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24226"/>
  <mc:AlternateContent xmlns:mc="http://schemas.openxmlformats.org/markup-compatibility/2006">
    <mc:Choice Requires="x15">
      <x15ac:absPath xmlns:x15ac="http://schemas.microsoft.com/office/spreadsheetml/2010/11/ac" url="https://gtvault.sharepoint.com/sites/Team2-Droneassistedconstructionlayoutcopy/Shared Documents/Avengers Assemble!/Working Model Documents/"/>
    </mc:Choice>
  </mc:AlternateContent>
  <xr:revisionPtr revIDLastSave="32" documentId="13_ncr:1_{2F1607D9-CD5A-4F67-85AE-D572C81DD120}" xr6:coauthVersionLast="47" xr6:coauthVersionMax="47" xr10:uidLastSave="{A22EB8B0-250E-4F5A-8B23-C24E2BF40281}"/>
  <bookViews>
    <workbookView xWindow="-36495" yWindow="1020" windowWidth="26790" windowHeight="15480" tabRatio="789" activeTab="5"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39" l="1"/>
  <c r="I26" i="39"/>
  <c r="I27" i="39"/>
  <c r="I28" i="39"/>
  <c r="I29" i="39"/>
  <c r="I30" i="39"/>
  <c r="I31" i="39"/>
  <c r="I32" i="39"/>
  <c r="I33" i="39"/>
  <c r="I34" i="39"/>
  <c r="I35" i="39"/>
  <c r="I36" i="39"/>
  <c r="I37" i="39"/>
  <c r="I38" i="39"/>
  <c r="I39" i="39"/>
  <c r="I40" i="39"/>
  <c r="I41" i="39"/>
  <c r="I42" i="39"/>
  <c r="I43" i="39"/>
  <c r="I44" i="39"/>
  <c r="I24" i="39"/>
  <c r="H26" i="39"/>
  <c r="H27" i="39" s="1"/>
  <c r="H28" i="39" s="1"/>
  <c r="H29" i="39" s="1"/>
  <c r="H30" i="39" s="1"/>
  <c r="H31" i="39" s="1"/>
  <c r="H32" i="39" s="1"/>
  <c r="H33" i="39" s="1"/>
  <c r="H34" i="39" s="1"/>
  <c r="H35" i="39" s="1"/>
  <c r="H36" i="39" s="1"/>
  <c r="H37" i="39" s="1"/>
  <c r="H38" i="39" s="1"/>
  <c r="H39" i="39" s="1"/>
  <c r="H40" i="39" s="1"/>
  <c r="H41" i="39" s="1"/>
  <c r="H42" i="39" s="1"/>
  <c r="H43" i="39" s="1"/>
  <c r="H44" i="39"/>
  <c r="H24" i="39"/>
  <c r="G7" i="39"/>
  <c r="G6" i="39"/>
  <c r="G5" i="39"/>
  <c r="G11" i="39" s="1"/>
  <c r="B13" i="39" l="1"/>
  <c r="B10" i="39" l="1"/>
  <c r="B11" i="39"/>
  <c r="D14" i="36"/>
  <c r="B1" i="39"/>
  <c r="B12" i="39" l="1"/>
  <c r="E7" i="28"/>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V3" i="33" l="1"/>
  <c r="AL3" i="33"/>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l="1"/>
  <c r="CF260" i="33" s="1"/>
  <c r="CH259" i="33"/>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H841" i="33"/>
  <c r="R790" i="33" s="1"/>
  <c r="B26" i="33"/>
  <c r="I852"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D3" i="27" l="1"/>
  <c r="C3" i="27"/>
  <c r="B3" i="27"/>
  <c r="O898" i="33"/>
  <c r="Q899" i="33" s="1"/>
  <c r="E38" i="38"/>
  <c r="O897" i="33"/>
  <c r="C8" i="36"/>
  <c r="A7" i="27" s="1"/>
  <c r="C6" i="38"/>
  <c r="E3" i="27" l="1"/>
  <c r="A137" i="27" s="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AB906" i="33" l="1"/>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 r="C3" i="39" l="1"/>
  <c r="H25" i="39"/>
</calcChain>
</file>

<file path=xl/sharedStrings.xml><?xml version="1.0" encoding="utf-8"?>
<sst xmlns="http://schemas.openxmlformats.org/spreadsheetml/2006/main" count="3318" uniqueCount="540">
  <si>
    <t>Introduction to the Project and Survey</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</si>
  <si>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</si>
  <si>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Some Details About the System</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</si>
  <si>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</si>
  <si>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Assumptions</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</si>
  <si>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</si>
  <si>
    <t>Attributes Appearing in the Survey</t>
  </si>
  <si>
    <t>Attribute Name</t>
  </si>
  <si>
    <t>Units</t>
  </si>
  <si>
    <t>Low</t>
  </si>
  <si>
    <t>Medium</t>
  </si>
  <si>
    <t>High</t>
  </si>
  <si>
    <t>Description</t>
  </si>
  <si>
    <t>The price you pay to purchase this chainsaw (expressed in dollars)</t>
  </si>
  <si>
    <t>The number of standard cuts which can be performed in one charge (expressed in number)</t>
  </si>
  <si>
    <t>The weight of this chainsaw with a battery locked and ready for use (expressed in kilograms).
For reference, 3 kg is slightly less than a gallon of milk, while 9 kg is the weight of an average watermelon.</t>
  </si>
  <si>
    <t>The time it takes to make one standard cut (expressed in seconds)</t>
  </si>
  <si>
    <t>Roster with Survey ID Assignments</t>
  </si>
  <si>
    <t>Survey ID#</t>
  </si>
  <si>
    <t>Student Name</t>
  </si>
  <si>
    <t>E-mail</t>
  </si>
  <si>
    <t>Antelo Navarro, Jose Eduardo</t>
  </si>
  <si>
    <t>jose.antelo@gatech.edu</t>
  </si>
  <si>
    <t>Badri, Matab Maher</t>
  </si>
  <si>
    <t>mbadri@gatech.edu</t>
  </si>
  <si>
    <t>Boateng, Edrick Kofi</t>
  </si>
  <si>
    <t>eboateng8@gatech.edu</t>
  </si>
  <si>
    <t>Brookover, Kyle Anthony</t>
  </si>
  <si>
    <t>kbrookover3@gatech.edu</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</si>
  <si>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</si>
  <si>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</si>
  <si>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</si>
  <si>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</si>
  <si>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</si>
  <si>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</si>
  <si>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</si>
  <si>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</si>
  <si>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</si>
  <si>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</si>
  <si>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</si>
  <si>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</si>
  <si>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</si>
  <si>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</si>
  <si>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</si>
  <si>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</si>
  <si>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</si>
  <si>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</si>
  <si>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</si>
  <si>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tknecht3@gatech.edu</t>
  </si>
  <si>
    <t>Lehman, Thomas J</t>
  </si>
  <si>
    <t>thomas.lehman@gtri.gatech.edu</t>
  </si>
  <si>
    <t>Lopez, Kevin</t>
  </si>
  <si>
    <t>klopez61@gatech.edu</t>
  </si>
  <si>
    <t>McGill, Christopher Scott</t>
  </si>
  <si>
    <t>cmcgill32@gatech.edu</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</si>
  <si>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</si>
  <si>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</si>
  <si>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</si>
  <si>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</si>
  <si>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</si>
  <si>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</si>
  <si>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</si>
  <si>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</si>
  <si>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</si>
  <si>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</si>
  <si>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</si>
  <si>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</si>
  <si>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</si>
  <si>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</si>
  <si>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</si>
  <si>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</si>
  <si>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</si>
  <si>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mrash3@gatech.edu</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</si>
  <si>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</si>
  <si>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</si>
  <si>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</si>
  <si>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</si>
  <si>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</si>
  <si>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</si>
  <si>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</si>
  <si>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</si>
  <si>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</si>
  <si>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</si>
  <si>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</si>
  <si>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</si>
  <si>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</si>
  <si>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</si>
  <si>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</si>
  <si>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dspinney6@gatech.edu</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</si>
  <si>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</si>
  <si>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</si>
  <si>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</si>
  <si>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</si>
  <si>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</si>
  <si>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</si>
  <si>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</si>
  <si>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</si>
  <si>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</si>
  <si>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</si>
  <si>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</si>
  <si>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</si>
  <si>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</si>
  <si>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</si>
  <si>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</si>
  <si>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</si>
  <si>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</si>
  <si>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</si>
  <si>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</si>
  <si>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</si>
  <si>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</si>
  <si>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</si>
  <si>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</si>
  <si>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</si>
  <si>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</si>
  <si>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</si>
  <si>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</si>
  <si>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</si>
  <si>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</si>
  <si>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</si>
  <si>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</si>
  <si>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</si>
  <si>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</si>
  <si>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</si>
  <si>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</si>
  <si>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</si>
  <si>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</si>
  <si>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</si>
  <si>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</si>
  <si>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</si>
  <si>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</si>
  <si>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</si>
  <si>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</si>
  <si>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</si>
  <si>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</si>
  <si>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</si>
  <si>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</si>
  <si>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</si>
  <si>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</si>
  <si>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</si>
  <si>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</si>
  <si>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</si>
  <si>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</si>
  <si>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</si>
  <si>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</si>
  <si>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</si>
  <si>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</si>
  <si>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</si>
  <si>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</si>
  <si>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</si>
  <si>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</si>
  <si>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</si>
  <si>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</si>
  <si>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</si>
  <si>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</si>
  <si>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</si>
  <si>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</si>
  <si>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</si>
  <si>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</si>
  <si>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</si>
  <si>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</si>
  <si>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</si>
  <si>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</si>
  <si>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</si>
  <si>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</si>
  <si>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</si>
  <si>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</si>
  <si>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</si>
  <si>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</si>
  <si>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</si>
  <si>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</si>
  <si>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</si>
  <si>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</si>
  <si>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</si>
  <si>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</si>
  <si>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</si>
  <si>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</si>
  <si>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</si>
  <si>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</si>
  <si>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</si>
  <si>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</si>
  <si>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</si>
  <si>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</si>
  <si>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</si>
  <si>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</si>
  <si>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</si>
  <si>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</si>
  <si>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</si>
  <si>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</si>
  <si>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</si>
  <si>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</si>
  <si>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</si>
  <si>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</si>
  <si>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</si>
  <si>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</si>
  <si>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</si>
  <si>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</si>
  <si>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</si>
  <si>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</si>
  <si>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</si>
  <si>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</si>
  <si>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</si>
  <si>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</si>
  <si>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</si>
  <si>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</si>
  <si>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</si>
  <si>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</si>
  <si>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</si>
  <si>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</si>
  <si>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</si>
  <si>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</si>
  <si>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</si>
  <si>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</si>
  <si>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</si>
  <si>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</si>
  <si>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</si>
  <si>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</si>
  <si>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</si>
  <si>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</si>
  <si>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</si>
  <si>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</si>
  <si>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</si>
  <si>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</si>
  <si>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</si>
  <si>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</si>
  <si>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</si>
  <si>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</si>
  <si>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</si>
  <si>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</si>
  <si>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</si>
  <si>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</si>
  <si>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</si>
  <si>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price</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</si>
  <si>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</si>
  <si>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</si>
  <si>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</si>
  <si>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</si>
  <si>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</si>
  <si>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</si>
  <si>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</si>
  <si>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</si>
  <si>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</si>
  <si>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</si>
  <si>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</si>
  <si>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</si>
  <si>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</si>
  <si>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</si>
  <si>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</si>
  <si>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</si>
  <si>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</si>
  <si>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</si>
  <si>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</si>
  <si>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</si>
  <si>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</si>
  <si>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</si>
  <si>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</si>
  <si>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</si>
  <si>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</si>
  <si>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</si>
  <si>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</si>
  <si>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</si>
  <si>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</si>
  <si>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</si>
  <si>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</si>
  <si>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</si>
  <si>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</si>
  <si>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</si>
  <si>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</si>
  <si>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</si>
  <si>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</si>
  <si>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</si>
  <si>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</si>
  <si>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</si>
  <si>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</si>
  <si>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</si>
  <si>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</si>
  <si>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</si>
  <si>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</si>
  <si>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</si>
  <si>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</si>
  <si>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</si>
  <si>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</si>
  <si>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</si>
  <si>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</si>
  <si>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</si>
  <si>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</si>
  <si>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</si>
  <si>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</si>
  <si>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</si>
  <si>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</si>
  <si>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</si>
  <si>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</si>
  <si>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</si>
  <si>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</si>
  <si>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</si>
  <si>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</si>
  <si>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</si>
  <si>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</si>
  <si>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</si>
  <si>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</si>
  <si>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</si>
  <si>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</si>
  <si>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</si>
  <si>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</si>
  <si>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</si>
  <si>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</si>
  <si>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</si>
  <si>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</si>
  <si>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</si>
  <si>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</si>
  <si>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</si>
  <si>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</si>
  <si>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</si>
  <si>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</si>
  <si>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</si>
  <si>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</si>
  <si>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</si>
  <si>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</si>
  <si>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</si>
  <si>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</si>
  <si>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</si>
  <si>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</si>
  <si>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</si>
  <si>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</si>
  <si>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</si>
  <si>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</si>
  <si>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</si>
  <si>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</si>
  <si>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</si>
  <si>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</si>
  <si>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</si>
  <si>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</si>
  <si>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</si>
  <si>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</si>
  <si>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</si>
  <si>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</si>
  <si>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</si>
  <si>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</si>
  <si>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</si>
  <si>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</si>
  <si>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</si>
  <si>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</si>
  <si>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</si>
  <si>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</si>
  <si>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</si>
  <si>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</si>
  <si>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</si>
  <si>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</si>
  <si>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</si>
  <si>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</si>
  <si>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</si>
  <si>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</si>
  <si>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</si>
  <si>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</si>
  <si>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</si>
  <si>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</si>
  <si>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</si>
  <si>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</si>
  <si>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</si>
  <si>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</si>
  <si>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</si>
  <si>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</si>
  <si>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</si>
  <si>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</si>
  <si>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</si>
  <si>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</si>
  <si>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</si>
  <si>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</si>
  <si>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</si>
  <si>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</si>
  <si>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</si>
  <si>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</si>
  <si>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</si>
  <si>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</si>
  <si>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</si>
  <si>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</si>
  <si>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</si>
  <si>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</si>
  <si>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</si>
  <si>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</si>
  <si>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</si>
  <si>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</si>
  <si>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</si>
  <si>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</si>
  <si>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</si>
  <si>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</si>
  <si>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</si>
  <si>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</si>
  <si>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</si>
  <si>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</si>
  <si>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</si>
  <si>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</si>
  <si>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</si>
  <si>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</si>
  <si>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</si>
  <si>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</si>
  <si>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</si>
  <si>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</si>
  <si>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</si>
  <si>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</si>
  <si>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</si>
  <si>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</si>
  <si>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</si>
  <si>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</si>
  <si>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</si>
  <si>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</si>
  <si>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</si>
  <si>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</si>
  <si>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</si>
  <si>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</si>
  <si>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</si>
  <si>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</si>
  <si>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</si>
  <si>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</si>
  <si>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</si>
  <si>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</si>
  <si>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</si>
  <si>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</si>
  <si>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</si>
  <si>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</si>
  <si>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</si>
  <si>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</si>
  <si>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</si>
  <si>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</si>
  <si>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</si>
  <si>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</si>
  <si>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</si>
  <si>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</si>
  <si>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</si>
  <si>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</si>
  <si>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</si>
  <si>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</si>
  <si>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</si>
  <si>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</si>
  <si>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</si>
  <si>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</si>
  <si>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</si>
  <si>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</si>
  <si>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</si>
  <si>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</si>
  <si>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</si>
  <si>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</si>
  <si>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</si>
  <si>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</si>
  <si>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</si>
  <si>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</si>
  <si>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</si>
  <si>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</si>
  <si>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</si>
  <si>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</si>
  <si>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</si>
  <si>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</si>
  <si>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</si>
  <si>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</si>
  <si>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</si>
  <si>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</si>
  <si>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</si>
  <si>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</si>
  <si>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</si>
  <si>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</si>
  <si>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</si>
  <si>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</si>
  <si>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</si>
  <si>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</si>
  <si>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</si>
  <si>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</si>
  <si>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</si>
  <si>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</si>
  <si>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</si>
  <si>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</si>
  <si>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</si>
  <si>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</si>
  <si>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</si>
  <si>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</si>
  <si>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</si>
  <si>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</si>
  <si>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</si>
  <si>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</si>
  <si>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</si>
  <si>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</si>
  <si>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</si>
  <si>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</si>
  <si>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</si>
  <si>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</si>
  <si>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</si>
  <si>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</si>
  <si>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</si>
  <si>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</si>
  <si>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</si>
  <si>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</si>
  <si>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</si>
  <si>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</si>
  <si>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</si>
  <si>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</si>
  <si>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</si>
  <si>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</si>
  <si>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</si>
  <si>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</si>
  <si>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</si>
  <si>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</si>
  <si>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</si>
  <si>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</si>
  <si>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</si>
  <si>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</si>
  <si>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</si>
  <si>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</si>
  <si>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</si>
  <si>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</si>
  <si>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</si>
  <si>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</si>
  <si>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</si>
  <si>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</si>
  <si>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</si>
  <si>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</si>
  <si>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</si>
  <si>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</si>
  <si>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</si>
  <si>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</si>
  <si>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</si>
  <si>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</si>
  <si>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</si>
  <si>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</si>
  <si>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</si>
  <si>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</si>
  <si>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</si>
  <si>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t>min profit</t>
  </si>
  <si>
    <t>max profit</t>
  </si>
  <si>
    <t>Profit</t>
  </si>
  <si>
    <t>Competitor Case</t>
  </si>
  <si>
    <t>median profit</t>
  </si>
  <si>
    <t>Certainty Equivalent</t>
  </si>
  <si>
    <t>R</t>
  </si>
  <si>
    <t>Exponential Utility Function Calculator</t>
  </si>
  <si>
    <t>Input Parameters</t>
  </si>
  <si>
    <t>Low Value of Pay-Off</t>
  </si>
  <si>
    <t>Certainty Equivalent for 50-50 Gamble</t>
  </si>
  <si>
    <t>High Value of Pay-off</t>
  </si>
  <si>
    <t>Utility Function</t>
  </si>
  <si>
    <t>Equality Condition for Utility Functions</t>
  </si>
  <si>
    <t>Payoff</t>
  </si>
  <si>
    <t>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</si>
</sst>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0E+00"/>
    <numFmt numFmtId="165" formatCode="0.000%"/>
    <numFmt numFmtId="166" formatCode="0.000"/>
    <numFmt numFmtId="167" formatCode="0.00000000"/>
    <numFmt numFmtId="168" formatCode="0.000000000000000000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b/>
      <sz val="10"/>
      <color rgb="FF000000"/>
      <name val="Arial"/>
      <family val="2"/>
    </font>
    <font>
      <b/>
      <sz val="12"/>
      <color rgb="FF000000"/>
      <name val="Calibri"/>
      <family val="2"/>
    </font>
    <font>
      <b/>
      <sz val="11"/>
      <color theme="1"/>
      <name val="Calibri"/>
      <family val="2"/>
      <scheme val="minor"/>
    </font>
  </fonts>
  <fills count="41">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36">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33">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2" fillId="0" borderId="0" xfId="0" applyFont="1" applyAlignment="1">
      <alignment horizontal="center"/>
    </xf>
    <xf numFmtId="0" fontId="26" fillId="34" borderId="34" xfId="0" applyFont="1" applyFill="1" applyBorder="1"/>
    <xf numFmtId="0" fontId="27" fillId="34" borderId="32" xfId="0" applyFont="1" applyFill="1" applyBorder="1"/>
    <xf numFmtId="0" fontId="26" fillId="35" borderId="34" xfId="0" applyFont="1" applyFill="1" applyBorder="1"/>
    <xf numFmtId="0" fontId="27" fillId="35" borderId="32" xfId="0" applyFont="1" applyFill="1" applyBorder="1"/>
    <xf numFmtId="0" fontId="24" fillId="34" borderId="32" xfId="0" applyFont="1" applyFill="1" applyBorder="1"/>
    <xf numFmtId="0" fontId="24" fillId="35" borderId="32" xfId="0" applyFont="1" applyFill="1" applyBorder="1"/>
    <xf numFmtId="2" fontId="0" fillId="0" borderId="0" xfId="0" applyNumberFormat="1"/>
    <xf numFmtId="0" fontId="28" fillId="36" borderId="0" xfId="0" applyFont="1" applyFill="1"/>
    <xf numFmtId="0" fontId="0" fillId="37" borderId="0" xfId="0" applyFill="1"/>
    <xf numFmtId="0" fontId="0" fillId="38" borderId="0" xfId="0" applyFill="1"/>
    <xf numFmtId="0" fontId="0" fillId="0" borderId="35" xfId="0" applyBorder="1"/>
    <xf numFmtId="0" fontId="0" fillId="39" borderId="0" xfId="0" applyFill="1"/>
    <xf numFmtId="0" fontId="0" fillId="40" borderId="0" xfId="0" applyFill="1"/>
    <xf numFmtId="167" fontId="0" fillId="40" borderId="35" xfId="0" applyNumberFormat="1" applyFill="1" applyBorder="1"/>
    <xf numFmtId="2" fontId="0" fillId="0" borderId="35" xfId="0" applyNumberFormat="1" applyBorder="1"/>
    <xf numFmtId="168" fontId="0" fillId="0" borderId="0" xfId="0" applyNumberFormat="1"/>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-0.97694458592306088</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-1.1891238239714912</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-0.76476534787463057</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0.85397438952189086</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0.65129367023726847</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1.0566551088065135</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-0.84413224118646668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-1.0532364251023076</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-0.63502805727062583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-0.92668670550072585</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-1.1376492033063874</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-0.71572420769506429</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-1.1891238239714912</c:v>
                </c:pt>
                <c:pt idx="1">
                  <c:v>1.0566551088065135</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Utility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1688548411801542"/>
                  <c:y val="0.433026678477579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Utility!$H$24:$H$44</c:f>
              <c:numCache>
                <c:formatCode>General</c:formatCode>
                <c:ptCount val="21"/>
                <c:pt idx="0">
                  <c:v>905553.32636717893</c:v>
                </c:pt>
                <c:pt idx="1">
                  <c:v>1031654.2306323338</c:v>
                </c:pt>
                <c:pt idx="2">
                  <c:v>1157755.1348974886</c:v>
                </c:pt>
                <c:pt idx="3">
                  <c:v>1283856.0391626435</c:v>
                </c:pt>
                <c:pt idx="4">
                  <c:v>1409956.9434277983</c:v>
                </c:pt>
                <c:pt idx="5">
                  <c:v>1536057.8476929532</c:v>
                </c:pt>
                <c:pt idx="6">
                  <c:v>1662158.751958108</c:v>
                </c:pt>
                <c:pt idx="7">
                  <c:v>1788259.6562232629</c:v>
                </c:pt>
                <c:pt idx="8">
                  <c:v>1914360.5604884177</c:v>
                </c:pt>
                <c:pt idx="9">
                  <c:v>2040461.4647535726</c:v>
                </c:pt>
                <c:pt idx="10">
                  <c:v>2166562.3690187274</c:v>
                </c:pt>
                <c:pt idx="11">
                  <c:v>2292663.2732838821</c:v>
                </c:pt>
                <c:pt idx="12">
                  <c:v>2418764.1775490367</c:v>
                </c:pt>
                <c:pt idx="13">
                  <c:v>2544865.0818141913</c:v>
                </c:pt>
                <c:pt idx="14">
                  <c:v>2670965.9860793459</c:v>
                </c:pt>
                <c:pt idx="15">
                  <c:v>2797066.8903445005</c:v>
                </c:pt>
                <c:pt idx="16">
                  <c:v>2923167.7946096552</c:v>
                </c:pt>
                <c:pt idx="17">
                  <c:v>3049268.6988748098</c:v>
                </c:pt>
                <c:pt idx="18">
                  <c:v>3175369.6031399644</c:v>
                </c:pt>
                <c:pt idx="19">
                  <c:v>3301470.507405119</c:v>
                </c:pt>
                <c:pt idx="20">
                  <c:v>3427571.411670275</c:v>
                </c:pt>
              </c:numCache>
            </c:numRef>
          </c:cat>
          <c:val>
            <c:numRef>
              <c:f>Utility!$I$24:$I$44</c:f>
              <c:numCache>
                <c:formatCode>0.0000000000000000000000</c:formatCode>
                <c:ptCount val="21"/>
                <c:pt idx="0">
                  <c:v>0.22796818743388725</c:v>
                </c:pt>
                <c:pt idx="1">
                  <c:v>0.25528847593428894</c:v>
                </c:pt>
                <c:pt idx="2">
                  <c:v>0.28164196727478563</c:v>
                </c:pt>
                <c:pt idx="3">
                  <c:v>0.307062874005819</c:v>
                </c:pt>
                <c:pt idx="4">
                  <c:v>0.33158419798063776</c:v>
                </c:pt>
                <c:pt idx="5">
                  <c:v>0.35523777319886429</c:v>
                </c:pt>
                <c:pt idx="6">
                  <c:v>0.37805430713393451</c:v>
                </c:pt>
                <c:pt idx="7">
                  <c:v>0.40006342059806133</c:v>
                </c:pt>
                <c:pt idx="8">
                  <c:v>0.42129368619647733</c:v>
                </c:pt>
                <c:pt idx="9">
                  <c:v>0.4417726654208759</c:v>
                </c:pt>
                <c:pt idx="10">
                  <c:v>0.46152694443020881</c:v>
                </c:pt>
                <c:pt idx="11">
                  <c:v>0.4805821685652889</c:v>
                </c:pt>
                <c:pt idx="12">
                  <c:v>0.4989630756420087</c:v>
                </c:pt>
                <c:pt idx="13">
                  <c:v>0.51669352806639246</c:v>
                </c:pt>
                <c:pt idx="14">
                  <c:v>0.53379654381317776</c:v>
                </c:pt>
                <c:pt idx="15">
                  <c:v>0.55029432630814146</c:v>
                </c:pt>
                <c:pt idx="16">
                  <c:v>0.56620829325296462</c:v>
                </c:pt>
                <c:pt idx="17">
                  <c:v>0.58155910443005676</c:v>
                </c:pt>
                <c:pt idx="18">
                  <c:v>0.59636668852343688</c:v>
                </c:pt>
                <c:pt idx="19">
                  <c:v>0.61065026899048891</c:v>
                </c:pt>
                <c:pt idx="20">
                  <c:v>0.62442838901818254</c:v>
                </c:pt>
              </c:numCache>
            </c:numRef>
          </c:val>
          <c:smooth val="0"/>
          <c:extLst>
            <c:ext xmlns:c16="http://schemas.microsoft.com/office/drawing/2014/chart" uri="{C3380CC4-5D6E-409C-BE32-E72D297353CC}">
              <c16:uniqueId val="{00000001-1AE7-3B4C-9565-1AB2C8F55EE3}"/>
            </c:ext>
          </c:extLst>
        </c:ser>
        <c:dLbls>
          <c:showLegendKey val="0"/>
          <c:showVal val="0"/>
          <c:showCatName val="0"/>
          <c:showSerName val="0"/>
          <c:showPercent val="0"/>
          <c:showBubbleSize val="0"/>
        </c:dLbls>
        <c:smooth val="0"/>
        <c:axId val="665130536"/>
        <c:axId val="665130864"/>
      </c:lineChart>
      <c:catAx>
        <c:axId val="66513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Payoff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864"/>
        <c:crosses val="autoZero"/>
        <c:auto val="1"/>
        <c:lblAlgn val="ctr"/>
        <c:lblOffset val="100"/>
        <c:noMultiLvlLbl val="0"/>
      </c:catAx>
      <c:valAx>
        <c:axId val="6651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30655"/>
          <a:ext cx="12129554" cy="3276347"/>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3</xdr:row>
      <xdr:rowOff>0</xdr:rowOff>
    </xdr:from>
    <xdr:to>
      <xdr:col>22</xdr:col>
      <xdr:colOff>235117</xdr:colOff>
      <xdr:row>26</xdr:row>
      <xdr:rowOff>157108</xdr:rowOff>
    </xdr:to>
    <xdr:graphicFrame macro="">
      <xdr:nvGraphicFramePr>
        <xdr:cNvPr id="2" name="Chart 1">
          <a:extLst>
            <a:ext uri="{FF2B5EF4-FFF2-40B4-BE49-F238E27FC236}">
              <a16:creationId xmlns:a16="http://schemas.microsoft.com/office/drawing/2014/main" id="{36FB2298-C11C-9440-8B3C-E220E19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96875" defaultRowHeight="12.75" x14ac:dyDescent="0.35"/>
  <cols>
    <col min="1" max="5" width="16.6640625" customWidth="1"/>
    <col min="6" max="6" width="90.6640625" customWidth="1"/>
  </cols>
  <sheetData>
    <row r="1" spans="1:6" ht="20.65" x14ac:dyDescent="0.35">
      <c r="A1" s="208" t="s">
        <v>0</v>
      </c>
      <c r="B1" s="208"/>
      <c r="C1" s="208"/>
      <c r="D1" s="208"/>
      <c r="E1" s="208"/>
      <c r="F1" s="208"/>
    </row>
    <row r="2" spans="1:6" ht="4.5" customHeight="1" thickBot="1" x14ac:dyDescent="0.4">
      <c r="A2" s="160"/>
      <c r="B2" s="160"/>
      <c r="C2" s="160"/>
      <c r="D2" s="160"/>
      <c r="E2" s="160"/>
      <c r="F2" s="160"/>
    </row>
    <row r="3" spans="1:6" ht="147" customHeight="1" thickTop="1" thickBot="1" x14ac:dyDescent="0.4">
      <c r="A3" s="209" t="s">
        <v>1</v>
      </c>
      <c r="B3" s="210"/>
      <c r="C3" s="210"/>
      <c r="D3" s="210"/>
      <c r="E3" s="210"/>
      <c r="F3" s="211"/>
    </row>
    <row r="4" spans="1:6" ht="170.75" customHeight="1" thickTop="1" x14ac:dyDescent="0.35">
      <c r="A4" s="160"/>
      <c r="B4" s="160"/>
      <c r="C4" s="160"/>
      <c r="D4" s="160"/>
      <c r="E4" s="160"/>
    </row>
    <row r="5" spans="1:6" ht="20.65" x14ac:dyDescent="0.35">
      <c r="A5" s="208" t="s">
        <v>2</v>
      </c>
      <c r="B5" s="208"/>
      <c r="C5" s="208"/>
      <c r="D5" s="208"/>
      <c r="E5" s="208"/>
      <c r="F5" s="208"/>
    </row>
    <row r="6" spans="1:6" ht="13.15" thickBot="1" x14ac:dyDescent="0.4">
      <c r="A6" s="160"/>
      <c r="B6" s="160"/>
      <c r="C6" s="160"/>
      <c r="D6" s="160"/>
      <c r="E6" s="160"/>
      <c r="F6" s="160"/>
    </row>
    <row r="7" spans="1:6" ht="58.5" customHeight="1" x14ac:dyDescent="0.35">
      <c r="A7" s="209" t="s">
        <v>3</v>
      </c>
      <c r="B7" s="210"/>
      <c r="C7" s="210"/>
      <c r="D7" s="210"/>
      <c r="E7" s="210"/>
      <c r="F7" s="211"/>
    </row>
    <row r="8" spans="1:6" ht="13.15" thickTop="1" x14ac:dyDescent="0.35">
      <c r="A8" s="160"/>
      <c r="B8" s="160"/>
      <c r="C8" s="160"/>
      <c r="D8" s="160"/>
      <c r="E8" s="160"/>
      <c r="F8" s="160"/>
    </row>
    <row r="9" spans="1:6" ht="20.65" x14ac:dyDescent="0.35">
      <c r="A9" s="208" t="s">
        <v>4</v>
      </c>
      <c r="B9" s="208"/>
      <c r="C9" s="208"/>
      <c r="D9" s="208"/>
      <c r="E9" s="208"/>
      <c r="F9" s="208"/>
    </row>
    <row r="10" spans="1:6" ht="13.15" thickBot="1" x14ac:dyDescent="0.4">
      <c r="A10" s="160"/>
      <c r="B10" s="160"/>
      <c r="C10" s="160"/>
      <c r="D10" s="160"/>
      <c r="E10" s="160"/>
      <c r="F10" s="160"/>
    </row>
    <row r="11" spans="1:6" ht="69.5" customHeight="1" thickTop="1" thickBot="1" x14ac:dyDescent="0.4">
      <c r="A11" s="209" t="s">
        <v>5</v>
      </c>
      <c r="B11" s="210"/>
      <c r="C11" s="210"/>
      <c r="D11" s="210"/>
      <c r="E11" s="210"/>
      <c r="F11" s="211"/>
    </row>
    <row r="12" spans="1:6" ht="13.15" thickTop="1" x14ac:dyDescent="0.35">
      <c r="A12" s="160"/>
      <c r="B12" s="160"/>
      <c r="C12" s="160"/>
      <c r="D12" s="160"/>
      <c r="E12" s="160"/>
      <c r="F12" s="160"/>
    </row>
    <row r="13" spans="1:6" ht="20.65" x14ac:dyDescent="0.35">
      <c r="A13" s="207" t="s">
        <v>6</v>
      </c>
      <c r="B13" s="207"/>
      <c r="C13" s="207"/>
      <c r="D13" s="207"/>
      <c r="E13" s="207"/>
      <c r="F13" s="207"/>
    </row>
    <row r="14" spans="1:6" ht="13.5" thickBot="1" x14ac:dyDescent="0.4">
      <c r="A14" s="147" t="s">
        <v>7</v>
      </c>
      <c r="B14" s="147" t="s">
        <v>8</v>
      </c>
      <c r="C14" s="149" t="s">
        <v>9</v>
      </c>
      <c r="D14" s="149" t="s">
        <v>10</v>
      </c>
      <c r="E14" s="150" t="s">
        <v>11</v>
      </c>
      <c r="F14" s="150" t="s">
        <v>12</v>
      </c>
    </row>
    <row r="15" spans="1:6" ht="13.15" thickTop="1" x14ac:dyDescent="0.35">
      <c r="A15" s="148" t="str">
        <f>SurveySetup!A3</f>
        <v>Price</v>
      </c>
      <c r="B15" s="148" t="str">
        <f>SurveySetup!B3</f>
        <v>$</v>
      </c>
      <c r="C15" s="151">
        <f>SurveySetup!C3</f>
        <v>200</v>
      </c>
      <c r="D15" s="151">
        <f>SurveySetup!D3</f>
        <v>525</v>
      </c>
      <c r="E15" s="151">
        <f>SurveySetup!E3</f>
        <v>850</v>
      </c>
      <c r="F15" s="182" t="s">
        <v>13</v>
      </c>
    </row>
    <row r="16" spans="1:6" x14ac:dyDescent="0.35">
      <c r="A16" s="148" t="str">
        <f>SurveySetup!A4</f>
        <v>Number of Cuts</v>
      </c>
      <c r="B16" s="148" t="str">
        <f>SurveySetup!B4</f>
        <v>#</v>
      </c>
      <c r="C16" s="152">
        <f>SurveySetup!C4</f>
        <v>50</v>
      </c>
      <c r="D16" s="152">
        <f>SurveySetup!D4</f>
        <v>125</v>
      </c>
      <c r="E16" s="152">
        <f>SurveySetup!E4</f>
        <v>225</v>
      </c>
      <c r="F16" s="183" t="s">
        <v>14</v>
      </c>
    </row>
    <row r="17" spans="1:6" s="38" customFormat="1" ht="25.5" x14ac:dyDescent="0.35">
      <c r="A17" s="148" t="str">
        <f>SurveySetup!A5</f>
        <v>Weight</v>
      </c>
      <c r="B17" s="148" t="str">
        <f>SurveySetup!B5</f>
        <v>Kg</v>
      </c>
      <c r="C17" s="188">
        <f>SurveySetup!C5</f>
        <v>3</v>
      </c>
      <c r="D17" s="188">
        <f>SurveySetup!D5</f>
        <v>6</v>
      </c>
      <c r="E17" s="188">
        <f>SurveySetup!E5</f>
        <v>9</v>
      </c>
      <c r="F17" s="189" t="s">
        <v>15</v>
      </c>
    </row>
    <row r="18" spans="1:6" x14ac:dyDescent="0.35">
      <c r="A18" s="148" t="str">
        <f>SurveySetup!A6</f>
        <v>Time of Cut</v>
      </c>
      <c r="B18" s="148" t="str">
        <f>SurveySetup!B6</f>
        <v>Sec</v>
      </c>
      <c r="C18" s="152">
        <f>SurveySetup!C6</f>
        <v>2</v>
      </c>
      <c r="D18" s="152">
        <f>SurveySetup!D6</f>
        <v>6</v>
      </c>
      <c r="E18" s="152">
        <f>SurveySetup!E6</f>
        <v>10</v>
      </c>
      <c r="F18" s="183" t="s">
        <v>16</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96875" defaultRowHeight="12.75" x14ac:dyDescent="0.35"/>
  <cols>
    <col min="1" max="1" width="15.6640625" style="43" customWidth="1"/>
    <col min="2" max="3" width="29.796875" customWidth="1"/>
  </cols>
  <sheetData>
    <row r="1" spans="1:3" ht="25.5" customHeight="1" thickBot="1" x14ac:dyDescent="0.4">
      <c r="A1" s="212" t="s">
        <v>17</v>
      </c>
      <c r="B1" s="212"/>
      <c r="C1" s="213"/>
    </row>
    <row r="2" spans="1:3" ht="13.15" thickTop="1" x14ac:dyDescent="0.35">
      <c r="A2" s="61" t="s">
        <v>18</v>
      </c>
      <c r="B2" s="61" t="s">
        <v>19</v>
      </c>
      <c r="C2" s="61" t="s">
        <v>20</v>
      </c>
    </row>
    <row r="3" spans="1:3" ht="12.75" customHeight="1" x14ac:dyDescent="0.5">
      <c r="A3" s="43">
        <v>1</v>
      </c>
      <c r="B3" s="184" t="s">
        <v>21</v>
      </c>
      <c r="C3" s="185" t="s">
        <v>22</v>
      </c>
    </row>
    <row r="4" spans="1:3" ht="12.75" customHeight="1" x14ac:dyDescent="0.5">
      <c r="A4" s="43">
        <v>2</v>
      </c>
      <c r="B4" s="186" t="s">
        <v>23</v>
      </c>
      <c r="C4" s="187" t="s">
        <v>24</v>
      </c>
    </row>
    <row r="5" spans="1:3" ht="12.75" customHeight="1" x14ac:dyDescent="0.5">
      <c r="A5" s="43">
        <v>3</v>
      </c>
      <c r="B5" s="184" t="s">
        <v>25</v>
      </c>
      <c r="C5" s="185" t="s">
        <v>26</v>
      </c>
    </row>
    <row r="6" spans="1:3" ht="12.75" customHeight="1" x14ac:dyDescent="0.5">
      <c r="A6" s="43">
        <v>4</v>
      </c>
      <c r="B6" s="186" t="s">
        <v>27</v>
      </c>
      <c r="C6" s="187" t="s">
        <v>28</v>
      </c>
    </row>
    <row r="7" spans="1:3" ht="12.75" customHeight="1" x14ac:dyDescent="0.5">
      <c r="A7" s="43">
        <v>5</v>
      </c>
      <c r="B7" s="184" t="s">
        <v>29</v>
      </c>
      <c r="C7" s="185" t="s">
        <v>30</v>
      </c>
    </row>
    <row r="8" spans="1:3" ht="12.75" customHeight="1" x14ac:dyDescent="0.5">
      <c r="A8" s="43">
        <v>6</v>
      </c>
      <c r="B8" s="186" t="s">
        <v>31</v>
      </c>
      <c r="C8" s="187" t="s">
        <v>32</v>
      </c>
    </row>
    <row r="9" spans="1:3" ht="12.75" customHeight="1" x14ac:dyDescent="0.5">
      <c r="A9" s="43">
        <v>7</v>
      </c>
      <c r="B9" s="184" t="s">
        <v>33</v>
      </c>
      <c r="C9" s="185" t="s">
        <v>34</v>
      </c>
    </row>
    <row r="10" spans="1:3" ht="12.75" customHeight="1" x14ac:dyDescent="0.5">
      <c r="A10" s="43">
        <v>8</v>
      </c>
      <c r="B10" s="186" t="s">
        <v>35</v>
      </c>
      <c r="C10" s="187" t="s">
        <v>36</v>
      </c>
    </row>
    <row r="11" spans="1:3" ht="12.75" customHeight="1" x14ac:dyDescent="0.5">
      <c r="A11" s="43">
        <v>9</v>
      </c>
      <c r="B11" s="184" t="s">
        <v>37</v>
      </c>
      <c r="C11" s="185" t="s">
        <v>38</v>
      </c>
    </row>
    <row r="12" spans="1:3" ht="12.75" customHeight="1" x14ac:dyDescent="0.5">
      <c r="A12" s="43">
        <v>10</v>
      </c>
      <c r="B12" s="186" t="s">
        <v>39</v>
      </c>
      <c r="C12" s="187" t="s">
        <v>40</v>
      </c>
    </row>
    <row r="13" spans="1:3" ht="12.75" customHeight="1" x14ac:dyDescent="0.5">
      <c r="A13" s="43">
        <v>11</v>
      </c>
      <c r="B13" s="184" t="s">
        <v>41</v>
      </c>
      <c r="C13" s="185" t="s">
        <v>42</v>
      </c>
    </row>
    <row r="14" spans="1:3" ht="12.75" customHeight="1" x14ac:dyDescent="0.5">
      <c r="A14" s="43">
        <v>12</v>
      </c>
      <c r="B14" s="186" t="s">
        <v>43</v>
      </c>
      <c r="C14" s="187" t="s">
        <v>44</v>
      </c>
    </row>
    <row r="15" spans="1:3" ht="12.75" customHeight="1" x14ac:dyDescent="0.5">
      <c r="A15" s="43">
        <v>13</v>
      </c>
      <c r="B15" s="184" t="s">
        <v>45</v>
      </c>
      <c r="C15" s="185" t="s">
        <v>46</v>
      </c>
    </row>
    <row r="16" spans="1:3" ht="12.75" customHeight="1" x14ac:dyDescent="0.5">
      <c r="A16" s="43">
        <v>14</v>
      </c>
      <c r="B16" s="186" t="s">
        <v>47</v>
      </c>
      <c r="C16" s="187" t="s">
        <v>48</v>
      </c>
    </row>
    <row r="17" spans="1:3" ht="12.75" customHeight="1" x14ac:dyDescent="0.5">
      <c r="A17" s="43">
        <v>15</v>
      </c>
      <c r="B17" s="184" t="s">
        <v>49</v>
      </c>
      <c r="C17" s="185" t="s">
        <v>50</v>
      </c>
    </row>
    <row r="18" spans="1:3" ht="12.75" customHeight="1" x14ac:dyDescent="0.5">
      <c r="A18" s="190">
        <v>16</v>
      </c>
      <c r="B18" s="193" t="s">
        <v>51</v>
      </c>
      <c r="C18" s="194" t="s">
        <v>52</v>
      </c>
    </row>
    <row r="19" spans="1:3" ht="12.75" customHeight="1" x14ac:dyDescent="0.5">
      <c r="A19" s="190">
        <v>17</v>
      </c>
      <c r="B19" s="191" t="s">
        <v>53</v>
      </c>
      <c r="C19" s="192" t="s">
        <v>54</v>
      </c>
    </row>
    <row r="20" spans="1:3" ht="12.75" customHeight="1" x14ac:dyDescent="0.5">
      <c r="A20" s="190">
        <v>18</v>
      </c>
      <c r="B20" s="193" t="s">
        <v>55</v>
      </c>
      <c r="C20" s="194" t="s">
        <v>56</v>
      </c>
    </row>
    <row r="21" spans="1:3" ht="12.75" customHeight="1" x14ac:dyDescent="0.5">
      <c r="A21" s="43">
        <v>19</v>
      </c>
      <c r="B21" s="184" t="s">
        <v>57</v>
      </c>
      <c r="C21" s="185" t="s">
        <v>58</v>
      </c>
    </row>
    <row r="22" spans="1:3" ht="12.75" customHeight="1" x14ac:dyDescent="0.5">
      <c r="A22" s="43">
        <v>20</v>
      </c>
      <c r="B22" s="186" t="s">
        <v>59</v>
      </c>
      <c r="C22" s="187" t="s">
        <v>60</v>
      </c>
    </row>
    <row r="23" spans="1:3" ht="12.75" customHeight="1" x14ac:dyDescent="0.5">
      <c r="A23" s="190">
        <v>21</v>
      </c>
      <c r="B23" s="191" t="s">
        <v>61</v>
      </c>
      <c r="C23" s="192" t="s">
        <v>62</v>
      </c>
    </row>
    <row r="24" spans="1:3" ht="12.75" customHeight="1" x14ac:dyDescent="0.5">
      <c r="A24" s="43">
        <v>22</v>
      </c>
      <c r="B24" s="186" t="s">
        <v>63</v>
      </c>
      <c r="C24" s="187" t="s">
        <v>64</v>
      </c>
    </row>
    <row r="25" spans="1:3" ht="12.75" customHeight="1" x14ac:dyDescent="0.5">
      <c r="A25" s="43">
        <v>23</v>
      </c>
      <c r="B25" s="184" t="s">
        <v>65</v>
      </c>
      <c r="C25" s="185" t="s">
        <v>66</v>
      </c>
    </row>
    <row r="26" spans="1:3" ht="12.75" customHeight="1" x14ac:dyDescent="0.5">
      <c r="A26" s="43">
        <v>24</v>
      </c>
      <c r="B26" s="186" t="s">
        <v>67</v>
      </c>
      <c r="C26" s="187" t="s">
        <v>68</v>
      </c>
    </row>
    <row r="27" spans="1:3" ht="12.75" customHeight="1" x14ac:dyDescent="0.5">
      <c r="A27" s="43">
        <v>25</v>
      </c>
      <c r="B27" s="184" t="s">
        <v>69</v>
      </c>
      <c r="C27" s="185" t="s">
        <v>70</v>
      </c>
    </row>
    <row r="28" spans="1:3" ht="12.75" customHeight="1" x14ac:dyDescent="0.5">
      <c r="A28" s="43">
        <v>26</v>
      </c>
      <c r="B28" s="186" t="s">
        <v>71</v>
      </c>
      <c r="C28" s="187" t="s">
        <v>72</v>
      </c>
    </row>
    <row r="29" spans="1:3" ht="12.75" customHeight="1" x14ac:dyDescent="0.35">
      <c r="A29" s="43">
        <v>27</v>
      </c>
      <c r="B29" s="184" t="s">
        <v>73</v>
      </c>
      <c r="C29" s="195" t="s">
        <v>74</v>
      </c>
    </row>
    <row r="30" spans="1:3" ht="12.75" customHeight="1" x14ac:dyDescent="0.35">
      <c r="A30" s="43">
        <v>28</v>
      </c>
      <c r="B30" s="186" t="s">
        <v>75</v>
      </c>
      <c r="C30" s="196" t="s">
        <v>76</v>
      </c>
    </row>
    <row r="31" spans="1:3" ht="12.75" customHeight="1" x14ac:dyDescent="0.35">
      <c r="A31" s="43">
        <v>29</v>
      </c>
      <c r="B31" s="184" t="s">
        <v>77</v>
      </c>
      <c r="C31" s="195" t="s">
        <v>78</v>
      </c>
    </row>
    <row r="32" spans="1:3" ht="12.75" customHeight="1" x14ac:dyDescent="0.35">
      <c r="A32" s="43">
        <v>30</v>
      </c>
      <c r="B32" s="186" t="s">
        <v>79</v>
      </c>
      <c r="C32" s="196" t="s">
        <v>80</v>
      </c>
    </row>
    <row r="33" spans="1:3" ht="12.75" customHeight="1" x14ac:dyDescent="0.35">
      <c r="A33" s="43">
        <v>31</v>
      </c>
      <c r="B33" s="184" t="s">
        <v>81</v>
      </c>
      <c r="C33" s="195" t="s">
        <v>82</v>
      </c>
    </row>
    <row r="34" spans="1:3" ht="12.75" customHeight="1" x14ac:dyDescent="0.35">
      <c r="A34" s="43">
        <v>32</v>
      </c>
      <c r="B34" s="186" t="s">
        <v>83</v>
      </c>
      <c r="C34" s="196" t="s">
        <v>84</v>
      </c>
    </row>
    <row r="35" spans="1:3" ht="12.75" customHeight="1" x14ac:dyDescent="0.35">
      <c r="A35" s="43">
        <v>33</v>
      </c>
      <c r="B35" s="184" t="s">
        <v>85</v>
      </c>
      <c r="C35" s="195" t="s">
        <v>86</v>
      </c>
    </row>
    <row r="36" spans="1:3" ht="12.75" customHeight="1" x14ac:dyDescent="0.35">
      <c r="A36" s="43">
        <v>34</v>
      </c>
      <c r="B36" s="186" t="s">
        <v>87</v>
      </c>
      <c r="C36" s="196" t="s">
        <v>88</v>
      </c>
    </row>
    <row r="37" spans="1:3" ht="12.75" customHeight="1" x14ac:dyDescent="0.35">
      <c r="A37" s="43">
        <v>35</v>
      </c>
      <c r="B37" s="184" t="s">
        <v>89</v>
      </c>
      <c r="C37" s="195" t="s">
        <v>90</v>
      </c>
    </row>
    <row r="38" spans="1:3" ht="12.75" customHeight="1" x14ac:dyDescent="0.35">
      <c r="A38" s="43">
        <v>36</v>
      </c>
      <c r="B38" s="186" t="s">
        <v>91</v>
      </c>
      <c r="C38" s="196" t="s">
        <v>92</v>
      </c>
    </row>
    <row r="39" spans="1:3" ht="12.75" customHeight="1" x14ac:dyDescent="0.35">
      <c r="A39" s="43">
        <v>37</v>
      </c>
      <c r="B39" s="184" t="s">
        <v>93</v>
      </c>
      <c r="C39" s="195" t="s">
        <v>94</v>
      </c>
    </row>
    <row r="40" spans="1:3" ht="12.75" customHeight="1" x14ac:dyDescent="0.35">
      <c r="A40" s="43">
        <v>38</v>
      </c>
      <c r="B40" s="186" t="s">
        <v>95</v>
      </c>
      <c r="C40" s="196" t="s">
        <v>96</v>
      </c>
    </row>
    <row r="41" spans="1:3" ht="12.75" customHeight="1" x14ac:dyDescent="0.35">
      <c r="A41" s="43">
        <v>39</v>
      </c>
      <c r="B41" s="184" t="s">
        <v>97</v>
      </c>
      <c r="C41" s="195" t="s">
        <v>98</v>
      </c>
    </row>
    <row r="42" spans="1:3" ht="12.75" customHeight="1" x14ac:dyDescent="0.35">
      <c r="A42" s="43">
        <v>40</v>
      </c>
      <c r="B42" s="186" t="s">
        <v>99</v>
      </c>
      <c r="C42" s="196" t="s">
        <v>100</v>
      </c>
    </row>
    <row r="43" spans="1:3" ht="12.75" customHeight="1" x14ac:dyDescent="0.35">
      <c r="A43" s="43">
        <v>41</v>
      </c>
      <c r="B43" s="184" t="s">
        <v>101</v>
      </c>
      <c r="C43" s="195" t="s">
        <v>102</v>
      </c>
    </row>
    <row r="44" spans="1:3" x14ac:dyDescent="0.35">
      <c r="A44" s="43">
        <v>42</v>
      </c>
      <c r="B44" s="186" t="s">
        <v>103</v>
      </c>
      <c r="C44" s="196" t="s">
        <v>104</v>
      </c>
    </row>
    <row r="45" spans="1:3" x14ac:dyDescent="0.35">
      <c r="A45" s="43">
        <v>43</v>
      </c>
      <c r="B45" s="184" t="s">
        <v>105</v>
      </c>
      <c r="C45" s="195" t="s">
        <v>106</v>
      </c>
    </row>
    <row r="46" spans="1:3" x14ac:dyDescent="0.35">
      <c r="A46" s="43">
        <v>44</v>
      </c>
    </row>
    <row r="47" spans="1:3" x14ac:dyDescent="0.35">
      <c r="A47" s="43">
        <v>45</v>
      </c>
    </row>
    <row r="48" spans="1:3" x14ac:dyDescent="0.35">
      <c r="A48" s="43">
        <v>46</v>
      </c>
    </row>
    <row r="49" spans="1:1" x14ac:dyDescent="0.35">
      <c r="A49" s="43">
        <v>47</v>
      </c>
    </row>
    <row r="50" spans="1:1" x14ac:dyDescent="0.35">
      <c r="A50" s="43">
        <v>48</v>
      </c>
    </row>
    <row r="51" spans="1:1" x14ac:dyDescent="0.35">
      <c r="A51" s="43">
        <v>49</v>
      </c>
    </row>
    <row r="52" spans="1:1" x14ac:dyDescent="0.35">
      <c r="A52" s="43">
        <v>50</v>
      </c>
    </row>
    <row r="53" spans="1:1" x14ac:dyDescent="0.35">
      <c r="A53" s="43">
        <v>51</v>
      </c>
    </row>
    <row r="54" spans="1:1" x14ac:dyDescent="0.35">
      <c r="A54" s="43">
        <v>52</v>
      </c>
    </row>
    <row r="55" spans="1:1" x14ac:dyDescent="0.35">
      <c r="A55" s="43">
        <v>53</v>
      </c>
    </row>
    <row r="56" spans="1:1" x14ac:dyDescent="0.3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workbookViewId="0">
      <pane ySplit="1" topLeftCell="A2" activePane="bottomLeft" state="frozen"/>
      <selection activeCell="L10" sqref="L10"/>
      <selection pane="bottomLeft"/>
    </sheetView>
  </sheetViews>
  <sheetFormatPr defaultColWidth="9" defaultRowHeight="29.65" x14ac:dyDescent="0.75"/>
  <cols>
    <col min="1" max="1" width="23.46484375" style="4" customWidth="1"/>
    <col min="2" max="5" width="18.796875" style="4" customWidth="1"/>
    <col min="6" max="6" width="9" style="6" customWidth="1"/>
    <col min="7" max="7" width="8.46484375" style="6" customWidth="1"/>
    <col min="8" max="8" width="5.796875" style="4" customWidth="1"/>
    <col min="9" max="9" width="9" style="4" customWidth="1"/>
    <col min="10" max="10" width="9" style="5" customWidth="1"/>
    <col min="11" max="11" width="9" style="4" hidden="1" customWidth="1"/>
    <col min="12" max="12" width="9.796875" style="4" hidden="1" customWidth="1"/>
    <col min="13" max="17" width="17" style="4" hidden="1" customWidth="1"/>
    <col min="18" max="18" width="0" style="4" hidden="1" customWidth="1"/>
    <col min="19" max="19" width="9" style="4" hidden="1" customWidth="1"/>
    <col min="20" max="16384" width="9" style="4"/>
  </cols>
  <sheetData>
    <row r="1" spans="1:65" s="15" customFormat="1" ht="32.75" customHeight="1" x14ac:dyDescent="0.35">
      <c r="A1" s="17" t="s">
        <v>107</v>
      </c>
      <c r="B1" s="164">
        <v>1</v>
      </c>
      <c r="C1" s="215" t="str">
        <f>IF(COUNTIF(J:J,0)=1,"Survey Complete","SURVEY INCOMPLETE--Revisit questions marked:")</f>
        <v>Survey Complete</v>
      </c>
      <c r="D1" s="215"/>
      <c r="E1" s="215"/>
      <c r="F1" s="215"/>
      <c r="G1" s="215"/>
      <c r="J1" s="16">
        <f>IF(COUNTIF(J11:J127,0)=0,1,0)</f>
        <v>1</v>
      </c>
    </row>
    <row r="2" spans="1:65" s="15" customFormat="1" ht="32.75" customHeight="1" x14ac:dyDescent="0.35">
      <c r="A2" s="17"/>
      <c r="B2"/>
      <c r="C2" s="161"/>
      <c r="D2" s="161"/>
      <c r="E2" s="161"/>
      <c r="F2" s="161"/>
      <c r="G2" s="161"/>
      <c r="J2" s="16"/>
    </row>
    <row r="3" spans="1:65" s="18" customFormat="1" ht="29.25" customHeight="1" thickBot="1" x14ac:dyDescent="0.4">
      <c r="A3" s="56" t="s">
        <v>7</v>
      </c>
      <c r="B3" s="56" t="s">
        <v>8</v>
      </c>
      <c r="C3" s="163" t="s">
        <v>108</v>
      </c>
      <c r="D3" s="162" t="s">
        <v>9</v>
      </c>
      <c r="E3" s="162" t="s">
        <v>10</v>
      </c>
      <c r="F3" s="162" t="s">
        <v>11</v>
      </c>
      <c r="G3" s="19"/>
      <c r="H3" s="19"/>
      <c r="I3" s="19"/>
      <c r="J3" s="19"/>
      <c r="K3" s="19" t="s">
        <v>109</v>
      </c>
      <c r="L3" s="19" t="s">
        <v>110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35">
      <c r="A4" s="106" t="str">
        <f>SurveySetup!A3</f>
        <v>Price</v>
      </c>
      <c r="B4" s="106" t="str">
        <f>SurveySetup!B3</f>
        <v>$</v>
      </c>
      <c r="C4" s="165" t="s">
        <v>111</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35">
      <c r="A5" s="106" t="str">
        <f>SurveySetup!A4</f>
        <v>Number of Cuts</v>
      </c>
      <c r="B5" s="106" t="str">
        <f>SurveySetup!B4</f>
        <v>#</v>
      </c>
      <c r="C5" s="166" t="s">
        <v>112</v>
      </c>
      <c r="D5" s="58">
        <f>SurveySetup!C4</f>
        <v>50</v>
      </c>
      <c r="E5" s="58">
        <f>SurveySetup!D4</f>
        <v>125</v>
      </c>
      <c r="F5" s="58">
        <f>SurveySetup!E4</f>
        <v>225</v>
      </c>
      <c r="G5" s="19"/>
      <c r="H5" s="19"/>
      <c r="I5" s="19"/>
      <c r="J5" s="19"/>
      <c r="K5" s="19">
        <f t="shared" ref="K5:K7" si="0">IF(C5="less is better",MIN(D5:F5),MAX(D5:F5))</f>
        <v>225</v>
      </c>
      <c r="L5" s="19">
        <f t="shared" ref="L5:L7" si="1">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35">
      <c r="A6" s="106" t="str">
        <f>SurveySetup!A5</f>
        <v>Weight</v>
      </c>
      <c r="B6" s="106" t="str">
        <f>SurveySetup!B5</f>
        <v>Kg</v>
      </c>
      <c r="C6" s="167" t="s">
        <v>111</v>
      </c>
      <c r="D6" s="57">
        <f>SurveySetup!C5</f>
        <v>3</v>
      </c>
      <c r="E6" s="57">
        <f>SurveySetup!D5</f>
        <v>6</v>
      </c>
      <c r="F6" s="57">
        <f>SurveySetup!E5</f>
        <v>9</v>
      </c>
      <c r="G6" s="19"/>
      <c r="H6" s="19"/>
      <c r="I6" s="19"/>
      <c r="J6" s="19"/>
      <c r="K6" s="19">
        <f t="shared" si="0"/>
        <v>3</v>
      </c>
      <c r="L6" s="19">
        <f t="shared" si="1"/>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35">
      <c r="A7" s="106" t="str">
        <f>SurveySetup!A6</f>
        <v>Time of Cut</v>
      </c>
      <c r="B7" s="106" t="str">
        <f>SurveySetup!B6</f>
        <v>Sec</v>
      </c>
      <c r="C7" s="167" t="s">
        <v>111</v>
      </c>
      <c r="D7" s="58">
        <f>SurveySetup!C6</f>
        <v>2</v>
      </c>
      <c r="E7" s="58">
        <f>SurveySetup!D6</f>
        <v>6</v>
      </c>
      <c r="F7" s="58">
        <f>SurveySetup!E6</f>
        <v>10</v>
      </c>
      <c r="G7" s="19"/>
      <c r="H7" s="19"/>
      <c r="I7" s="19"/>
      <c r="J7" s="19"/>
      <c r="K7" s="19">
        <f t="shared" si="0"/>
        <v>2</v>
      </c>
      <c r="L7" s="19">
        <f t="shared" si="1"/>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75">
      <c r="G8" s="4"/>
    </row>
    <row r="9" spans="1:65" x14ac:dyDescent="0.75">
      <c r="A9" s="14" t="s">
        <v>113</v>
      </c>
      <c r="G9" s="4"/>
    </row>
    <row r="10" spans="1:65" ht="39.75" thickBot="1" x14ac:dyDescent="0.8">
      <c r="A10" s="13" t="s">
        <v>114</v>
      </c>
      <c r="B10" s="12" t="str">
        <f>DOE!$B$2</f>
        <v>Price
($)</v>
      </c>
      <c r="C10" s="12" t="str">
        <f>DOE!$C$2</f>
        <v>Number of Cuts
(#)</v>
      </c>
      <c r="D10" s="12" t="str">
        <f>DOE!$D$2</f>
        <v>Weight
(Kg)</v>
      </c>
      <c r="E10" s="12" t="str">
        <f>DOE!$E$2</f>
        <v>Time of Cut
(Sec)</v>
      </c>
      <c r="F10" s="11" t="s">
        <v>115</v>
      </c>
      <c r="G10" s="11" t="s">
        <v>116</v>
      </c>
      <c r="M10" s="4" t="s">
        <v>117</v>
      </c>
      <c r="N10" s="4" t="str">
        <f>B10</f>
        <v>Price
($)</v>
      </c>
      <c r="O10" s="4" t="str">
        <f t="shared" ref="O10:Q10" si="2">C10</f>
        <v>Number of Cuts
(#)</v>
      </c>
      <c r="P10" s="4" t="str">
        <f t="shared" si="2"/>
        <v>Weight
(Kg)</v>
      </c>
      <c r="Q10" s="4" t="str">
        <f t="shared" si="2"/>
        <v>Time of Cut
(Sec)</v>
      </c>
    </row>
    <row r="11" spans="1:65" ht="13.15" x14ac:dyDescent="0.35">
      <c r="A11" s="10" t="s">
        <v>118</v>
      </c>
      <c r="B11" s="168">
        <f>INDEX(DOE!$A$4:$E$84,$G11,COLUMN(B:B))</f>
        <v>200</v>
      </c>
      <c r="C11" s="168">
        <f>INDEX(DOE!$A$4:$E$84,$G11,COLUMN(C:C))</f>
        <v>125</v>
      </c>
      <c r="D11" s="168">
        <f>INDEX(DOE!$A$4:$E$84,$G11,COLUMN(D:D))</f>
        <v>3</v>
      </c>
      <c r="E11" s="168">
        <f>INDEX(DOE!$A$4:$E$84,$G11,COLUMN(E:E))</f>
        <v>6</v>
      </c>
      <c r="F11" s="169">
        <v>1</v>
      </c>
      <c r="G11" s="7">
        <f>INDEX(StaticRandomNumbers!$A$4:$BJ$93,A10*3-2,$B$1+1)</f>
        <v>11</v>
      </c>
      <c r="H11" s="4">
        <f>F11*G11</f>
        <v>11</v>
      </c>
      <c r="J11" s="214">
        <f>IF(AND(COUNTIF(F11:F13,"")=2,COUNTIF(F11:F13,1)=1),1,0)</f>
        <v>1</v>
      </c>
      <c r="M11" s="4" t="b">
        <f>OR(AND(N10&lt;=N11,O10&lt;=O11,P10&lt;=P11,Q10&lt;=Q11),AND(N11&gt;=N12,O11&gt;=O12,P11&gt;=P12,Q11&gt;=Q12))</f>
        <v>0</v>
      </c>
      <c r="N11" s="4">
        <f>IF(B11=$K$4,1,IF(B11=$L$4,3,2))</f>
        <v>1</v>
      </c>
      <c r="O11" s="4">
        <f>IF(C11=$K$5,1,IF(C11=$L$5,3,2))</f>
        <v>2</v>
      </c>
      <c r="P11" s="4">
        <f>IF(D11=$K$6,1,IF(D11=$L$6,3,2))</f>
        <v>1</v>
      </c>
      <c r="Q11" s="4">
        <f>IF(E11=$K$7,1,IF(E11=$L$7,3,2))</f>
        <v>2</v>
      </c>
    </row>
    <row r="12" spans="1:65" ht="13.15" x14ac:dyDescent="0.35">
      <c r="A12" s="9" t="s">
        <v>119</v>
      </c>
      <c r="B12" s="168">
        <f>INDEX(DOE!$A$4:$E$84,$G12,COLUMN(B:B))</f>
        <v>525</v>
      </c>
      <c r="C12" s="168">
        <f>INDEX(DOE!$A$4:$E$84,$G12,COLUMN(C:C))</f>
        <v>50</v>
      </c>
      <c r="D12" s="168">
        <f>INDEX(DOE!$A$4:$E$84,$G12,COLUMN(D:D))</f>
        <v>9</v>
      </c>
      <c r="E12" s="168">
        <f>INDEX(DOE!$A$4:$E$84,$G12,COLUMN(E:E))</f>
        <v>10</v>
      </c>
      <c r="F12" s="170"/>
      <c r="G12" s="7">
        <f>INDEX(StaticRandomNumbers!$A$4:$BJ$93,A10*3-1,$B$1+1)</f>
        <v>36</v>
      </c>
      <c r="H12" s="4">
        <f>F12*G12</f>
        <v>0</v>
      </c>
      <c r="J12" s="214"/>
      <c r="M12" s="4" t="b">
        <f>OR(AND(N11&lt;=N12,O11&lt;=O12,P11&lt;=P12,Q11&lt;=Q12),AND(N12&gt;=N13,O12&gt;=O13,P12&gt;=P13,Q12&gt;=Q13))</f>
        <v>1</v>
      </c>
      <c r="N12" s="4">
        <f t="shared" ref="N12:N13" si="3">IF(B12=$K$4,1,IF(B12=$L$4,3,2))</f>
        <v>2</v>
      </c>
      <c r="O12" s="4">
        <f t="shared" ref="O12:O13" si="4">IF(C12=$K$5,1,IF(C12=$L$5,3,2))</f>
        <v>3</v>
      </c>
      <c r="P12" s="4">
        <f t="shared" ref="P12:P13" si="5">IF(D12=$K$6,1,IF(D12=$L$6,3,2))</f>
        <v>3</v>
      </c>
      <c r="Q12" s="4">
        <f t="shared" ref="Q12:Q13" si="6">IF(E12=$K$7,1,IF(E12=$L$7,3,2))</f>
        <v>3</v>
      </c>
    </row>
    <row r="13" spans="1:65" ht="13.15" x14ac:dyDescent="0.35">
      <c r="A13" s="8" t="s">
        <v>120</v>
      </c>
      <c r="B13" s="168">
        <f>INDEX(DOE!$A$4:$E$84,$G13,COLUMN(B:B))</f>
        <v>200</v>
      </c>
      <c r="C13" s="168">
        <f>INDEX(DOE!$A$4:$E$84,$G13,COLUMN(C:C))</f>
        <v>50</v>
      </c>
      <c r="D13" s="168">
        <f>INDEX(DOE!$A$4:$E$84,$G13,COLUMN(D:D))</f>
        <v>9</v>
      </c>
      <c r="E13" s="168">
        <f>INDEX(DOE!$A$4:$E$84,$G13,COLUMN(E:E))</f>
        <v>2</v>
      </c>
      <c r="F13" s="171"/>
      <c r="G13" s="7">
        <f>INDEX(StaticRandomNumbers!$A$4:$BJ$93,A10*3,$B$1+1)</f>
        <v>7</v>
      </c>
      <c r="H13" s="4">
        <f>F13*G13</f>
        <v>0</v>
      </c>
      <c r="J13" s="214"/>
      <c r="M13" s="4" t="b">
        <f>OR(AND(N13&gt;=N12,O13&gt;=O12,P13&gt;=P12,Q13&gt;=Q12),AND(N13&gt;=N11,O13&gt;=O11,P13&gt;=P11,Q13&gt;=Q11))</f>
        <v>0</v>
      </c>
      <c r="N13" s="4">
        <f t="shared" si="3"/>
        <v>1</v>
      </c>
      <c r="O13" s="4">
        <f t="shared" si="4"/>
        <v>3</v>
      </c>
      <c r="P13" s="4">
        <f t="shared" si="5"/>
        <v>3</v>
      </c>
      <c r="Q13" s="4">
        <f t="shared" si="6"/>
        <v>1</v>
      </c>
    </row>
    <row r="14" spans="1:65" x14ac:dyDescent="0.75">
      <c r="F14"/>
      <c r="G14" s="4"/>
    </row>
    <row r="15" spans="1:65" x14ac:dyDescent="0.75">
      <c r="A15" s="14" t="s">
        <v>113</v>
      </c>
      <c r="F15"/>
      <c r="G15" s="4"/>
    </row>
    <row r="16" spans="1:65" ht="39.75" thickBot="1" x14ac:dyDescent="0.8">
      <c r="A16" s="13">
        <f>A10+1</f>
        <v>2</v>
      </c>
      <c r="B16" s="12" t="str">
        <f>DOE!$B$2</f>
        <v>Price
($)</v>
      </c>
      <c r="C16" s="12" t="str">
        <f>DOE!$C$2</f>
        <v>Number of Cuts
(#)</v>
      </c>
      <c r="D16" s="12" t="str">
        <f>DOE!$D$2</f>
        <v>Weight
(Kg)</v>
      </c>
      <c r="E16" s="12" t="str">
        <f>DOE!$E$2</f>
        <v>Time of Cut
(Sec)</v>
      </c>
      <c r="F16" s="11" t="s">
        <v>115</v>
      </c>
      <c r="G16" s="11" t="s">
        <v>116</v>
      </c>
      <c r="M16" s="4" t="s">
        <v>117</v>
      </c>
      <c r="N16" s="4" t="str">
        <f>B16</f>
        <v>Price
($)</v>
      </c>
      <c r="O16" s="4" t="str">
        <f t="shared" ref="O16" si="7">C16</f>
        <v>Number of Cuts
(#)</v>
      </c>
      <c r="P16" s="4" t="str">
        <f t="shared" ref="P16" si="8">D16</f>
        <v>Weight
(Kg)</v>
      </c>
      <c r="Q16" s="4" t="str">
        <f t="shared" ref="Q16" si="9">E16</f>
        <v>Time of Cut
(Sec)</v>
      </c>
    </row>
    <row r="17" spans="1:17" ht="13.15" x14ac:dyDescent="0.35">
      <c r="A17" s="10" t="s">
        <v>118</v>
      </c>
      <c r="B17" s="168">
        <f>INDEX(DOE!$A$4:$E$84,$G17,COLUMN(B:B))</f>
        <v>200</v>
      </c>
      <c r="C17" s="168">
        <f>INDEX(DOE!$A$4:$E$84,$G17,COLUMN(C:C))</f>
        <v>50</v>
      </c>
      <c r="D17" s="168">
        <f>INDEX(DOE!$A$4:$E$84,$G17,COLUMN(D:D))</f>
        <v>6</v>
      </c>
      <c r="E17" s="168">
        <f>INDEX(DOE!$A$4:$E$84,$G17,COLUMN(E:E))</f>
        <v>6</v>
      </c>
      <c r="F17" s="169"/>
      <c r="G17" s="7">
        <f>INDEX(StaticRandomNumbers!$A$4:$BJ$93,A16*3-2,$B$1+1)</f>
        <v>5</v>
      </c>
      <c r="H17" s="4">
        <f>F17*G17</f>
        <v>0</v>
      </c>
      <c r="J17" s="214">
        <f>IF(AND(COUNTIF(F17:F19,"")=2,COUNTIF(F17:F19,1)=1),1,0)</f>
        <v>1</v>
      </c>
      <c r="M17" s="4" t="b">
        <f>OR(AND(N17&gt;=N18,O17&gt;=O18,P17&gt;=P18,Q17&gt;=Q18),AND(N17&gt;=N19,O17&gt;=O19,P17&gt;=P19,Q17&gt;=Q19))</f>
        <v>1</v>
      </c>
      <c r="N17" s="4">
        <f>IF(B17=$K$4,1,IF(B17=$L$4,3,2))</f>
        <v>1</v>
      </c>
      <c r="O17" s="4">
        <f>IF(C17=$K$5,1,IF(C17=$L$5,3,2))</f>
        <v>3</v>
      </c>
      <c r="P17" s="4">
        <f>IF(D17=$K$6,1,IF(D17=$L$6,3,2))</f>
        <v>2</v>
      </c>
      <c r="Q17" s="4">
        <f>IF(E17=$K$7,1,IF(E17=$L$7,3,2))</f>
        <v>2</v>
      </c>
    </row>
    <row r="18" spans="1:17" ht="13.15" x14ac:dyDescent="0.35">
      <c r="A18" s="9" t="s">
        <v>119</v>
      </c>
      <c r="B18" s="168">
        <f>INDEX(DOE!$A$4:$E$84,$G18,COLUMN(B:B))</f>
        <v>200</v>
      </c>
      <c r="C18" s="168">
        <f>INDEX(DOE!$A$4:$E$84,$G18,COLUMN(C:C))</f>
        <v>50</v>
      </c>
      <c r="D18" s="168">
        <f>INDEX(DOE!$A$4:$E$84,$G18,COLUMN(D:D))</f>
        <v>3</v>
      </c>
      <c r="E18" s="168">
        <f>INDEX(DOE!$A$4:$E$84,$G18,COLUMN(E:E))</f>
        <v>2</v>
      </c>
      <c r="F18" s="170"/>
      <c r="G18" s="7">
        <f>INDEX(StaticRandomNumbers!$A$4:$BJ$93,A16*3-1,$B$1+1)</f>
        <v>1</v>
      </c>
      <c r="H18" s="4">
        <f>F18*G18</f>
        <v>0</v>
      </c>
      <c r="J18" s="214"/>
      <c r="M18" s="4" t="b">
        <f>OR(AND(N17&lt;=N18,O17&lt;=O18,P17&lt;=P18,Q17&lt;=Q18),AND(N18&gt;=N19,O18&gt;=O19,P18&gt;=P19,Q18&gt;=Q19))</f>
        <v>0</v>
      </c>
      <c r="N18" s="4">
        <f t="shared" ref="N18:N19" si="10">IF(B18=$K$4,1,IF(B18=$L$4,3,2))</f>
        <v>1</v>
      </c>
      <c r="O18" s="4">
        <f t="shared" ref="O18:O19" si="11">IF(C18=$K$5,1,IF(C18=$L$5,3,2))</f>
        <v>3</v>
      </c>
      <c r="P18" s="4">
        <f t="shared" ref="P18:P19" si="12">IF(D18=$K$6,1,IF(D18=$L$6,3,2))</f>
        <v>1</v>
      </c>
      <c r="Q18" s="4">
        <f t="shared" ref="Q18:Q19" si="13">IF(E18=$K$7,1,IF(E18=$L$7,3,2))</f>
        <v>1</v>
      </c>
    </row>
    <row r="19" spans="1:17" ht="13.15" x14ac:dyDescent="0.35">
      <c r="A19" s="8" t="s">
        <v>120</v>
      </c>
      <c r="B19" s="168">
        <f>INDEX(DOE!$A$4:$E$84,$G19,COLUMN(B:B))</f>
        <v>200</v>
      </c>
      <c r="C19" s="168">
        <f>INDEX(DOE!$A$4:$E$84,$G19,COLUMN(C:C))</f>
        <v>225</v>
      </c>
      <c r="D19" s="168">
        <f>INDEX(DOE!$A$4:$E$84,$G19,COLUMN(D:D))</f>
        <v>9</v>
      </c>
      <c r="E19" s="168">
        <f>INDEX(DOE!$A$4:$E$84,$G19,COLUMN(E:E))</f>
        <v>2</v>
      </c>
      <c r="F19" s="171">
        <v>1</v>
      </c>
      <c r="G19" s="7">
        <f>INDEX(StaticRandomNumbers!$A$4:$BJ$93,A16*3,$B$1+1)</f>
        <v>25</v>
      </c>
      <c r="H19" s="4">
        <f>F19*G19</f>
        <v>25</v>
      </c>
      <c r="J19" s="214"/>
      <c r="M19" s="4" t="b">
        <f>OR(AND(N19&gt;=N18,O19&gt;=O18,P19&gt;=P18,Q19&gt;=Q18),AND(N19&gt;=N17,O19&gt;=O17,P19&gt;=P17,Q19&gt;=Q17))</f>
        <v>0</v>
      </c>
      <c r="N19" s="4">
        <f t="shared" si="10"/>
        <v>1</v>
      </c>
      <c r="O19" s="4">
        <f t="shared" si="11"/>
        <v>1</v>
      </c>
      <c r="P19" s="4">
        <f t="shared" si="12"/>
        <v>3</v>
      </c>
      <c r="Q19" s="4">
        <f t="shared" si="13"/>
        <v>1</v>
      </c>
    </row>
    <row r="21" spans="1:17" x14ac:dyDescent="0.75">
      <c r="A21" s="14" t="s">
        <v>113</v>
      </c>
      <c r="F21"/>
      <c r="G21" s="4"/>
    </row>
    <row r="22" spans="1:17" ht="39.75" thickBot="1" x14ac:dyDescent="0.8">
      <c r="A22" s="13">
        <f>A16+1</f>
        <v>3</v>
      </c>
      <c r="B22" s="12" t="str">
        <f>DOE!$B$2</f>
        <v>Price
($)</v>
      </c>
      <c r="C22" s="12" t="str">
        <f>DOE!$C$2</f>
        <v>Number of Cuts
(#)</v>
      </c>
      <c r="D22" s="12" t="str">
        <f>DOE!$D$2</f>
        <v>Weight
(Kg)</v>
      </c>
      <c r="E22" s="12" t="str">
        <f>DOE!$E$2</f>
        <v>Time of Cut
(Sec)</v>
      </c>
      <c r="F22" s="11" t="s">
        <v>115</v>
      </c>
      <c r="G22" s="11" t="s">
        <v>116</v>
      </c>
      <c r="M22" s="4" t="s">
        <v>117</v>
      </c>
      <c r="N22" s="4" t="str">
        <f>B22</f>
        <v>Price
($)</v>
      </c>
      <c r="O22" s="4" t="str">
        <f t="shared" ref="O22" si="14">C22</f>
        <v>Number of Cuts
(#)</v>
      </c>
      <c r="P22" s="4" t="str">
        <f t="shared" ref="P22" si="15">D22</f>
        <v>Weight
(Kg)</v>
      </c>
      <c r="Q22" s="4" t="str">
        <f t="shared" ref="Q22" si="16">E22</f>
        <v>Time of Cut
(Sec)</v>
      </c>
    </row>
    <row r="23" spans="1:17" ht="13.15" x14ac:dyDescent="0.35">
      <c r="A23" s="10" t="s">
        <v>118</v>
      </c>
      <c r="B23" s="168">
        <f>INDEX(DOE!$A$4:$E$84,$G23,COLUMN(B:B))</f>
        <v>200</v>
      </c>
      <c r="C23" s="168">
        <f>INDEX(DOE!$A$4:$E$84,$G23,COLUMN(C:C))</f>
        <v>125</v>
      </c>
      <c r="D23" s="168">
        <f>INDEX(DOE!$A$4:$E$84,$G23,COLUMN(D:D))</f>
        <v>3</v>
      </c>
      <c r="E23" s="168">
        <f>INDEX(DOE!$A$4:$E$84,$G23,COLUMN(E:E))</f>
        <v>6</v>
      </c>
      <c r="F23" s="169"/>
      <c r="G23" s="7">
        <f>INDEX(StaticRandomNumbers!$A$4:$BJ$93,A22*3-2,$B$1+1)</f>
        <v>11</v>
      </c>
      <c r="H23" s="4">
        <f>F23*G23</f>
        <v>0</v>
      </c>
      <c r="J23" s="214">
        <f>IF(AND(COUNTIF(F23:F25,"")=2,COUNTIF(F23:F25,1)=1),1,0)</f>
        <v>1</v>
      </c>
      <c r="M23" s="4" t="b">
        <f>OR(AND(N23&gt;=N24,O23&gt;=O24,P23&gt;=P24,Q23&gt;=Q24),AND(N23&gt;=N25,O23&gt;=O25,P23&gt;=P25,Q23&gt;=Q25))</f>
        <v>0</v>
      </c>
      <c r="N23" s="4">
        <f>IF(B23=$K$4,1,IF(B23=$L$4,3,2))</f>
        <v>1</v>
      </c>
      <c r="O23" s="4">
        <f>IF(C23=$K$5,1,IF(C23=$L$5,3,2))</f>
        <v>2</v>
      </c>
      <c r="P23" s="4">
        <f>IF(D23=$K$6,1,IF(D23=$L$6,3,2))</f>
        <v>1</v>
      </c>
      <c r="Q23" s="4">
        <f>IF(E23=$K$7,1,IF(E23=$L$7,3,2))</f>
        <v>2</v>
      </c>
    </row>
    <row r="24" spans="1:17" ht="13.15" x14ac:dyDescent="0.35">
      <c r="A24" s="9" t="s">
        <v>119</v>
      </c>
      <c r="B24" s="168">
        <f>INDEX(DOE!$A$4:$E$84,$G24,COLUMN(B:B))</f>
        <v>850</v>
      </c>
      <c r="C24" s="168">
        <f>INDEX(DOE!$A$4:$E$84,$G24,COLUMN(C:C))</f>
        <v>225</v>
      </c>
      <c r="D24" s="168">
        <f>INDEX(DOE!$A$4:$E$84,$G24,COLUMN(D:D))</f>
        <v>9</v>
      </c>
      <c r="E24" s="168">
        <f>INDEX(DOE!$A$4:$E$84,$G24,COLUMN(E:E))</f>
        <v>2</v>
      </c>
      <c r="F24" s="170">
        <v>1</v>
      </c>
      <c r="G24" s="7">
        <f>INDEX(StaticRandomNumbers!$A$4:$BJ$93,A22*3-1,$B$1+1)</f>
        <v>79</v>
      </c>
      <c r="H24" s="4">
        <f>F24*G24</f>
        <v>79</v>
      </c>
      <c r="J24" s="214"/>
      <c r="M24" s="4" t="b">
        <f>OR(AND(N23&lt;=N24,O23&lt;=O24,P23&lt;=P24,Q23&lt;=Q24),AND(N24&gt;=N25,O24&gt;=O25,P24&gt;=P25,Q24&gt;=Q25))</f>
        <v>0</v>
      </c>
      <c r="N24" s="4">
        <f t="shared" ref="N24:N25" si="17">IF(B24=$K$4,1,IF(B24=$L$4,3,2))</f>
        <v>3</v>
      </c>
      <c r="O24" s="4">
        <f t="shared" ref="O24:O25" si="18">IF(C24=$K$5,1,IF(C24=$L$5,3,2))</f>
        <v>1</v>
      </c>
      <c r="P24" s="4">
        <f t="shared" ref="P24:P25" si="19">IF(D24=$K$6,1,IF(D24=$L$6,3,2))</f>
        <v>3</v>
      </c>
      <c r="Q24" s="4">
        <f t="shared" ref="Q24:Q25" si="20">IF(E24=$K$7,1,IF(E24=$L$7,3,2))</f>
        <v>1</v>
      </c>
    </row>
    <row r="25" spans="1:17" ht="13.15" x14ac:dyDescent="0.35">
      <c r="A25" s="8" t="s">
        <v>120</v>
      </c>
      <c r="B25" s="168">
        <f>INDEX(DOE!$A$4:$E$84,$G25,COLUMN(B:B))</f>
        <v>525</v>
      </c>
      <c r="C25" s="168">
        <f>INDEX(DOE!$A$4:$E$84,$G25,COLUMN(C:C))</f>
        <v>225</v>
      </c>
      <c r="D25" s="168">
        <f>INDEX(DOE!$A$4:$E$84,$G25,COLUMN(D:D))</f>
        <v>9</v>
      </c>
      <c r="E25" s="168">
        <f>INDEX(DOE!$A$4:$E$84,$G25,COLUMN(E:E))</f>
        <v>10</v>
      </c>
      <c r="F25" s="171"/>
      <c r="G25" s="7">
        <f>INDEX(StaticRandomNumbers!$A$4:$BJ$93,A22*3,$B$1+1)</f>
        <v>54</v>
      </c>
      <c r="H25" s="4">
        <f>F25*G25</f>
        <v>0</v>
      </c>
      <c r="J25" s="214"/>
      <c r="M25" s="4" t="b">
        <f>OR(AND(N25&gt;=N24,O25&gt;=O24,P25&gt;=P24,Q25&gt;=Q24),AND(N25&gt;=N23,O25&gt;=O23,P25&gt;=P23,Q25&gt;=Q23))</f>
        <v>0</v>
      </c>
      <c r="N25" s="4">
        <f t="shared" si="17"/>
        <v>2</v>
      </c>
      <c r="O25" s="4">
        <f t="shared" si="18"/>
        <v>1</v>
      </c>
      <c r="P25" s="4">
        <f t="shared" si="19"/>
        <v>3</v>
      </c>
      <c r="Q25" s="4">
        <f t="shared" si="20"/>
        <v>3</v>
      </c>
    </row>
    <row r="27" spans="1:17" x14ac:dyDescent="0.75">
      <c r="A27" s="14" t="s">
        <v>113</v>
      </c>
      <c r="F27"/>
      <c r="G27" s="4"/>
    </row>
    <row r="28" spans="1:17" ht="39.75" thickBot="1" x14ac:dyDescent="0.8">
      <c r="A28" s="13">
        <f>A22+1</f>
        <v>4</v>
      </c>
      <c r="B28" s="12" t="str">
        <f>DOE!$B$2</f>
        <v>Price
($)</v>
      </c>
      <c r="C28" s="12" t="str">
        <f>DOE!$C$2</f>
        <v>Number of Cuts
(#)</v>
      </c>
      <c r="D28" s="12" t="str">
        <f>DOE!$D$2</f>
        <v>Weight
(Kg)</v>
      </c>
      <c r="E28" s="12" t="str">
        <f>DOE!$E$2</f>
        <v>Time of Cut
(Sec)</v>
      </c>
      <c r="F28" s="11" t="s">
        <v>115</v>
      </c>
      <c r="G28" s="11" t="s">
        <v>116</v>
      </c>
      <c r="M28" s="4" t="s">
        <v>117</v>
      </c>
      <c r="N28" s="4" t="str">
        <f>B28</f>
        <v>Price
($)</v>
      </c>
      <c r="O28" s="4" t="str">
        <f t="shared" ref="O28" si="21">C28</f>
        <v>Number of Cuts
(#)</v>
      </c>
      <c r="P28" s="4" t="str">
        <f t="shared" ref="P28" si="22">D28</f>
        <v>Weight
(Kg)</v>
      </c>
      <c r="Q28" s="4" t="str">
        <f t="shared" ref="Q28" si="23">E28</f>
        <v>Time of Cut
(Sec)</v>
      </c>
    </row>
    <row r="29" spans="1:17" ht="13.15" x14ac:dyDescent="0.35">
      <c r="A29" s="10" t="s">
        <v>118</v>
      </c>
      <c r="B29" s="168">
        <f>INDEX(DOE!$A$4:$E$84,$G29,COLUMN(B:B))</f>
        <v>525</v>
      </c>
      <c r="C29" s="168">
        <f>INDEX(DOE!$A$4:$E$84,$G29,COLUMN(C:C))</f>
        <v>225</v>
      </c>
      <c r="D29" s="168">
        <f>INDEX(DOE!$A$4:$E$84,$G29,COLUMN(D:D))</f>
        <v>9</v>
      </c>
      <c r="E29" s="168">
        <f>INDEX(DOE!$A$4:$E$84,$G29,COLUMN(E:E))</f>
        <v>10</v>
      </c>
      <c r="F29" s="169"/>
      <c r="G29" s="7">
        <f>INDEX(StaticRandomNumbers!$A$4:$BJ$93,A28*3-2,$B$1+1)</f>
        <v>54</v>
      </c>
      <c r="H29" s="4">
        <f>F29*G29</f>
        <v>0</v>
      </c>
      <c r="J29" s="214">
        <f>IF(AND(COUNTIF(F29:F31,"")=2,COUNTIF(F29:F31,1)=1),1,0)</f>
        <v>1</v>
      </c>
      <c r="M29" s="4" t="b">
        <f>OR(AND(N29&gt;=N30,O29&gt;=O30,P29&gt;=P30,Q29&gt;=Q30),AND(N29&gt;=N31,O29&gt;=O31,P29&gt;=P31,Q29&gt;=Q31))</f>
        <v>1</v>
      </c>
      <c r="N29" s="4">
        <f>IF(B29=$K$4,1,IF(B29=$L$4,3,2))</f>
        <v>2</v>
      </c>
      <c r="O29" s="4">
        <f>IF(C29=$K$5,1,IF(C29=$L$5,3,2))</f>
        <v>1</v>
      </c>
      <c r="P29" s="4">
        <f>IF(D29=$K$6,1,IF(D29=$L$6,3,2))</f>
        <v>3</v>
      </c>
      <c r="Q29" s="4">
        <f>IF(E29=$K$7,1,IF(E29=$L$7,3,2))</f>
        <v>3</v>
      </c>
    </row>
    <row r="30" spans="1:17" ht="13.15" x14ac:dyDescent="0.35">
      <c r="A30" s="9" t="s">
        <v>119</v>
      </c>
      <c r="B30" s="168">
        <f>INDEX(DOE!$A$4:$E$84,$G30,COLUMN(B:B))</f>
        <v>525</v>
      </c>
      <c r="C30" s="168">
        <f>INDEX(DOE!$A$4:$E$84,$G30,COLUMN(C:C))</f>
        <v>225</v>
      </c>
      <c r="D30" s="168">
        <f>INDEX(DOE!$A$4:$E$84,$G30,COLUMN(D:D))</f>
        <v>9</v>
      </c>
      <c r="E30" s="168">
        <f>INDEX(DOE!$A$4:$E$84,$G30,COLUMN(E:E))</f>
        <v>6</v>
      </c>
      <c r="F30" s="170"/>
      <c r="G30" s="7">
        <f>INDEX(StaticRandomNumbers!$A$4:$BJ$93,A28*3-1,$B$1+1)</f>
        <v>53</v>
      </c>
      <c r="H30" s="4">
        <f>F30*G30</f>
        <v>0</v>
      </c>
      <c r="J30" s="214"/>
      <c r="M30" s="4" t="b">
        <f>OR(AND(N29&lt;=N30,O29&lt;=O30,P29&lt;=P30,Q29&lt;=Q30),AND(N30&gt;=N31,O30&gt;=O31,P30&gt;=P31,Q30&gt;=Q31))</f>
        <v>0</v>
      </c>
      <c r="N30" s="4">
        <f t="shared" ref="N30:N31" si="24">IF(B30=$K$4,1,IF(B30=$L$4,3,2))</f>
        <v>2</v>
      </c>
      <c r="O30" s="4">
        <f t="shared" ref="O30:O31" si="25">IF(C30=$K$5,1,IF(C30=$L$5,3,2))</f>
        <v>1</v>
      </c>
      <c r="P30" s="4">
        <f t="shared" ref="P30:P31" si="26">IF(D30=$K$6,1,IF(D30=$L$6,3,2))</f>
        <v>3</v>
      </c>
      <c r="Q30" s="4">
        <f t="shared" ref="Q30:Q31" si="27">IF(E30=$K$7,1,IF(E30=$L$7,3,2))</f>
        <v>2</v>
      </c>
    </row>
    <row r="31" spans="1:17" ht="13.15" x14ac:dyDescent="0.35">
      <c r="A31" s="8" t="s">
        <v>120</v>
      </c>
      <c r="B31" s="168">
        <f>INDEX(DOE!$A$4:$E$84,$G31,COLUMN(B:B))</f>
        <v>200</v>
      </c>
      <c r="C31" s="168">
        <f>INDEX(DOE!$A$4:$E$84,$G31,COLUMN(C:C))</f>
        <v>125</v>
      </c>
      <c r="D31" s="168">
        <f>INDEX(DOE!$A$4:$E$84,$G31,COLUMN(D:D))</f>
        <v>6</v>
      </c>
      <c r="E31" s="168">
        <f>INDEX(DOE!$A$4:$E$84,$G31,COLUMN(E:E))</f>
        <v>2</v>
      </c>
      <c r="F31" s="171">
        <v>1</v>
      </c>
      <c r="G31" s="7">
        <f>INDEX(StaticRandomNumbers!$A$4:$BJ$93,A28*3,$B$1+1)</f>
        <v>13</v>
      </c>
      <c r="H31" s="4">
        <f>F31*G31</f>
        <v>13</v>
      </c>
      <c r="J31" s="214"/>
      <c r="M31" s="4" t="b">
        <f>OR(AND(N31&gt;=N30,O31&gt;=O30,P31&gt;=P30,Q31&gt;=Q30),AND(N31&gt;=N29,O31&gt;=O29,P31&gt;=P29,Q31&gt;=Q29))</f>
        <v>0</v>
      </c>
      <c r="N31" s="4">
        <f t="shared" si="24"/>
        <v>1</v>
      </c>
      <c r="O31" s="4">
        <f t="shared" si="25"/>
        <v>2</v>
      </c>
      <c r="P31" s="4">
        <f t="shared" si="26"/>
        <v>2</v>
      </c>
      <c r="Q31" s="4">
        <f t="shared" si="27"/>
        <v>1</v>
      </c>
    </row>
    <row r="33" spans="1:17" x14ac:dyDescent="0.75">
      <c r="A33" s="14" t="s">
        <v>113</v>
      </c>
      <c r="F33"/>
      <c r="G33" s="4"/>
    </row>
    <row r="34" spans="1:17" ht="39.75" thickBot="1" x14ac:dyDescent="0.8">
      <c r="A34" s="13">
        <f>A28+1</f>
        <v>5</v>
      </c>
      <c r="B34" s="12" t="str">
        <f>DOE!$B$2</f>
        <v>Price
($)</v>
      </c>
      <c r="C34" s="12" t="str">
        <f>DOE!$C$2</f>
        <v>Number of Cuts
(#)</v>
      </c>
      <c r="D34" s="12" t="str">
        <f>DOE!$D$2</f>
        <v>Weight
(Kg)</v>
      </c>
      <c r="E34" s="12" t="str">
        <f>DOE!$E$2</f>
        <v>Time of Cut
(Sec)</v>
      </c>
      <c r="F34" s="11" t="s">
        <v>115</v>
      </c>
      <c r="G34" s="11" t="s">
        <v>116</v>
      </c>
      <c r="M34" s="4" t="s">
        <v>117</v>
      </c>
      <c r="N34" s="4" t="str">
        <f>B34</f>
        <v>Price
($)</v>
      </c>
      <c r="O34" s="4" t="str">
        <f t="shared" ref="O34" si="28">C34</f>
        <v>Number of Cuts
(#)</v>
      </c>
      <c r="P34" s="4" t="str">
        <f t="shared" ref="P34" si="29">D34</f>
        <v>Weight
(Kg)</v>
      </c>
      <c r="Q34" s="4" t="str">
        <f t="shared" ref="Q34" si="30">E34</f>
        <v>Time of Cut
(Sec)</v>
      </c>
    </row>
    <row r="35" spans="1:17" ht="13.15" x14ac:dyDescent="0.35">
      <c r="A35" s="10" t="s">
        <v>118</v>
      </c>
      <c r="B35" s="168">
        <f>INDEX(DOE!$A$4:$E$84,$G35,COLUMN(B:B))</f>
        <v>525</v>
      </c>
      <c r="C35" s="168">
        <f>INDEX(DOE!$A$4:$E$84,$G35,COLUMN(C:C))</f>
        <v>225</v>
      </c>
      <c r="D35" s="168">
        <f>INDEX(DOE!$A$4:$E$84,$G35,COLUMN(D:D))</f>
        <v>6</v>
      </c>
      <c r="E35" s="168">
        <f>INDEX(DOE!$A$4:$E$84,$G35,COLUMN(E:E))</f>
        <v>2</v>
      </c>
      <c r="F35" s="169"/>
      <c r="G35" s="7">
        <f>INDEX(StaticRandomNumbers!$A$4:$BJ$93,A34*3-2,$B$1+1)</f>
        <v>49</v>
      </c>
      <c r="H35" s="4">
        <f>F35*G35</f>
        <v>0</v>
      </c>
      <c r="J35" s="214">
        <f>IF(AND(COUNTIF(F35:F37,"")=2,COUNTIF(F35:F37,1)=1),1,0)</f>
        <v>1</v>
      </c>
      <c r="M35" s="4" t="b">
        <f>OR(AND(N35&gt;=N36,O35&gt;=O36,P35&gt;=P36,Q35&gt;=Q36),AND(N35&gt;=N37,O35&gt;=O37,P35&gt;=P37,Q35&gt;=Q37))</f>
        <v>0</v>
      </c>
      <c r="N35" s="4">
        <f>IF(B35=$K$4,1,IF(B35=$L$4,3,2))</f>
        <v>2</v>
      </c>
      <c r="O35" s="4">
        <f>IF(C35=$K$5,1,IF(C35=$L$5,3,2))</f>
        <v>1</v>
      </c>
      <c r="P35" s="4">
        <f>IF(D35=$K$6,1,IF(D35=$L$6,3,2))</f>
        <v>2</v>
      </c>
      <c r="Q35" s="4">
        <f>IF(E35=$K$7,1,IF(E35=$L$7,3,2))</f>
        <v>1</v>
      </c>
    </row>
    <row r="36" spans="1:17" ht="13.15" x14ac:dyDescent="0.35">
      <c r="A36" s="9" t="s">
        <v>119</v>
      </c>
      <c r="B36" s="168">
        <f>INDEX(DOE!$A$4:$E$84,$G36,COLUMN(B:B))</f>
        <v>200</v>
      </c>
      <c r="C36" s="168">
        <f>INDEX(DOE!$A$4:$E$84,$G36,COLUMN(C:C))</f>
        <v>50</v>
      </c>
      <c r="D36" s="168">
        <f>INDEX(DOE!$A$4:$E$84,$G36,COLUMN(D:D))</f>
        <v>3</v>
      </c>
      <c r="E36" s="168">
        <f>INDEX(DOE!$A$4:$E$84,$G36,COLUMN(E:E))</f>
        <v>2</v>
      </c>
      <c r="F36" s="170">
        <v>1</v>
      </c>
      <c r="G36" s="7">
        <f>INDEX(StaticRandomNumbers!$A$4:$BJ$93,A34*3-1,$B$1+1)</f>
        <v>1</v>
      </c>
      <c r="H36" s="4">
        <f>F36*G36</f>
        <v>1</v>
      </c>
      <c r="J36" s="214"/>
      <c r="M36" s="4" t="b">
        <f>OR(AND(N35&lt;=N36,O35&lt;=O36,P35&lt;=P36,Q35&lt;=Q36),AND(N36&gt;=N37,O36&gt;=O37,P36&gt;=P37,Q36&gt;=Q37))</f>
        <v>0</v>
      </c>
      <c r="N36" s="4">
        <f t="shared" ref="N36:N37" si="31">IF(B36=$K$4,1,IF(B36=$L$4,3,2))</f>
        <v>1</v>
      </c>
      <c r="O36" s="4">
        <f t="shared" ref="O36:O37" si="32">IF(C36=$K$5,1,IF(C36=$L$5,3,2))</f>
        <v>3</v>
      </c>
      <c r="P36" s="4">
        <f t="shared" ref="P36:P37" si="33">IF(D36=$K$6,1,IF(D36=$L$6,3,2))</f>
        <v>1</v>
      </c>
      <c r="Q36" s="4">
        <f t="shared" ref="Q36:Q37" si="34">IF(E36=$K$7,1,IF(E36=$L$7,3,2))</f>
        <v>1</v>
      </c>
    </row>
    <row r="37" spans="1:17" ht="13.15" x14ac:dyDescent="0.35">
      <c r="A37" s="8" t="s">
        <v>120</v>
      </c>
      <c r="B37" s="168">
        <f>INDEX(DOE!$A$4:$E$84,$G37,COLUMN(B:B))</f>
        <v>850</v>
      </c>
      <c r="C37" s="168">
        <f>INDEX(DOE!$A$4:$E$84,$G37,COLUMN(C:C))</f>
        <v>125</v>
      </c>
      <c r="D37" s="168">
        <f>INDEX(DOE!$A$4:$E$84,$G37,COLUMN(D:D))</f>
        <v>9</v>
      </c>
      <c r="E37" s="168">
        <f>INDEX(DOE!$A$4:$E$84,$G37,COLUMN(E:E))</f>
        <v>6</v>
      </c>
      <c r="F37" s="171"/>
      <c r="G37" s="7">
        <f>INDEX(StaticRandomNumbers!$A$4:$BJ$93,A34*3,$B$1+1)</f>
        <v>71</v>
      </c>
      <c r="H37" s="4">
        <f>F37*G37</f>
        <v>0</v>
      </c>
      <c r="J37" s="214"/>
      <c r="M37" s="4" t="b">
        <f>OR(AND(N37&gt;=N36,O37&gt;=O36,P37&gt;=P36,Q37&gt;=Q36),AND(N37&gt;=N35,O37&gt;=O35,P37&gt;=P35,Q37&gt;=Q35))</f>
        <v>1</v>
      </c>
      <c r="N37" s="4">
        <f t="shared" si="31"/>
        <v>3</v>
      </c>
      <c r="O37" s="4">
        <f t="shared" si="32"/>
        <v>2</v>
      </c>
      <c r="P37" s="4">
        <f t="shared" si="33"/>
        <v>3</v>
      </c>
      <c r="Q37" s="4">
        <f t="shared" si="34"/>
        <v>2</v>
      </c>
    </row>
    <row r="39" spans="1:17" x14ac:dyDescent="0.75">
      <c r="A39" s="14" t="s">
        <v>113</v>
      </c>
      <c r="F39"/>
      <c r="G39" s="4"/>
    </row>
    <row r="40" spans="1:17" ht="39.75" thickBot="1" x14ac:dyDescent="0.8">
      <c r="A40" s="13">
        <f>A34+1</f>
        <v>6</v>
      </c>
      <c r="B40" s="12" t="str">
        <f>DOE!$B$2</f>
        <v>Price
($)</v>
      </c>
      <c r="C40" s="12" t="str">
        <f>DOE!$C$2</f>
        <v>Number of Cuts
(#)</v>
      </c>
      <c r="D40" s="12" t="str">
        <f>DOE!$D$2</f>
        <v>Weight
(Kg)</v>
      </c>
      <c r="E40" s="12" t="str">
        <f>DOE!$E$2</f>
        <v>Time of Cut
(Sec)</v>
      </c>
      <c r="F40" s="11" t="s">
        <v>115</v>
      </c>
      <c r="G40" s="11" t="s">
        <v>116</v>
      </c>
      <c r="M40" s="4" t="s">
        <v>117</v>
      </c>
      <c r="N40" s="4" t="str">
        <f>B40</f>
        <v>Price
($)</v>
      </c>
      <c r="O40" s="4" t="str">
        <f t="shared" ref="O40" si="35">C40</f>
        <v>Number of Cuts
(#)</v>
      </c>
      <c r="P40" s="4" t="str">
        <f t="shared" ref="P40" si="36">D40</f>
        <v>Weight
(Kg)</v>
      </c>
      <c r="Q40" s="4" t="str">
        <f t="shared" ref="Q40" si="37">E40</f>
        <v>Time of Cut
(Sec)</v>
      </c>
    </row>
    <row r="41" spans="1:17" ht="13.15" x14ac:dyDescent="0.35">
      <c r="A41" s="10" t="s">
        <v>118</v>
      </c>
      <c r="B41" s="168">
        <f>INDEX(DOE!$A$4:$E$84,$G41,COLUMN(B:B))</f>
        <v>525</v>
      </c>
      <c r="C41" s="168">
        <f>INDEX(DOE!$A$4:$E$84,$G41,COLUMN(C:C))</f>
        <v>50</v>
      </c>
      <c r="D41" s="168">
        <f>INDEX(DOE!$A$4:$E$84,$G41,COLUMN(D:D))</f>
        <v>9</v>
      </c>
      <c r="E41" s="168">
        <f>INDEX(DOE!$A$4:$E$84,$G41,COLUMN(E:E))</f>
        <v>2</v>
      </c>
      <c r="F41" s="169"/>
      <c r="G41" s="7">
        <f>INDEX(StaticRandomNumbers!$A$4:$BJ$93,A40*3-2,$B$1+1)</f>
        <v>34</v>
      </c>
      <c r="H41" s="4">
        <f>F41*G41</f>
        <v>0</v>
      </c>
      <c r="J41" s="214">
        <f>IF(AND(COUNTIF(F41:F43,"")=2,COUNTIF(F41:F43,1)=1),1,0)</f>
        <v>1</v>
      </c>
      <c r="M41" s="4" t="b">
        <f>OR(AND(N41&gt;=N42,O41&gt;=O42,P41&gt;=P42,Q41&gt;=Q42),AND(N41&gt;=N43,O41&gt;=O43,P41&gt;=P43,Q41&gt;=Q43))</f>
        <v>1</v>
      </c>
      <c r="N41" s="4">
        <f>IF(B41=$K$4,1,IF(B41=$L$4,3,2))</f>
        <v>2</v>
      </c>
      <c r="O41" s="4">
        <f>IF(C41=$K$5,1,IF(C41=$L$5,3,2))</f>
        <v>3</v>
      </c>
      <c r="P41" s="4">
        <f>IF(D41=$K$6,1,IF(D41=$L$6,3,2))</f>
        <v>3</v>
      </c>
      <c r="Q41" s="4">
        <f>IF(E41=$K$7,1,IF(E41=$L$7,3,2))</f>
        <v>1</v>
      </c>
    </row>
    <row r="42" spans="1:17" ht="13.15" x14ac:dyDescent="0.35">
      <c r="A42" s="9" t="s">
        <v>119</v>
      </c>
      <c r="B42" s="168">
        <f>INDEX(DOE!$A$4:$E$84,$G42,COLUMN(B:B))</f>
        <v>525</v>
      </c>
      <c r="C42" s="168">
        <f>INDEX(DOE!$A$4:$E$84,$G42,COLUMN(C:C))</f>
        <v>225</v>
      </c>
      <c r="D42" s="168">
        <f>INDEX(DOE!$A$4:$E$84,$G42,COLUMN(D:D))</f>
        <v>3</v>
      </c>
      <c r="E42" s="168">
        <f>INDEX(DOE!$A$4:$E$84,$G42,COLUMN(E:E))</f>
        <v>2</v>
      </c>
      <c r="F42" s="170">
        <v>1</v>
      </c>
      <c r="G42" s="7">
        <f>INDEX(StaticRandomNumbers!$A$4:$BJ$93,A40*3-1,$B$1+1)</f>
        <v>46</v>
      </c>
      <c r="H42" s="4">
        <f>F42*G42</f>
        <v>46</v>
      </c>
      <c r="J42" s="214"/>
      <c r="M42" s="4" t="b">
        <f>OR(AND(N41&lt;=N42,O41&lt;=O42,P41&lt;=P42,Q41&lt;=Q42),AND(N42&gt;=N43,O42&gt;=O43,P42&gt;=P43,Q42&gt;=Q43))</f>
        <v>0</v>
      </c>
      <c r="N42" s="4">
        <f t="shared" ref="N42:N43" si="38">IF(B42=$K$4,1,IF(B42=$L$4,3,2))</f>
        <v>2</v>
      </c>
      <c r="O42" s="4">
        <f t="shared" ref="O42:O43" si="39">IF(C42=$K$5,1,IF(C42=$L$5,3,2))</f>
        <v>1</v>
      </c>
      <c r="P42" s="4">
        <f t="shared" ref="P42:P43" si="40">IF(D42=$K$6,1,IF(D42=$L$6,3,2))</f>
        <v>1</v>
      </c>
      <c r="Q42" s="4">
        <f t="shared" ref="Q42:Q43" si="41">IF(E42=$K$7,1,IF(E42=$L$7,3,2))</f>
        <v>1</v>
      </c>
    </row>
    <row r="43" spans="1:17" ht="13.15" x14ac:dyDescent="0.35">
      <c r="A43" s="8" t="s">
        <v>120</v>
      </c>
      <c r="B43" s="168">
        <f>INDEX(DOE!$A$4:$E$84,$G43,COLUMN(B:B))</f>
        <v>850</v>
      </c>
      <c r="C43" s="168">
        <f>INDEX(DOE!$A$4:$E$84,$G43,COLUMN(C:C))</f>
        <v>50</v>
      </c>
      <c r="D43" s="168">
        <f>INDEX(DOE!$A$4:$E$84,$G43,COLUMN(D:D))</f>
        <v>9</v>
      </c>
      <c r="E43" s="168">
        <f>INDEX(DOE!$A$4:$E$84,$G43,COLUMN(E:E))</f>
        <v>6</v>
      </c>
      <c r="F43" s="171"/>
      <c r="G43" s="7">
        <f>INDEX(StaticRandomNumbers!$A$4:$BJ$93,A40*3,$B$1+1)</f>
        <v>62</v>
      </c>
      <c r="H43" s="4">
        <f>F43*G43</f>
        <v>0</v>
      </c>
      <c r="J43" s="214"/>
      <c r="M43" s="4" t="b">
        <f>OR(AND(N43&gt;=N42,O43&gt;=O42,P43&gt;=P42,Q43&gt;=Q42),AND(N43&gt;=N41,O43&gt;=O41,P43&gt;=P41,Q43&gt;=Q41))</f>
        <v>1</v>
      </c>
      <c r="N43" s="4">
        <f t="shared" si="38"/>
        <v>3</v>
      </c>
      <c r="O43" s="4">
        <f t="shared" si="39"/>
        <v>3</v>
      </c>
      <c r="P43" s="4">
        <f t="shared" si="40"/>
        <v>3</v>
      </c>
      <c r="Q43" s="4">
        <f t="shared" si="41"/>
        <v>2</v>
      </c>
    </row>
    <row r="45" spans="1:17" x14ac:dyDescent="0.75">
      <c r="A45" s="14" t="s">
        <v>113</v>
      </c>
      <c r="F45"/>
      <c r="G45" s="4"/>
    </row>
    <row r="46" spans="1:17" ht="39.75" thickBot="1" x14ac:dyDescent="0.8">
      <c r="A46" s="13">
        <f>A40+1</f>
        <v>7</v>
      </c>
      <c r="B46" s="12" t="str">
        <f>DOE!$B$2</f>
        <v>Price
($)</v>
      </c>
      <c r="C46" s="12" t="str">
        <f>DOE!$C$2</f>
        <v>Number of Cuts
(#)</v>
      </c>
      <c r="D46" s="12" t="str">
        <f>DOE!$D$2</f>
        <v>Weight
(Kg)</v>
      </c>
      <c r="E46" s="12" t="str">
        <f>DOE!$E$2</f>
        <v>Time of Cut
(Sec)</v>
      </c>
      <c r="F46" s="11" t="s">
        <v>115</v>
      </c>
      <c r="G46" s="11" t="s">
        <v>116</v>
      </c>
      <c r="M46" s="4" t="s">
        <v>117</v>
      </c>
      <c r="N46" s="4" t="str">
        <f>B46</f>
        <v>Price
($)</v>
      </c>
      <c r="O46" s="4" t="str">
        <f t="shared" ref="O46" si="42">C46</f>
        <v>Number of Cuts
(#)</v>
      </c>
      <c r="P46" s="4" t="str">
        <f t="shared" ref="P46" si="43">D46</f>
        <v>Weight
(Kg)</v>
      </c>
      <c r="Q46" s="4" t="str">
        <f t="shared" ref="Q46" si="44">E46</f>
        <v>Time of Cut
(Sec)</v>
      </c>
    </row>
    <row r="47" spans="1:17" ht="13.15" x14ac:dyDescent="0.35">
      <c r="A47" s="10" t="s">
        <v>118</v>
      </c>
      <c r="B47" s="168">
        <f>INDEX(DOE!$A$4:$E$84,$G47,COLUMN(B:B))</f>
        <v>850</v>
      </c>
      <c r="C47" s="168">
        <f>INDEX(DOE!$A$4:$E$84,$G47,COLUMN(C:C))</f>
        <v>50</v>
      </c>
      <c r="D47" s="168">
        <f>INDEX(DOE!$A$4:$E$84,$G47,COLUMN(D:D))</f>
        <v>6</v>
      </c>
      <c r="E47" s="168">
        <f>INDEX(DOE!$A$4:$E$84,$G47,COLUMN(E:E))</f>
        <v>2</v>
      </c>
      <c r="F47" s="169"/>
      <c r="G47" s="7">
        <f>INDEX(StaticRandomNumbers!$A$4:$BJ$93,A46*3-2,$B$1+1)</f>
        <v>58</v>
      </c>
      <c r="H47" s="4">
        <f>F47*G47</f>
        <v>0</v>
      </c>
      <c r="J47" s="214">
        <f>IF(AND(COUNTIF(F47:F49,"")=2,COUNTIF(F47:F49,1)=1),1,0)</f>
        <v>1</v>
      </c>
      <c r="M47" s="4" t="b">
        <f>OR(AND(N47&gt;=N48,O47&gt;=O48,P47&gt;=P48,Q47&gt;=Q48),AND(N47&gt;=N49,O47&gt;=O49,P47&gt;=P49,Q47&gt;=Q49))</f>
        <v>0</v>
      </c>
      <c r="N47" s="4">
        <f>IF(B47=$K$4,1,IF(B47=$L$4,3,2))</f>
        <v>3</v>
      </c>
      <c r="O47" s="4">
        <f>IF(C47=$K$5,1,IF(C47=$L$5,3,2))</f>
        <v>3</v>
      </c>
      <c r="P47" s="4">
        <f>IF(D47=$K$6,1,IF(D47=$L$6,3,2))</f>
        <v>2</v>
      </c>
      <c r="Q47" s="4">
        <f>IF(E47=$K$7,1,IF(E47=$L$7,3,2))</f>
        <v>1</v>
      </c>
    </row>
    <row r="48" spans="1:17" ht="13.15" x14ac:dyDescent="0.35">
      <c r="A48" s="9" t="s">
        <v>119</v>
      </c>
      <c r="B48" s="168">
        <f>INDEX(DOE!$A$4:$E$84,$G48,COLUMN(B:B))</f>
        <v>200</v>
      </c>
      <c r="C48" s="168">
        <f>INDEX(DOE!$A$4:$E$84,$G48,COLUMN(C:C))</f>
        <v>50</v>
      </c>
      <c r="D48" s="168">
        <f>INDEX(DOE!$A$4:$E$84,$G48,COLUMN(D:D))</f>
        <v>3</v>
      </c>
      <c r="E48" s="168">
        <f>INDEX(DOE!$A$4:$E$84,$G48,COLUMN(E:E))</f>
        <v>10</v>
      </c>
      <c r="F48" s="170"/>
      <c r="G48" s="7">
        <f>INDEX(StaticRandomNumbers!$A$4:$BJ$93,A46*3-1,$B$1+1)</f>
        <v>3</v>
      </c>
      <c r="H48" s="4">
        <f>F48*G48</f>
        <v>0</v>
      </c>
      <c r="J48" s="214"/>
      <c r="M48" s="4" t="b">
        <f>OR(AND(N47&lt;=N48,O47&lt;=O48,P47&lt;=P48,Q47&lt;=Q48),AND(N48&gt;=N49,O48&gt;=O49,P48&gt;=P49,Q48&gt;=Q49))</f>
        <v>0</v>
      </c>
      <c r="N48" s="4">
        <f t="shared" ref="N48:N49" si="45">IF(B48=$K$4,1,IF(B48=$L$4,3,2))</f>
        <v>1</v>
      </c>
      <c r="O48" s="4">
        <f t="shared" ref="O48:O49" si="46">IF(C48=$K$5,1,IF(C48=$L$5,3,2))</f>
        <v>3</v>
      </c>
      <c r="P48" s="4">
        <f t="shared" ref="P48:P49" si="47">IF(D48=$K$6,1,IF(D48=$L$6,3,2))</f>
        <v>1</v>
      </c>
      <c r="Q48" s="4">
        <f t="shared" ref="Q48:Q49" si="48">IF(E48=$K$7,1,IF(E48=$L$7,3,2))</f>
        <v>3</v>
      </c>
    </row>
    <row r="49" spans="1:17" ht="13.15" x14ac:dyDescent="0.35">
      <c r="A49" s="8" t="s">
        <v>120</v>
      </c>
      <c r="B49" s="168">
        <f>INDEX(DOE!$A$4:$E$84,$G49,COLUMN(B:B))</f>
        <v>525</v>
      </c>
      <c r="C49" s="168">
        <f>INDEX(DOE!$A$4:$E$84,$G49,COLUMN(C:C))</f>
        <v>125</v>
      </c>
      <c r="D49" s="168">
        <f>INDEX(DOE!$A$4:$E$84,$G49,COLUMN(D:D))</f>
        <v>9</v>
      </c>
      <c r="E49" s="168">
        <f>INDEX(DOE!$A$4:$E$84,$G49,COLUMN(E:E))</f>
        <v>2</v>
      </c>
      <c r="F49" s="171">
        <v>1</v>
      </c>
      <c r="G49" s="7">
        <f>INDEX(StaticRandomNumbers!$A$4:$BJ$93,A46*3,$B$1+1)</f>
        <v>43</v>
      </c>
      <c r="H49" s="4">
        <f>F49*G49</f>
        <v>43</v>
      </c>
      <c r="J49" s="214"/>
      <c r="M49" s="4" t="b">
        <f>OR(AND(N49&gt;=N48,O49&gt;=O48,P49&gt;=P48,Q49&gt;=Q48),AND(N49&gt;=N47,O49&gt;=O47,P49&gt;=P47,Q49&gt;=Q47))</f>
        <v>0</v>
      </c>
      <c r="N49" s="4">
        <f t="shared" si="45"/>
        <v>2</v>
      </c>
      <c r="O49" s="4">
        <f t="shared" si="46"/>
        <v>2</v>
      </c>
      <c r="P49" s="4">
        <f t="shared" si="47"/>
        <v>3</v>
      </c>
      <c r="Q49" s="4">
        <f t="shared" si="48"/>
        <v>1</v>
      </c>
    </row>
    <row r="51" spans="1:17" x14ac:dyDescent="0.75">
      <c r="A51" s="14" t="s">
        <v>113</v>
      </c>
      <c r="F51"/>
      <c r="G51" s="4"/>
    </row>
    <row r="52" spans="1:17" ht="39.75" thickBot="1" x14ac:dyDescent="0.8">
      <c r="A52" s="13">
        <f>A46+1</f>
        <v>8</v>
      </c>
      <c r="B52" s="12" t="str">
        <f>DOE!$B$2</f>
        <v>Price
($)</v>
      </c>
      <c r="C52" s="12" t="str">
        <f>DOE!$C$2</f>
        <v>Number of Cuts
(#)</v>
      </c>
      <c r="D52" s="12" t="str">
        <f>DOE!$D$2</f>
        <v>Weight
(Kg)</v>
      </c>
      <c r="E52" s="12" t="str">
        <f>DOE!$E$2</f>
        <v>Time of Cut
(Sec)</v>
      </c>
      <c r="F52" s="11" t="s">
        <v>115</v>
      </c>
      <c r="G52" s="11" t="s">
        <v>116</v>
      </c>
      <c r="M52" s="4" t="s">
        <v>117</v>
      </c>
      <c r="N52" s="4" t="str">
        <f>B52</f>
        <v>Price
($)</v>
      </c>
      <c r="O52" s="4" t="str">
        <f t="shared" ref="O52" si="49">C52</f>
        <v>Number of Cuts
(#)</v>
      </c>
      <c r="P52" s="4" t="str">
        <f t="shared" ref="P52" si="50">D52</f>
        <v>Weight
(Kg)</v>
      </c>
      <c r="Q52" s="4" t="str">
        <f t="shared" ref="Q52" si="51">E52</f>
        <v>Time of Cut
(Sec)</v>
      </c>
    </row>
    <row r="53" spans="1:17" ht="13.15" x14ac:dyDescent="0.35">
      <c r="A53" s="10" t="s">
        <v>118</v>
      </c>
      <c r="B53" s="168">
        <f>INDEX(DOE!$A$4:$E$84,$G53,COLUMN(B:B))</f>
        <v>200</v>
      </c>
      <c r="C53" s="168">
        <f>INDEX(DOE!$A$4:$E$84,$G53,COLUMN(C:C))</f>
        <v>50</v>
      </c>
      <c r="D53" s="168">
        <f>INDEX(DOE!$A$4:$E$84,$G53,COLUMN(D:D))</f>
        <v>6</v>
      </c>
      <c r="E53" s="168">
        <f>INDEX(DOE!$A$4:$E$84,$G53,COLUMN(E:E))</f>
        <v>10</v>
      </c>
      <c r="F53" s="169"/>
      <c r="G53" s="7">
        <f>INDEX(StaticRandomNumbers!$A$4:$BJ$93,A52*3-2,$B$1+1)</f>
        <v>6</v>
      </c>
      <c r="H53" s="4">
        <f>F53*G53</f>
        <v>0</v>
      </c>
      <c r="J53" s="214">
        <f>IF(AND(COUNTIF(F53:F55,"")=2,COUNTIF(F53:F55,1)=1),1,0)</f>
        <v>1</v>
      </c>
      <c r="M53" s="4" t="b">
        <f>OR(AND(N53&gt;=N54,O53&gt;=O54,P53&gt;=P54,Q53&gt;=Q54),AND(N53&gt;=N55,O53&gt;=O55,P53&gt;=P55,Q53&gt;=Q55))</f>
        <v>0</v>
      </c>
      <c r="N53" s="4">
        <f>IF(B53=$K$4,1,IF(B53=$L$4,3,2))</f>
        <v>1</v>
      </c>
      <c r="O53" s="4">
        <f>IF(C53=$K$5,1,IF(C53=$L$5,3,2))</f>
        <v>3</v>
      </c>
      <c r="P53" s="4">
        <f>IF(D53=$K$6,1,IF(D53=$L$6,3,2))</f>
        <v>2</v>
      </c>
      <c r="Q53" s="4">
        <f>IF(E53=$K$7,1,IF(E53=$L$7,3,2))</f>
        <v>3</v>
      </c>
    </row>
    <row r="54" spans="1:17" ht="13.15" x14ac:dyDescent="0.35">
      <c r="A54" s="9" t="s">
        <v>119</v>
      </c>
      <c r="B54" s="168">
        <f>INDEX(DOE!$A$4:$E$84,$G54,COLUMN(B:B))</f>
        <v>850</v>
      </c>
      <c r="C54" s="168">
        <f>INDEX(DOE!$A$4:$E$84,$G54,COLUMN(C:C))</f>
        <v>125</v>
      </c>
      <c r="D54" s="168">
        <f>INDEX(DOE!$A$4:$E$84,$G54,COLUMN(D:D))</f>
        <v>3</v>
      </c>
      <c r="E54" s="168">
        <f>INDEX(DOE!$A$4:$E$84,$G54,COLUMN(E:E))</f>
        <v>2</v>
      </c>
      <c r="F54" s="170"/>
      <c r="G54" s="7">
        <f>INDEX(StaticRandomNumbers!$A$4:$BJ$93,A52*3-1,$B$1+1)</f>
        <v>64</v>
      </c>
      <c r="H54" s="4">
        <f>F54*G54</f>
        <v>0</v>
      </c>
      <c r="J54" s="214"/>
      <c r="M54" s="4" t="b">
        <f>OR(AND(N53&lt;=N54,O53&lt;=O54,P53&lt;=P54,Q53&lt;=Q54),AND(N54&gt;=N55,O54&gt;=O55,P54&gt;=P55,Q54&gt;=Q55))</f>
        <v>0</v>
      </c>
      <c r="N54" s="4">
        <f t="shared" ref="N54:N55" si="52">IF(B54=$K$4,1,IF(B54=$L$4,3,2))</f>
        <v>3</v>
      </c>
      <c r="O54" s="4">
        <f t="shared" ref="O54:O55" si="53">IF(C54=$K$5,1,IF(C54=$L$5,3,2))</f>
        <v>2</v>
      </c>
      <c r="P54" s="4">
        <f t="shared" ref="P54:P55" si="54">IF(D54=$K$6,1,IF(D54=$L$6,3,2))</f>
        <v>1</v>
      </c>
      <c r="Q54" s="4">
        <f t="shared" ref="Q54:Q55" si="55">IF(E54=$K$7,1,IF(E54=$L$7,3,2))</f>
        <v>1</v>
      </c>
    </row>
    <row r="55" spans="1:17" ht="13.15" x14ac:dyDescent="0.35">
      <c r="A55" s="8" t="s">
        <v>120</v>
      </c>
      <c r="B55" s="168">
        <f>INDEX(DOE!$A$4:$E$84,$G55,COLUMN(B:B))</f>
        <v>525</v>
      </c>
      <c r="C55" s="168">
        <f>INDEX(DOE!$A$4:$E$84,$G55,COLUMN(C:C))</f>
        <v>50</v>
      </c>
      <c r="D55" s="168">
        <f>INDEX(DOE!$A$4:$E$84,$G55,COLUMN(D:D))</f>
        <v>9</v>
      </c>
      <c r="E55" s="168">
        <f>INDEX(DOE!$A$4:$E$84,$G55,COLUMN(E:E))</f>
        <v>6</v>
      </c>
      <c r="F55" s="171">
        <v>1</v>
      </c>
      <c r="G55" s="7">
        <f>INDEX(StaticRandomNumbers!$A$4:$BJ$93,A52*3,$B$1+1)</f>
        <v>35</v>
      </c>
      <c r="H55" s="4">
        <f>F55*G55</f>
        <v>35</v>
      </c>
      <c r="J55" s="214"/>
      <c r="M55" s="4" t="b">
        <f>OR(AND(N55&gt;=N54,O55&gt;=O54,P55&gt;=P54,Q55&gt;=Q54),AND(N55&gt;=N53,O55&gt;=O53,P55&gt;=P53,Q55&gt;=Q53))</f>
        <v>0</v>
      </c>
      <c r="N55" s="4">
        <f t="shared" si="52"/>
        <v>2</v>
      </c>
      <c r="O55" s="4">
        <f t="shared" si="53"/>
        <v>3</v>
      </c>
      <c r="P55" s="4">
        <f t="shared" si="54"/>
        <v>3</v>
      </c>
      <c r="Q55" s="4">
        <f t="shared" si="55"/>
        <v>2</v>
      </c>
    </row>
    <row r="57" spans="1:17" x14ac:dyDescent="0.75">
      <c r="A57" s="14" t="s">
        <v>113</v>
      </c>
      <c r="F57"/>
      <c r="G57" s="4"/>
    </row>
    <row r="58" spans="1:17" ht="39.75" thickBot="1" x14ac:dyDescent="0.8">
      <c r="A58" s="13">
        <f>A52+1</f>
        <v>9</v>
      </c>
      <c r="B58" s="12" t="str">
        <f>DOE!$B$2</f>
        <v>Price
($)</v>
      </c>
      <c r="C58" s="12" t="str">
        <f>DOE!$C$2</f>
        <v>Number of Cuts
(#)</v>
      </c>
      <c r="D58" s="12" t="str">
        <f>DOE!$D$2</f>
        <v>Weight
(Kg)</v>
      </c>
      <c r="E58" s="12" t="str">
        <f>DOE!$E$2</f>
        <v>Time of Cut
(Sec)</v>
      </c>
      <c r="F58" s="11" t="s">
        <v>115</v>
      </c>
      <c r="G58" s="11" t="s">
        <v>116</v>
      </c>
      <c r="M58" s="4" t="s">
        <v>117</v>
      </c>
      <c r="N58" s="4" t="str">
        <f>B58</f>
        <v>Price
($)</v>
      </c>
      <c r="O58" s="4" t="str">
        <f t="shared" ref="O58" si="56">C58</f>
        <v>Number of Cuts
(#)</v>
      </c>
      <c r="P58" s="4" t="str">
        <f t="shared" ref="P58" si="57">D58</f>
        <v>Weight
(Kg)</v>
      </c>
      <c r="Q58" s="4" t="str">
        <f t="shared" ref="Q58" si="58">E58</f>
        <v>Time of Cut
(Sec)</v>
      </c>
    </row>
    <row r="59" spans="1:17" ht="13.15" x14ac:dyDescent="0.35">
      <c r="A59" s="10" t="s">
        <v>118</v>
      </c>
      <c r="B59" s="168">
        <f>INDEX(DOE!$A$4:$E$84,$G59,COLUMN(B:B))</f>
        <v>200</v>
      </c>
      <c r="C59" s="168">
        <f>INDEX(DOE!$A$4:$E$84,$G59,COLUMN(C:C))</f>
        <v>225</v>
      </c>
      <c r="D59" s="168">
        <f>INDEX(DOE!$A$4:$E$84,$G59,COLUMN(D:D))</f>
        <v>9</v>
      </c>
      <c r="E59" s="168">
        <f>INDEX(DOE!$A$4:$E$84,$G59,COLUMN(E:E))</f>
        <v>10</v>
      </c>
      <c r="F59" s="169"/>
      <c r="G59" s="7">
        <f>INDEX(StaticRandomNumbers!$A$4:$BJ$93,A58*3-2,$B$1+1)</f>
        <v>27</v>
      </c>
      <c r="H59" s="4">
        <f>F59*G59</f>
        <v>0</v>
      </c>
      <c r="J59" s="214">
        <f>IF(AND(COUNTIF(F59:F61,"")=2,COUNTIF(F59:F61,1)=1),1,0)</f>
        <v>1</v>
      </c>
      <c r="M59" s="4" t="b">
        <f>OR(AND(N59&gt;=N60,O59&gt;=O60,P59&gt;=P60,Q59&gt;=Q60),AND(N59&gt;=N61,O59&gt;=O61,P59&gt;=P61,Q59&gt;=Q61))</f>
        <v>0</v>
      </c>
      <c r="N59" s="4">
        <f>IF(B59=$K$4,1,IF(B59=$L$4,3,2))</f>
        <v>1</v>
      </c>
      <c r="O59" s="4">
        <f>IF(C59=$K$5,1,IF(C59=$L$5,3,2))</f>
        <v>1</v>
      </c>
      <c r="P59" s="4">
        <f>IF(D59=$K$6,1,IF(D59=$L$6,3,2))</f>
        <v>3</v>
      </c>
      <c r="Q59" s="4">
        <f>IF(E59=$K$7,1,IF(E59=$L$7,3,2))</f>
        <v>3</v>
      </c>
    </row>
    <row r="60" spans="1:17" ht="13.15" x14ac:dyDescent="0.35">
      <c r="A60" s="9" t="s">
        <v>119</v>
      </c>
      <c r="B60" s="168">
        <f>INDEX(DOE!$A$4:$E$84,$G60,COLUMN(B:B))</f>
        <v>200</v>
      </c>
      <c r="C60" s="168">
        <f>INDEX(DOE!$A$4:$E$84,$G60,COLUMN(C:C))</f>
        <v>125</v>
      </c>
      <c r="D60" s="168">
        <f>INDEX(DOE!$A$4:$E$84,$G60,COLUMN(D:D))</f>
        <v>9</v>
      </c>
      <c r="E60" s="168">
        <f>INDEX(DOE!$A$4:$E$84,$G60,COLUMN(E:E))</f>
        <v>10</v>
      </c>
      <c r="F60" s="170"/>
      <c r="G60" s="7">
        <f>INDEX(StaticRandomNumbers!$A$4:$BJ$93,A58*3-1,$B$1+1)</f>
        <v>18</v>
      </c>
      <c r="H60" s="4">
        <f>F60*G60</f>
        <v>0</v>
      </c>
      <c r="J60" s="214"/>
      <c r="M60" s="4" t="b">
        <f>OR(AND(N59&lt;=N60,O59&lt;=O60,P59&lt;=P60,Q59&lt;=Q60),AND(N60&gt;=N61,O60&gt;=O61,P60&gt;=P61,Q60&gt;=Q61))</f>
        <v>1</v>
      </c>
      <c r="N60" s="4">
        <f t="shared" ref="N60:N61" si="59">IF(B60=$K$4,1,IF(B60=$L$4,3,2))</f>
        <v>1</v>
      </c>
      <c r="O60" s="4">
        <f t="shared" ref="O60:O61" si="60">IF(C60=$K$5,1,IF(C60=$L$5,3,2))</f>
        <v>2</v>
      </c>
      <c r="P60" s="4">
        <f t="shared" ref="P60:P61" si="61">IF(D60=$K$6,1,IF(D60=$L$6,3,2))</f>
        <v>3</v>
      </c>
      <c r="Q60" s="4">
        <f t="shared" ref="Q60:Q61" si="62">IF(E60=$K$7,1,IF(E60=$L$7,3,2))</f>
        <v>3</v>
      </c>
    </row>
    <row r="61" spans="1:17" ht="13.15" x14ac:dyDescent="0.35">
      <c r="A61" s="8" t="s">
        <v>120</v>
      </c>
      <c r="B61" s="168">
        <f>INDEX(DOE!$A$4:$E$84,$G61,COLUMN(B:B))</f>
        <v>850</v>
      </c>
      <c r="C61" s="168">
        <f>INDEX(DOE!$A$4:$E$84,$G61,COLUMN(C:C))</f>
        <v>125</v>
      </c>
      <c r="D61" s="168">
        <f>INDEX(DOE!$A$4:$E$84,$G61,COLUMN(D:D))</f>
        <v>3</v>
      </c>
      <c r="E61" s="168">
        <f>INDEX(DOE!$A$4:$E$84,$G61,COLUMN(E:E))</f>
        <v>2</v>
      </c>
      <c r="F61" s="171">
        <v>1</v>
      </c>
      <c r="G61" s="7">
        <f>INDEX(StaticRandomNumbers!$A$4:$BJ$93,A58*3,$B$1+1)</f>
        <v>64</v>
      </c>
      <c r="H61" s="4">
        <f>F61*G61</f>
        <v>64</v>
      </c>
      <c r="J61" s="214"/>
      <c r="M61" s="4" t="b">
        <f>OR(AND(N61&gt;=N60,O61&gt;=O60,P61&gt;=P60,Q61&gt;=Q60),AND(N61&gt;=N59,O61&gt;=O59,P61&gt;=P59,Q61&gt;=Q59))</f>
        <v>0</v>
      </c>
      <c r="N61" s="4">
        <f t="shared" si="59"/>
        <v>3</v>
      </c>
      <c r="O61" s="4">
        <f t="shared" si="60"/>
        <v>2</v>
      </c>
      <c r="P61" s="4">
        <f t="shared" si="61"/>
        <v>1</v>
      </c>
      <c r="Q61" s="4">
        <f t="shared" si="62"/>
        <v>1</v>
      </c>
    </row>
    <row r="63" spans="1:17" x14ac:dyDescent="0.75">
      <c r="A63" s="14" t="s">
        <v>113</v>
      </c>
      <c r="F63"/>
      <c r="G63" s="4"/>
    </row>
    <row r="64" spans="1:17" ht="39.75" thickBot="1" x14ac:dyDescent="0.8">
      <c r="A64" s="13">
        <f>A58+1</f>
        <v>10</v>
      </c>
      <c r="B64" s="12" t="str">
        <f>DOE!$B$2</f>
        <v>Price
($)</v>
      </c>
      <c r="C64" s="12" t="str">
        <f>DOE!$C$2</f>
        <v>Number of Cuts
(#)</v>
      </c>
      <c r="D64" s="12" t="str">
        <f>DOE!$D$2</f>
        <v>Weight
(Kg)</v>
      </c>
      <c r="E64" s="12" t="str">
        <f>DOE!$E$2</f>
        <v>Time of Cut
(Sec)</v>
      </c>
      <c r="F64" s="11" t="s">
        <v>115</v>
      </c>
      <c r="G64" s="11" t="s">
        <v>116</v>
      </c>
      <c r="M64" s="4" t="s">
        <v>117</v>
      </c>
      <c r="N64" s="4" t="str">
        <f>B64</f>
        <v>Price
($)</v>
      </c>
      <c r="O64" s="4" t="str">
        <f t="shared" ref="O64" si="63">C64</f>
        <v>Number of Cuts
(#)</v>
      </c>
      <c r="P64" s="4" t="str">
        <f t="shared" ref="P64" si="64">D64</f>
        <v>Weight
(Kg)</v>
      </c>
      <c r="Q64" s="4" t="str">
        <f t="shared" ref="Q64" si="65">E64</f>
        <v>Time of Cut
(Sec)</v>
      </c>
    </row>
    <row r="65" spans="1:17" ht="13.15" x14ac:dyDescent="0.35">
      <c r="A65" s="10" t="s">
        <v>118</v>
      </c>
      <c r="B65" s="168">
        <f>INDEX(DOE!$A$4:$E$84,$G65,COLUMN(B:B))</f>
        <v>850</v>
      </c>
      <c r="C65" s="168">
        <f>INDEX(DOE!$A$4:$E$84,$G65,COLUMN(C:C))</f>
        <v>125</v>
      </c>
      <c r="D65" s="168">
        <f>INDEX(DOE!$A$4:$E$84,$G65,COLUMN(D:D))</f>
        <v>9</v>
      </c>
      <c r="E65" s="168">
        <f>INDEX(DOE!$A$4:$E$84,$G65,COLUMN(E:E))</f>
        <v>2</v>
      </c>
      <c r="F65" s="169"/>
      <c r="G65" s="7">
        <f>INDEX(StaticRandomNumbers!$A$4:$BJ$93,A64*3-2,$B$1+1)</f>
        <v>70</v>
      </c>
      <c r="H65" s="4">
        <f>F65*G65</f>
        <v>0</v>
      </c>
      <c r="J65" s="214">
        <f>IF(AND(COUNTIF(F65:F67,"")=2,COUNTIF(F65:F67,1)=1),1,0)</f>
        <v>1</v>
      </c>
      <c r="M65" s="4" t="b">
        <f>OR(AND(N65&gt;=N66,O65&gt;=O66,P65&gt;=P66,Q65&gt;=Q66),AND(N65&gt;=N67,O65&gt;=O67,P65&gt;=P67,Q65&gt;=Q67))</f>
        <v>1</v>
      </c>
      <c r="N65" s="4">
        <f>IF(B65=$K$4,1,IF(B65=$L$4,3,2))</f>
        <v>3</v>
      </c>
      <c r="O65" s="4">
        <f>IF(C65=$K$5,1,IF(C65=$L$5,3,2))</f>
        <v>2</v>
      </c>
      <c r="P65" s="4">
        <f>IF(D65=$K$6,1,IF(D65=$L$6,3,2))</f>
        <v>3</v>
      </c>
      <c r="Q65" s="4">
        <f>IF(E65=$K$7,1,IF(E65=$L$7,3,2))</f>
        <v>1</v>
      </c>
    </row>
    <row r="66" spans="1:17" ht="13.15" x14ac:dyDescent="0.35">
      <c r="A66" s="9" t="s">
        <v>119</v>
      </c>
      <c r="B66" s="168">
        <f>INDEX(DOE!$A$4:$E$84,$G66,COLUMN(B:B))</f>
        <v>525</v>
      </c>
      <c r="C66" s="168">
        <f>INDEX(DOE!$A$4:$E$84,$G66,COLUMN(C:C))</f>
        <v>50</v>
      </c>
      <c r="D66" s="168">
        <f>INDEX(DOE!$A$4:$E$84,$G66,COLUMN(D:D))</f>
        <v>3</v>
      </c>
      <c r="E66" s="168">
        <f>INDEX(DOE!$A$4:$E$84,$G66,COLUMN(E:E))</f>
        <v>6</v>
      </c>
      <c r="F66" s="170"/>
      <c r="G66" s="7">
        <f>INDEX(StaticRandomNumbers!$A$4:$BJ$93,A64*3-1,$B$1+1)</f>
        <v>29</v>
      </c>
      <c r="H66" s="4">
        <f>F66*G66</f>
        <v>0</v>
      </c>
      <c r="J66" s="214"/>
      <c r="M66" s="4" t="b">
        <f>OR(AND(N65&lt;=N66,O65&lt;=O66,P65&lt;=P66,Q65&lt;=Q66),AND(N66&gt;=N67,O66&gt;=O67,P66&gt;=P67,Q66&gt;=Q67))</f>
        <v>0</v>
      </c>
      <c r="N66" s="4">
        <f t="shared" ref="N66:N67" si="66">IF(B66=$K$4,1,IF(B66=$L$4,3,2))</f>
        <v>2</v>
      </c>
      <c r="O66" s="4">
        <f t="shared" ref="O66:O67" si="67">IF(C66=$K$5,1,IF(C66=$L$5,3,2))</f>
        <v>3</v>
      </c>
      <c r="P66" s="4">
        <f t="shared" ref="P66:P67" si="68">IF(D66=$K$6,1,IF(D66=$L$6,3,2))</f>
        <v>1</v>
      </c>
      <c r="Q66" s="4">
        <f t="shared" ref="Q66:Q67" si="69">IF(E66=$K$7,1,IF(E66=$L$7,3,2))</f>
        <v>2</v>
      </c>
    </row>
    <row r="67" spans="1:17" ht="13.15" x14ac:dyDescent="0.35">
      <c r="A67" s="8" t="s">
        <v>120</v>
      </c>
      <c r="B67" s="168">
        <f>INDEX(DOE!$A$4:$E$84,$G67,COLUMN(B:B))</f>
        <v>850</v>
      </c>
      <c r="C67" s="168">
        <f>INDEX(DOE!$A$4:$E$84,$G67,COLUMN(C:C))</f>
        <v>125</v>
      </c>
      <c r="D67" s="168">
        <f>INDEX(DOE!$A$4:$E$84,$G67,COLUMN(D:D))</f>
        <v>3</v>
      </c>
      <c r="E67" s="168">
        <f>INDEX(DOE!$A$4:$E$84,$G67,COLUMN(E:E))</f>
        <v>2</v>
      </c>
      <c r="F67" s="171">
        <v>1</v>
      </c>
      <c r="G67" s="7">
        <f>INDEX(StaticRandomNumbers!$A$4:$BJ$93,A64*3,$B$1+1)</f>
        <v>64</v>
      </c>
      <c r="H67" s="4">
        <f>F67*G67</f>
        <v>64</v>
      </c>
      <c r="J67" s="214"/>
      <c r="M67" s="4" t="b">
        <f>OR(AND(N67&gt;=N66,O67&gt;=O66,P67&gt;=P66,Q67&gt;=Q66),AND(N67&gt;=N65,O67&gt;=O65,P67&gt;=P65,Q67&gt;=Q65))</f>
        <v>0</v>
      </c>
      <c r="N67" s="4">
        <f t="shared" si="66"/>
        <v>3</v>
      </c>
      <c r="O67" s="4">
        <f t="shared" si="67"/>
        <v>2</v>
      </c>
      <c r="P67" s="4">
        <f t="shared" si="68"/>
        <v>1</v>
      </c>
      <c r="Q67" s="4">
        <f t="shared" si="69"/>
        <v>1</v>
      </c>
    </row>
    <row r="69" spans="1:17" x14ac:dyDescent="0.75">
      <c r="A69" s="14" t="s">
        <v>113</v>
      </c>
      <c r="F69"/>
      <c r="G69" s="4"/>
    </row>
    <row r="70" spans="1:17" ht="39.75" thickBot="1" x14ac:dyDescent="0.8">
      <c r="A70" s="13">
        <f>A64+1</f>
        <v>11</v>
      </c>
      <c r="B70" s="12" t="str">
        <f>DOE!$B$2</f>
        <v>Price
($)</v>
      </c>
      <c r="C70" s="12" t="str">
        <f>DOE!$C$2</f>
        <v>Number of Cuts
(#)</v>
      </c>
      <c r="D70" s="12" t="str">
        <f>DOE!$D$2</f>
        <v>Weight
(Kg)</v>
      </c>
      <c r="E70" s="12" t="str">
        <f>DOE!$E$2</f>
        <v>Time of Cut
(Sec)</v>
      </c>
      <c r="F70" s="11" t="s">
        <v>115</v>
      </c>
      <c r="G70" s="11" t="s">
        <v>116</v>
      </c>
      <c r="M70" s="4" t="s">
        <v>117</v>
      </c>
      <c r="N70" s="4" t="str">
        <f>B70</f>
        <v>Price
($)</v>
      </c>
      <c r="O70" s="4" t="str">
        <f t="shared" ref="O70" si="70">C70</f>
        <v>Number of Cuts
(#)</v>
      </c>
      <c r="P70" s="4" t="str">
        <f t="shared" ref="P70" si="71">D70</f>
        <v>Weight
(Kg)</v>
      </c>
      <c r="Q70" s="4" t="str">
        <f t="shared" ref="Q70" si="72">E70</f>
        <v>Time of Cut
(Sec)</v>
      </c>
    </row>
    <row r="71" spans="1:17" ht="13.5" thickTop="1" x14ac:dyDescent="0.35">
      <c r="A71" s="10" t="s">
        <v>118</v>
      </c>
      <c r="B71" s="168">
        <f>INDEX(DOE!$A$4:$E$84,$G71,COLUMN(B:B))</f>
        <v>525</v>
      </c>
      <c r="C71" s="168">
        <f>INDEX(DOE!$A$4:$E$84,$G71,COLUMN(C:C))</f>
        <v>125</v>
      </c>
      <c r="D71" s="168">
        <f>INDEX(DOE!$A$4:$E$84,$G71,COLUMN(D:D))</f>
        <v>6</v>
      </c>
      <c r="E71" s="168">
        <f>INDEX(DOE!$A$4:$E$84,$G71,COLUMN(E:E))</f>
        <v>10</v>
      </c>
      <c r="F71" s="169"/>
      <c r="G71" s="7">
        <f>INDEX(StaticRandomNumbers!$A$4:$BJ$93,A70*3-2,$B$1+1)</f>
        <v>42</v>
      </c>
      <c r="H71" s="4">
        <f>F71*G71</f>
        <v>0</v>
      </c>
      <c r="J71" s="214">
        <f>IF(AND(COUNTIF(F71:F73,"")=2,COUNTIF(F71:F73,1)=1),1,0)</f>
        <v>1</v>
      </c>
      <c r="M71" s="4" t="b">
        <f>OR(AND(N71&gt;=N72,O71&gt;=O72,P71&gt;=P72,Q71&gt;=Q72),AND(N71&gt;=N73,O71&gt;=O73,P71&gt;=P73,Q71&gt;=Q73))</f>
        <v>1</v>
      </c>
      <c r="N71" s="4">
        <f>IF(B71=$K$4,1,IF(B71=$L$4,3,2))</f>
        <v>2</v>
      </c>
      <c r="O71" s="4">
        <f>IF(C71=$K$5,1,IF(C71=$L$5,3,2))</f>
        <v>2</v>
      </c>
      <c r="P71" s="4">
        <f>IF(D71=$K$6,1,IF(D71=$L$6,3,2))</f>
        <v>2</v>
      </c>
      <c r="Q71" s="4">
        <f>IF(E71=$K$7,1,IF(E71=$L$7,3,2))</f>
        <v>3</v>
      </c>
    </row>
    <row r="72" spans="1:17" ht="13.15" x14ac:dyDescent="0.35">
      <c r="A72" s="9" t="s">
        <v>119</v>
      </c>
      <c r="B72" s="168">
        <f>INDEX(DOE!$A$4:$E$84,$G72,COLUMN(B:B))</f>
        <v>525</v>
      </c>
      <c r="C72" s="168">
        <f>INDEX(DOE!$A$4:$E$84,$G72,COLUMN(C:C))</f>
        <v>225</v>
      </c>
      <c r="D72" s="168">
        <f>INDEX(DOE!$A$4:$E$84,$G72,COLUMN(D:D))</f>
        <v>3</v>
      </c>
      <c r="E72" s="168">
        <f>INDEX(DOE!$A$4:$E$84,$G72,COLUMN(E:E))</f>
        <v>6</v>
      </c>
      <c r="F72" s="170"/>
      <c r="G72" s="7">
        <f>INDEX(StaticRandomNumbers!$A$4:$BJ$93,A70*3-1,$B$1+1)</f>
        <v>47</v>
      </c>
      <c r="H72" s="4">
        <f>F72*G72</f>
        <v>0</v>
      </c>
      <c r="J72" s="214"/>
      <c r="M72" s="4" t="b">
        <f>OR(AND(N71&lt;=N72,O71&lt;=O72,P71&lt;=P72,Q71&lt;=Q72),AND(N72&gt;=N73,O72&gt;=O73,P72&gt;=P73,Q72&gt;=Q73))</f>
        <v>0</v>
      </c>
      <c r="N72" s="4">
        <f t="shared" ref="N72:N73" si="73">IF(B72=$K$4,1,IF(B72=$L$4,3,2))</f>
        <v>2</v>
      </c>
      <c r="O72" s="4">
        <f t="shared" ref="O72:O73" si="74">IF(C72=$K$5,1,IF(C72=$L$5,3,2))</f>
        <v>1</v>
      </c>
      <c r="P72" s="4">
        <f t="shared" ref="P72:P73" si="75">IF(D72=$K$6,1,IF(D72=$L$6,3,2))</f>
        <v>1</v>
      </c>
      <c r="Q72" s="4">
        <f t="shared" ref="Q72:Q73" si="76">IF(E72=$K$7,1,IF(E72=$L$7,3,2))</f>
        <v>2</v>
      </c>
    </row>
    <row r="73" spans="1:17" ht="13.15" x14ac:dyDescent="0.35">
      <c r="A73" s="8" t="s">
        <v>120</v>
      </c>
      <c r="B73" s="168">
        <f>INDEX(DOE!$A$4:$E$84,$G73,COLUMN(B:B))</f>
        <v>525</v>
      </c>
      <c r="C73" s="168">
        <f>INDEX(DOE!$A$4:$E$84,$G73,COLUMN(C:C))</f>
        <v>50</v>
      </c>
      <c r="D73" s="168">
        <f>INDEX(DOE!$A$4:$E$84,$G73,COLUMN(D:D))</f>
        <v>6</v>
      </c>
      <c r="E73" s="168">
        <f>INDEX(DOE!$A$4:$E$84,$G73,COLUMN(E:E))</f>
        <v>6</v>
      </c>
      <c r="F73" s="171">
        <v>1</v>
      </c>
      <c r="G73" s="7">
        <f>INDEX(StaticRandomNumbers!$A$4:$BJ$93,A70*3,$B$1+1)</f>
        <v>32</v>
      </c>
      <c r="H73" s="4">
        <f>F73*G73</f>
        <v>32</v>
      </c>
      <c r="J73" s="214"/>
      <c r="M73" s="4" t="b">
        <f>OR(AND(N73&gt;=N72,O73&gt;=O72,P73&gt;=P72,Q73&gt;=Q72),AND(N73&gt;=N71,O73&gt;=O71,P73&gt;=P71,Q73&gt;=Q71))</f>
        <v>1</v>
      </c>
      <c r="N73" s="4">
        <f t="shared" si="73"/>
        <v>2</v>
      </c>
      <c r="O73" s="4">
        <f t="shared" si="74"/>
        <v>3</v>
      </c>
      <c r="P73" s="4">
        <f t="shared" si="75"/>
        <v>2</v>
      </c>
      <c r="Q73" s="4">
        <f t="shared" si="76"/>
        <v>2</v>
      </c>
    </row>
    <row r="75" spans="1:17" x14ac:dyDescent="0.75">
      <c r="A75" s="14" t="s">
        <v>113</v>
      </c>
      <c r="F75"/>
      <c r="G75" s="4"/>
    </row>
    <row r="76" spans="1:17" ht="39.75" thickBot="1" x14ac:dyDescent="0.8">
      <c r="A76" s="13">
        <f>A70+1</f>
        <v>12</v>
      </c>
      <c r="B76" s="12" t="str">
        <f>DOE!$B$2</f>
        <v>Price
($)</v>
      </c>
      <c r="C76" s="12" t="str">
        <f>DOE!$C$2</f>
        <v>Number of Cuts
(#)</v>
      </c>
      <c r="D76" s="12" t="str">
        <f>DOE!$D$2</f>
        <v>Weight
(Kg)</v>
      </c>
      <c r="E76" s="12" t="str">
        <f>DOE!$E$2</f>
        <v>Time of Cut
(Sec)</v>
      </c>
      <c r="F76" s="11" t="s">
        <v>115</v>
      </c>
      <c r="G76" s="11" t="s">
        <v>116</v>
      </c>
      <c r="M76" s="4" t="s">
        <v>117</v>
      </c>
      <c r="N76" s="4" t="str">
        <f>B76</f>
        <v>Price
($)</v>
      </c>
      <c r="O76" s="4" t="str">
        <f t="shared" ref="O76" si="77">C76</f>
        <v>Number of Cuts
(#)</v>
      </c>
      <c r="P76" s="4" t="str">
        <f t="shared" ref="P76" si="78">D76</f>
        <v>Weight
(Kg)</v>
      </c>
      <c r="Q76" s="4" t="str">
        <f t="shared" ref="Q76" si="79">E76</f>
        <v>Time of Cut
(Sec)</v>
      </c>
    </row>
    <row r="77" spans="1:17" ht="13.15" x14ac:dyDescent="0.35">
      <c r="A77" s="10" t="s">
        <v>118</v>
      </c>
      <c r="B77" s="168">
        <f>INDEX(DOE!$A$4:$E$84,$G77,COLUMN(B:B))</f>
        <v>525</v>
      </c>
      <c r="C77" s="168">
        <f>INDEX(DOE!$A$4:$E$84,$G77,COLUMN(C:C))</f>
        <v>125</v>
      </c>
      <c r="D77" s="168">
        <f>INDEX(DOE!$A$4:$E$84,$G77,COLUMN(D:D))</f>
        <v>3</v>
      </c>
      <c r="E77" s="168">
        <f>INDEX(DOE!$A$4:$E$84,$G77,COLUMN(E:E))</f>
        <v>2</v>
      </c>
      <c r="F77" s="169"/>
      <c r="G77" s="7">
        <f>INDEX(StaticRandomNumbers!$A$4:$BJ$93,A76*3-2,$B$1+1)</f>
        <v>37</v>
      </c>
      <c r="H77" s="4">
        <f>F77*G77</f>
        <v>0</v>
      </c>
      <c r="J77" s="214">
        <f>IF(AND(COUNTIF(F77:F79,"")=2,COUNTIF(F77:F79,1)=1),1,0)</f>
        <v>1</v>
      </c>
      <c r="M77" s="4" t="b">
        <f>OR(AND(N77&gt;=N78,O77&gt;=O78,P77&gt;=P78,Q77&gt;=Q78),AND(N77&gt;=N79,O77&gt;=O79,P77&gt;=P79,Q77&gt;=Q79))</f>
        <v>0</v>
      </c>
      <c r="N77" s="4">
        <f>IF(B77=$K$4,1,IF(B77=$L$4,3,2))</f>
        <v>2</v>
      </c>
      <c r="O77" s="4">
        <f>IF(C77=$K$5,1,IF(C77=$L$5,3,2))</f>
        <v>2</v>
      </c>
      <c r="P77" s="4">
        <f>IF(D77=$K$6,1,IF(D77=$L$6,3,2))</f>
        <v>1</v>
      </c>
      <c r="Q77" s="4">
        <f>IF(E77=$K$7,1,IF(E77=$L$7,3,2))</f>
        <v>1</v>
      </c>
    </row>
    <row r="78" spans="1:17" ht="13.15" x14ac:dyDescent="0.35">
      <c r="A78" s="9" t="s">
        <v>119</v>
      </c>
      <c r="B78" s="168">
        <f>INDEX(DOE!$A$4:$E$84,$G78,COLUMN(B:B))</f>
        <v>850</v>
      </c>
      <c r="C78" s="168">
        <f>INDEX(DOE!$A$4:$E$84,$G78,COLUMN(C:C))</f>
        <v>50</v>
      </c>
      <c r="D78" s="168">
        <f>INDEX(DOE!$A$4:$E$84,$G78,COLUMN(D:D))</f>
        <v>3</v>
      </c>
      <c r="E78" s="168">
        <f>INDEX(DOE!$A$4:$E$84,$G78,COLUMN(E:E))</f>
        <v>6</v>
      </c>
      <c r="F78" s="170">
        <v>1</v>
      </c>
      <c r="G78" s="7">
        <f>INDEX(StaticRandomNumbers!$A$4:$BJ$93,A76*3-1,$B$1+1)</f>
        <v>56</v>
      </c>
      <c r="H78" s="4">
        <f>F78*G78</f>
        <v>56</v>
      </c>
      <c r="J78" s="214"/>
      <c r="M78" s="4" t="b">
        <f>OR(AND(N77&lt;=N78,O77&lt;=O78,P77&lt;=P78,Q77&lt;=Q78),AND(N78&gt;=N79,O78&gt;=O79,P78&gt;=P79,Q78&gt;=Q79))</f>
        <v>1</v>
      </c>
      <c r="N78" s="4">
        <f t="shared" ref="N78:N79" si="80">IF(B78=$K$4,1,IF(B78=$L$4,3,2))</f>
        <v>3</v>
      </c>
      <c r="O78" s="4">
        <f t="shared" ref="O78:O79" si="81">IF(C78=$K$5,1,IF(C78=$L$5,3,2))</f>
        <v>3</v>
      </c>
      <c r="P78" s="4">
        <f t="shared" ref="P78:P79" si="82">IF(D78=$K$6,1,IF(D78=$L$6,3,2))</f>
        <v>1</v>
      </c>
      <c r="Q78" s="4">
        <f t="shared" ref="Q78:Q79" si="83">IF(E78=$K$7,1,IF(E78=$L$7,3,2))</f>
        <v>2</v>
      </c>
    </row>
    <row r="79" spans="1:17" ht="13.15" x14ac:dyDescent="0.35">
      <c r="A79" s="8" t="s">
        <v>120</v>
      </c>
      <c r="B79" s="168">
        <f>INDEX(DOE!$A$4:$E$84,$G79,COLUMN(B:B))</f>
        <v>850</v>
      </c>
      <c r="C79" s="168">
        <f>INDEX(DOE!$A$4:$E$84,$G79,COLUMN(C:C))</f>
        <v>125</v>
      </c>
      <c r="D79" s="168">
        <f>INDEX(DOE!$A$4:$E$84,$G79,COLUMN(D:D))</f>
        <v>6</v>
      </c>
      <c r="E79" s="168">
        <f>INDEX(DOE!$A$4:$E$84,$G79,COLUMN(E:E))</f>
        <v>10</v>
      </c>
      <c r="F79" s="171"/>
      <c r="G79" s="7">
        <f>INDEX(StaticRandomNumbers!$A$4:$BJ$93,A76*3,$B$1+1)</f>
        <v>69</v>
      </c>
      <c r="H79" s="4">
        <f>F79*G79</f>
        <v>0</v>
      </c>
      <c r="J79" s="214"/>
      <c r="M79" s="4" t="b">
        <f>OR(AND(N79&gt;=N78,O79&gt;=O78,P79&gt;=P78,Q79&gt;=Q78),AND(N79&gt;=N77,O79&gt;=O77,P79&gt;=P77,Q79&gt;=Q77))</f>
        <v>1</v>
      </c>
      <c r="N79" s="4">
        <f t="shared" si="80"/>
        <v>3</v>
      </c>
      <c r="O79" s="4">
        <f t="shared" si="81"/>
        <v>2</v>
      </c>
      <c r="P79" s="4">
        <f t="shared" si="82"/>
        <v>2</v>
      </c>
      <c r="Q79" s="4">
        <f t="shared" si="83"/>
        <v>3</v>
      </c>
    </row>
    <row r="81" spans="1:17" x14ac:dyDescent="0.75">
      <c r="A81" s="14" t="s">
        <v>113</v>
      </c>
      <c r="F81"/>
      <c r="G81" s="4"/>
    </row>
    <row r="82" spans="1:17" ht="39.75" thickBot="1" x14ac:dyDescent="0.8">
      <c r="A82" s="13">
        <f>A76+1</f>
        <v>13</v>
      </c>
      <c r="B82" s="12" t="str">
        <f>DOE!$B$2</f>
        <v>Price
($)</v>
      </c>
      <c r="C82" s="12" t="str">
        <f>DOE!$C$2</f>
        <v>Number of Cuts
(#)</v>
      </c>
      <c r="D82" s="12" t="str">
        <f>DOE!$D$2</f>
        <v>Weight
(Kg)</v>
      </c>
      <c r="E82" s="12" t="str">
        <f>DOE!$E$2</f>
        <v>Time of Cut
(Sec)</v>
      </c>
      <c r="F82" s="11" t="s">
        <v>115</v>
      </c>
      <c r="G82" s="11" t="s">
        <v>116</v>
      </c>
      <c r="M82" s="4" t="s">
        <v>117</v>
      </c>
      <c r="N82" s="4" t="str">
        <f>B82</f>
        <v>Price
($)</v>
      </c>
      <c r="O82" s="4" t="str">
        <f t="shared" ref="O82" si="84">C82</f>
        <v>Number of Cuts
(#)</v>
      </c>
      <c r="P82" s="4" t="str">
        <f t="shared" ref="P82" si="85">D82</f>
        <v>Weight
(Kg)</v>
      </c>
      <c r="Q82" s="4" t="str">
        <f t="shared" ref="Q82" si="86">E82</f>
        <v>Time of Cut
(Sec)</v>
      </c>
    </row>
    <row r="83" spans="1:17" ht="13.15" x14ac:dyDescent="0.35">
      <c r="A83" s="10" t="s">
        <v>118</v>
      </c>
      <c r="B83" s="168">
        <f>INDEX(DOE!$A$4:$E$84,$G83,COLUMN(B:B))</f>
        <v>850</v>
      </c>
      <c r="C83" s="168">
        <f>INDEX(DOE!$A$4:$E$84,$G83,COLUMN(C:C))</f>
        <v>225</v>
      </c>
      <c r="D83" s="168">
        <f>INDEX(DOE!$A$4:$E$84,$G83,COLUMN(D:D))</f>
        <v>3</v>
      </c>
      <c r="E83" s="168">
        <f>INDEX(DOE!$A$4:$E$84,$G83,COLUMN(E:E))</f>
        <v>6</v>
      </c>
      <c r="F83" s="169"/>
      <c r="G83" s="7">
        <f>INDEX(StaticRandomNumbers!$A$4:$BJ$93,A82*3-2,$B$1+1)</f>
        <v>74</v>
      </c>
      <c r="H83" s="4">
        <f>F83*G83</f>
        <v>0</v>
      </c>
      <c r="J83" s="214">
        <f>IF(AND(COUNTIF(F83:F85,"")=2,COUNTIF(F83:F85,1)=1),1,0)</f>
        <v>1</v>
      </c>
      <c r="M83" s="4" t="b">
        <f>OR(AND(N83&gt;=N84,O83&gt;=O84,P83&gt;=P84,Q83&gt;=Q84),AND(N83&gt;=N85,O83&gt;=O85,P83&gt;=P85,Q83&gt;=Q85))</f>
        <v>0</v>
      </c>
      <c r="N83" s="4">
        <f>IF(B83=$K$4,1,IF(B83=$L$4,3,2))</f>
        <v>3</v>
      </c>
      <c r="O83" s="4">
        <f>IF(C83=$K$5,1,IF(C83=$L$5,3,2))</f>
        <v>1</v>
      </c>
      <c r="P83" s="4">
        <f>IF(D83=$K$6,1,IF(D83=$L$6,3,2))</f>
        <v>1</v>
      </c>
      <c r="Q83" s="4">
        <f>IF(E83=$K$7,1,IF(E83=$L$7,3,2))</f>
        <v>2</v>
      </c>
    </row>
    <row r="84" spans="1:17" ht="13.15" x14ac:dyDescent="0.35">
      <c r="A84" s="9" t="s">
        <v>119</v>
      </c>
      <c r="B84" s="168">
        <f>INDEX(DOE!$A$4:$E$84,$G84,COLUMN(B:B))</f>
        <v>200</v>
      </c>
      <c r="C84" s="168">
        <f>INDEX(DOE!$A$4:$E$84,$G84,COLUMN(C:C))</f>
        <v>225</v>
      </c>
      <c r="D84" s="168">
        <f>INDEX(DOE!$A$4:$E$84,$G84,COLUMN(D:D))</f>
        <v>6</v>
      </c>
      <c r="E84" s="168">
        <f>INDEX(DOE!$A$4:$E$84,$G84,COLUMN(E:E))</f>
        <v>6</v>
      </c>
      <c r="F84" s="170"/>
      <c r="G84" s="7">
        <f>INDEX(StaticRandomNumbers!$A$4:$BJ$93,A82*3-1,$B$1+1)</f>
        <v>23</v>
      </c>
      <c r="H84" s="4">
        <f>F84*G84</f>
        <v>0</v>
      </c>
      <c r="J84" s="214"/>
      <c r="M84" s="4" t="b">
        <f>OR(AND(N83&lt;=N84,O83&lt;=O84,P83&lt;=P84,Q83&lt;=Q84),AND(N84&gt;=N85,O84&gt;=O85,P84&gt;=P85,Q84&gt;=Q85))</f>
        <v>0</v>
      </c>
      <c r="N84" s="4">
        <f t="shared" ref="N84:N85" si="87">IF(B84=$K$4,1,IF(B84=$L$4,3,2))</f>
        <v>1</v>
      </c>
      <c r="O84" s="4">
        <f t="shared" ref="O84:O85" si="88">IF(C84=$K$5,1,IF(C84=$L$5,3,2))</f>
        <v>1</v>
      </c>
      <c r="P84" s="4">
        <f t="shared" ref="P84:P85" si="89">IF(D84=$K$6,1,IF(D84=$L$6,3,2))</f>
        <v>2</v>
      </c>
      <c r="Q84" s="4">
        <f t="shared" ref="Q84:Q85" si="90">IF(E84=$K$7,1,IF(E84=$L$7,3,2))</f>
        <v>2</v>
      </c>
    </row>
    <row r="85" spans="1:17" ht="13.15" x14ac:dyDescent="0.35">
      <c r="A85" s="8" t="s">
        <v>120</v>
      </c>
      <c r="B85" s="168">
        <f>INDEX(DOE!$A$4:$E$84,$G85,COLUMN(B:B))</f>
        <v>850</v>
      </c>
      <c r="C85" s="168">
        <f>INDEX(DOE!$A$4:$E$84,$G85,COLUMN(C:C))</f>
        <v>125</v>
      </c>
      <c r="D85" s="168">
        <f>INDEX(DOE!$A$4:$E$84,$G85,COLUMN(D:D))</f>
        <v>3</v>
      </c>
      <c r="E85" s="168">
        <f>INDEX(DOE!$A$4:$E$84,$G85,COLUMN(E:E))</f>
        <v>2</v>
      </c>
      <c r="F85" s="171">
        <v>1</v>
      </c>
      <c r="G85" s="7">
        <f>INDEX(StaticRandomNumbers!$A$4:$BJ$93,A82*3,$B$1+1)</f>
        <v>64</v>
      </c>
      <c r="H85" s="4">
        <f>F85*G85</f>
        <v>64</v>
      </c>
      <c r="J85" s="214"/>
      <c r="M85" s="4" t="b">
        <f>OR(AND(N85&gt;=N84,O85&gt;=O84,P85&gt;=P84,Q85&gt;=Q84),AND(N85&gt;=N83,O85&gt;=O83,P85&gt;=P83,Q85&gt;=Q83))</f>
        <v>0</v>
      </c>
      <c r="N85" s="4">
        <f t="shared" si="87"/>
        <v>3</v>
      </c>
      <c r="O85" s="4">
        <f t="shared" si="88"/>
        <v>2</v>
      </c>
      <c r="P85" s="4">
        <f t="shared" si="89"/>
        <v>1</v>
      </c>
      <c r="Q85" s="4">
        <f t="shared" si="90"/>
        <v>1</v>
      </c>
    </row>
    <row r="87" spans="1:17" x14ac:dyDescent="0.75">
      <c r="A87" s="14" t="s">
        <v>113</v>
      </c>
      <c r="F87"/>
      <c r="G87" s="4"/>
    </row>
    <row r="88" spans="1:17" ht="39.75" thickBot="1" x14ac:dyDescent="0.8">
      <c r="A88" s="13">
        <f>A82+1</f>
        <v>14</v>
      </c>
      <c r="B88" s="12" t="str">
        <f>DOE!$B$2</f>
        <v>Price
($)</v>
      </c>
      <c r="C88" s="12" t="str">
        <f>DOE!$C$2</f>
        <v>Number of Cuts
(#)</v>
      </c>
      <c r="D88" s="12" t="str">
        <f>DOE!$D$2</f>
        <v>Weight
(Kg)</v>
      </c>
      <c r="E88" s="12" t="str">
        <f>DOE!$E$2</f>
        <v>Time of Cut
(Sec)</v>
      </c>
      <c r="F88" s="11" t="s">
        <v>115</v>
      </c>
      <c r="G88" s="11" t="s">
        <v>116</v>
      </c>
      <c r="M88" s="4" t="s">
        <v>117</v>
      </c>
      <c r="N88" s="4" t="str">
        <f>B88</f>
        <v>Price
($)</v>
      </c>
      <c r="O88" s="4" t="str">
        <f t="shared" ref="O88" si="91">C88</f>
        <v>Number of Cuts
(#)</v>
      </c>
      <c r="P88" s="4" t="str">
        <f t="shared" ref="P88" si="92">D88</f>
        <v>Weight
(Kg)</v>
      </c>
      <c r="Q88" s="4" t="str">
        <f t="shared" ref="Q88" si="93">E88</f>
        <v>Time of Cut
(Sec)</v>
      </c>
    </row>
    <row r="89" spans="1:17" ht="13.15" x14ac:dyDescent="0.35">
      <c r="A89" s="10" t="s">
        <v>118</v>
      </c>
      <c r="B89" s="168">
        <f>INDEX(DOE!$A$4:$E$84,$G89,COLUMN(B:B))</f>
        <v>850</v>
      </c>
      <c r="C89" s="168">
        <f>INDEX(DOE!$A$4:$E$84,$G89,COLUMN(C:C))</f>
        <v>125</v>
      </c>
      <c r="D89" s="168">
        <f>INDEX(DOE!$A$4:$E$84,$G89,COLUMN(D:D))</f>
        <v>6</v>
      </c>
      <c r="E89" s="168">
        <f>INDEX(DOE!$A$4:$E$84,$G89,COLUMN(E:E))</f>
        <v>10</v>
      </c>
      <c r="F89" s="169"/>
      <c r="G89" s="7">
        <f>INDEX(StaticRandomNumbers!$A$4:$BJ$93,A88*3-2,$B$1+1)</f>
        <v>69</v>
      </c>
      <c r="H89" s="4">
        <f>F89*G89</f>
        <v>0</v>
      </c>
      <c r="J89" s="214">
        <f>IF(AND(COUNTIF(F89:F91,"")=2,COUNTIF(F89:F91,1)=1),1,0)</f>
        <v>1</v>
      </c>
      <c r="M89" s="4" t="b">
        <f>OR(AND(N89&gt;=N90,O89&gt;=O90,P89&gt;=P90,Q89&gt;=Q90),AND(N89&gt;=N91,O89&gt;=O91,P89&gt;=P91,Q89&gt;=Q91))</f>
        <v>1</v>
      </c>
      <c r="N89" s="4">
        <f>IF(B89=$K$4,1,IF(B89=$L$4,3,2))</f>
        <v>3</v>
      </c>
      <c r="O89" s="4">
        <f>IF(C89=$K$5,1,IF(C89=$L$5,3,2))</f>
        <v>2</v>
      </c>
      <c r="P89" s="4">
        <f>IF(D89=$K$6,1,IF(D89=$L$6,3,2))</f>
        <v>2</v>
      </c>
      <c r="Q89" s="4">
        <f>IF(E89=$K$7,1,IF(E89=$L$7,3,2))</f>
        <v>3</v>
      </c>
    </row>
    <row r="90" spans="1:17" ht="13.15" x14ac:dyDescent="0.35">
      <c r="A90" s="9" t="s">
        <v>119</v>
      </c>
      <c r="B90" s="168">
        <f>INDEX(DOE!$A$4:$E$84,$G90,COLUMN(B:B))</f>
        <v>200</v>
      </c>
      <c r="C90" s="168">
        <f>INDEX(DOE!$A$4:$E$84,$G90,COLUMN(C:C))</f>
        <v>225</v>
      </c>
      <c r="D90" s="168">
        <f>INDEX(DOE!$A$4:$E$84,$G90,COLUMN(D:D))</f>
        <v>3</v>
      </c>
      <c r="E90" s="168">
        <f>INDEX(DOE!$A$4:$E$84,$G90,COLUMN(E:E))</f>
        <v>10</v>
      </c>
      <c r="F90" s="170">
        <v>1</v>
      </c>
      <c r="G90" s="7">
        <f>INDEX(StaticRandomNumbers!$A$4:$BJ$93,A88*3-1,$B$1+1)</f>
        <v>21</v>
      </c>
      <c r="H90" s="4">
        <f>F90*G90</f>
        <v>21</v>
      </c>
      <c r="J90" s="214"/>
      <c r="M90" s="4" t="b">
        <f>OR(AND(N89&lt;=N90,O89&lt;=O90,P89&lt;=P90,Q89&lt;=Q90),AND(N90&gt;=N91,O90&gt;=O91,P90&gt;=P91,Q90&gt;=Q91))</f>
        <v>0</v>
      </c>
      <c r="N90" s="4">
        <f t="shared" ref="N90:N91" si="94">IF(B90=$K$4,1,IF(B90=$L$4,3,2))</f>
        <v>1</v>
      </c>
      <c r="O90" s="4">
        <f t="shared" ref="O90:O91" si="95">IF(C90=$K$5,1,IF(C90=$L$5,3,2))</f>
        <v>1</v>
      </c>
      <c r="P90" s="4">
        <f t="shared" ref="P90:P91" si="96">IF(D90=$K$6,1,IF(D90=$L$6,3,2))</f>
        <v>1</v>
      </c>
      <c r="Q90" s="4">
        <f t="shared" ref="Q90:Q91" si="97">IF(E90=$K$7,1,IF(E90=$L$7,3,2))</f>
        <v>3</v>
      </c>
    </row>
    <row r="91" spans="1:17" ht="13.15" x14ac:dyDescent="0.35">
      <c r="A91" s="8" t="s">
        <v>120</v>
      </c>
      <c r="B91" s="168">
        <f>INDEX(DOE!$A$4:$E$84,$G91,COLUMN(B:B))</f>
        <v>200</v>
      </c>
      <c r="C91" s="168">
        <f>INDEX(DOE!$A$4:$E$84,$G91,COLUMN(C:C))</f>
        <v>125</v>
      </c>
      <c r="D91" s="168">
        <f>INDEX(DOE!$A$4:$E$84,$G91,COLUMN(D:D))</f>
        <v>9</v>
      </c>
      <c r="E91" s="168">
        <f>INDEX(DOE!$A$4:$E$84,$G91,COLUMN(E:E))</f>
        <v>2</v>
      </c>
      <c r="F91" s="171"/>
      <c r="G91" s="7">
        <f>INDEX(StaticRandomNumbers!$A$4:$BJ$93,A88*3,$B$1+1)</f>
        <v>16</v>
      </c>
      <c r="H91" s="4">
        <f>F91*G91</f>
        <v>0</v>
      </c>
      <c r="J91" s="214"/>
      <c r="M91" s="4" t="b">
        <f>OR(AND(N91&gt;=N90,O91&gt;=O90,P91&gt;=P90,Q91&gt;=Q90),AND(N91&gt;=N89,O91&gt;=O89,P91&gt;=P89,Q91&gt;=Q89))</f>
        <v>0</v>
      </c>
      <c r="N91" s="4">
        <f t="shared" si="94"/>
        <v>1</v>
      </c>
      <c r="O91" s="4">
        <f t="shared" si="95"/>
        <v>2</v>
      </c>
      <c r="P91" s="4">
        <f t="shared" si="96"/>
        <v>3</v>
      </c>
      <c r="Q91" s="4">
        <f t="shared" si="97"/>
        <v>1</v>
      </c>
    </row>
    <row r="93" spans="1:17" x14ac:dyDescent="0.75">
      <c r="A93" s="14" t="s">
        <v>113</v>
      </c>
      <c r="F93"/>
      <c r="G93" s="4"/>
    </row>
    <row r="94" spans="1:17" ht="39.75" thickBot="1" x14ac:dyDescent="0.8">
      <c r="A94" s="13">
        <f>A88+1</f>
        <v>15</v>
      </c>
      <c r="B94" s="12" t="str">
        <f>DOE!$B$2</f>
        <v>Price
($)</v>
      </c>
      <c r="C94" s="12" t="str">
        <f>DOE!$C$2</f>
        <v>Number of Cuts
(#)</v>
      </c>
      <c r="D94" s="12" t="str">
        <f>DOE!$D$2</f>
        <v>Weight
(Kg)</v>
      </c>
      <c r="E94" s="12" t="str">
        <f>DOE!$E$2</f>
        <v>Time of Cut
(Sec)</v>
      </c>
      <c r="F94" s="11" t="s">
        <v>115</v>
      </c>
      <c r="G94" s="11" t="s">
        <v>116</v>
      </c>
      <c r="M94" s="4" t="s">
        <v>117</v>
      </c>
      <c r="N94" s="4" t="str">
        <f>B94</f>
        <v>Price
($)</v>
      </c>
      <c r="O94" s="4" t="str">
        <f t="shared" ref="O94" si="98">C94</f>
        <v>Number of Cuts
(#)</v>
      </c>
      <c r="P94" s="4" t="str">
        <f t="shared" ref="P94" si="99">D94</f>
        <v>Weight
(Kg)</v>
      </c>
      <c r="Q94" s="4" t="str">
        <f t="shared" ref="Q94" si="100">E94</f>
        <v>Time of Cut
(Sec)</v>
      </c>
    </row>
    <row r="95" spans="1:17" ht="13.15" x14ac:dyDescent="0.35">
      <c r="A95" s="10" t="s">
        <v>118</v>
      </c>
      <c r="B95" s="168">
        <f>INDEX(DOE!$A$4:$E$84,$G95,COLUMN(B:B))</f>
        <v>200</v>
      </c>
      <c r="C95" s="168">
        <f>INDEX(DOE!$A$4:$E$84,$G95,COLUMN(C:C))</f>
        <v>125</v>
      </c>
      <c r="D95" s="168">
        <f>INDEX(DOE!$A$4:$E$84,$G95,COLUMN(D:D))</f>
        <v>9</v>
      </c>
      <c r="E95" s="168">
        <f>INDEX(DOE!$A$4:$E$84,$G95,COLUMN(E:E))</f>
        <v>10</v>
      </c>
      <c r="F95" s="169"/>
      <c r="G95" s="7">
        <f>INDEX(StaticRandomNumbers!$A$4:$BJ$93,A94*3-2,$B$1+1)</f>
        <v>18</v>
      </c>
      <c r="H95" s="4">
        <f>F95*G95</f>
        <v>0</v>
      </c>
      <c r="J95" s="214">
        <f>IF(AND(COUNTIF(F95:F97,"")=2,COUNTIF(F95:F97,1)=1),1,0)</f>
        <v>1</v>
      </c>
      <c r="M95" s="4" t="b">
        <f>OR(AND(N95&gt;=N96,O95&gt;=O96,P95&gt;=P96,Q95&gt;=Q96),AND(N95&gt;=N97,O95&gt;=O97,P95&gt;=P97,Q95&gt;=Q97))</f>
        <v>1</v>
      </c>
      <c r="N95" s="4">
        <f>IF(B95=$K$4,1,IF(B95=$L$4,3,2))</f>
        <v>1</v>
      </c>
      <c r="O95" s="4">
        <f>IF(C95=$K$5,1,IF(C95=$L$5,3,2))</f>
        <v>2</v>
      </c>
      <c r="P95" s="4">
        <f>IF(D95=$K$6,1,IF(D95=$L$6,3,2))</f>
        <v>3</v>
      </c>
      <c r="Q95" s="4">
        <f>IF(E95=$K$7,1,IF(E95=$L$7,3,2))</f>
        <v>3</v>
      </c>
    </row>
    <row r="96" spans="1:17" ht="13.15" x14ac:dyDescent="0.35">
      <c r="A96" s="9" t="s">
        <v>119</v>
      </c>
      <c r="B96" s="168">
        <f>INDEX(DOE!$A$4:$E$84,$G96,COLUMN(B:B))</f>
        <v>850</v>
      </c>
      <c r="C96" s="168">
        <f>INDEX(DOE!$A$4:$E$84,$G96,COLUMN(C:C))</f>
        <v>125</v>
      </c>
      <c r="D96" s="168">
        <f>INDEX(DOE!$A$4:$E$84,$G96,COLUMN(D:D))</f>
        <v>9</v>
      </c>
      <c r="E96" s="168">
        <f>INDEX(DOE!$A$4:$E$84,$G96,COLUMN(E:E))</f>
        <v>6</v>
      </c>
      <c r="F96" s="170"/>
      <c r="G96" s="7">
        <f>INDEX(StaticRandomNumbers!$A$4:$BJ$93,A94*3-1,$B$1+1)</f>
        <v>71</v>
      </c>
      <c r="H96" s="4">
        <f>F96*G96</f>
        <v>0</v>
      </c>
      <c r="J96" s="214"/>
      <c r="M96" s="4" t="b">
        <f>OR(AND(N95&lt;=N96,O95&lt;=O96,P95&lt;=P96,Q95&lt;=Q96),AND(N96&gt;=N97,O96&gt;=O97,P96&gt;=P97,Q96&gt;=Q97))</f>
        <v>1</v>
      </c>
      <c r="N96" s="4">
        <f t="shared" ref="N96:N97" si="101">IF(B96=$K$4,1,IF(B96=$L$4,3,2))</f>
        <v>3</v>
      </c>
      <c r="O96" s="4">
        <f t="shared" ref="O96:O97" si="102">IF(C96=$K$5,1,IF(C96=$L$5,3,2))</f>
        <v>2</v>
      </c>
      <c r="P96" s="4">
        <f t="shared" ref="P96:P97" si="103">IF(D96=$K$6,1,IF(D96=$L$6,3,2))</f>
        <v>3</v>
      </c>
      <c r="Q96" s="4">
        <f t="shared" ref="Q96:Q97" si="104">IF(E96=$K$7,1,IF(E96=$L$7,3,2))</f>
        <v>2</v>
      </c>
    </row>
    <row r="97" spans="1:17" ht="13.15" x14ac:dyDescent="0.35">
      <c r="A97" s="8" t="s">
        <v>120</v>
      </c>
      <c r="B97" s="168">
        <f>INDEX(DOE!$A$4:$E$84,$G97,COLUMN(B:B))</f>
        <v>200</v>
      </c>
      <c r="C97" s="168">
        <f>INDEX(DOE!$A$4:$E$84,$G97,COLUMN(C:C))</f>
        <v>125</v>
      </c>
      <c r="D97" s="168">
        <f>INDEX(DOE!$A$4:$E$84,$G97,COLUMN(D:D))</f>
        <v>6</v>
      </c>
      <c r="E97" s="168">
        <f>INDEX(DOE!$A$4:$E$84,$G97,COLUMN(E:E))</f>
        <v>2</v>
      </c>
      <c r="F97" s="171">
        <v>1</v>
      </c>
      <c r="G97" s="7">
        <f>INDEX(StaticRandomNumbers!$A$4:$BJ$93,A94*3,$B$1+1)</f>
        <v>13</v>
      </c>
      <c r="H97" s="4">
        <f>F97*G97</f>
        <v>13</v>
      </c>
      <c r="J97" s="214"/>
      <c r="M97" s="4" t="b">
        <f>OR(AND(N97&gt;=N96,O97&gt;=O96,P97&gt;=P96,Q97&gt;=Q96),AND(N97&gt;=N95,O97&gt;=O95,P97&gt;=P95,Q97&gt;=Q95))</f>
        <v>0</v>
      </c>
      <c r="N97" s="4">
        <f t="shared" si="101"/>
        <v>1</v>
      </c>
      <c r="O97" s="4">
        <f t="shared" si="102"/>
        <v>2</v>
      </c>
      <c r="P97" s="4">
        <f t="shared" si="103"/>
        <v>2</v>
      </c>
      <c r="Q97" s="4">
        <f t="shared" si="104"/>
        <v>1</v>
      </c>
    </row>
    <row r="99" spans="1:17" x14ac:dyDescent="0.75">
      <c r="A99" s="14" t="s">
        <v>113</v>
      </c>
      <c r="F99"/>
      <c r="G99" s="4"/>
    </row>
    <row r="100" spans="1:17" ht="39.75" thickBot="1" x14ac:dyDescent="0.8">
      <c r="A100" s="13">
        <f>A94+1</f>
        <v>16</v>
      </c>
      <c r="B100" s="12" t="str">
        <f>DOE!$B$2</f>
        <v>Price
($)</v>
      </c>
      <c r="C100" s="12" t="str">
        <f>DOE!$C$2</f>
        <v>Number of Cuts
(#)</v>
      </c>
      <c r="D100" s="12" t="str">
        <f>DOE!$D$2</f>
        <v>Weight
(Kg)</v>
      </c>
      <c r="E100" s="12" t="str">
        <f>DOE!$E$2</f>
        <v>Time of Cut
(Sec)</v>
      </c>
      <c r="F100" s="11" t="s">
        <v>115</v>
      </c>
      <c r="G100" s="11" t="s">
        <v>116</v>
      </c>
      <c r="M100" s="4" t="s">
        <v>117</v>
      </c>
      <c r="N100" s="4" t="str">
        <f>B100</f>
        <v>Price
($)</v>
      </c>
      <c r="O100" s="4" t="str">
        <f t="shared" ref="O100" si="105">C100</f>
        <v>Number of Cuts
(#)</v>
      </c>
      <c r="P100" s="4" t="str">
        <f t="shared" ref="P100" si="106">D100</f>
        <v>Weight
(Kg)</v>
      </c>
      <c r="Q100" s="4" t="str">
        <f t="shared" ref="Q100" si="107">E100</f>
        <v>Time of Cut
(Sec)</v>
      </c>
    </row>
    <row r="101" spans="1:17" ht="13.15" x14ac:dyDescent="0.35">
      <c r="A101" s="10" t="s">
        <v>118</v>
      </c>
      <c r="B101" s="168">
        <f>INDEX(DOE!$A$4:$E$84,$G101,COLUMN(B:B))</f>
        <v>525</v>
      </c>
      <c r="C101" s="168">
        <f>INDEX(DOE!$A$4:$E$84,$G101,COLUMN(C:C))</f>
        <v>50</v>
      </c>
      <c r="D101" s="168">
        <f>INDEX(DOE!$A$4:$E$84,$G101,COLUMN(D:D))</f>
        <v>3</v>
      </c>
      <c r="E101" s="168">
        <f>INDEX(DOE!$A$4:$E$84,$G101,COLUMN(E:E))</f>
        <v>2</v>
      </c>
      <c r="F101" s="169"/>
      <c r="G101" s="7">
        <f>INDEX(StaticRandomNumbers!$A$4:$BJ$93,A100*3-2,$B$1+1)</f>
        <v>28</v>
      </c>
      <c r="H101" s="4">
        <f>F101*G101</f>
        <v>0</v>
      </c>
      <c r="J101" s="214">
        <f>IF(AND(COUNTIF(F101:F103,"")=2,COUNTIF(F101:F103,1)=1),1,0)</f>
        <v>1</v>
      </c>
      <c r="M101" s="4" t="b">
        <f>OR(AND(N101&gt;=N102,O101&gt;=O102,P101&gt;=P102,Q101&gt;=Q102),AND(N101&gt;=N103,O101&gt;=O103,P101&gt;=P103,Q101&gt;=Q103))</f>
        <v>0</v>
      </c>
      <c r="N101" s="4">
        <f>IF(B101=$K$4,1,IF(B101=$L$4,3,2))</f>
        <v>2</v>
      </c>
      <c r="O101" s="4">
        <f>IF(C101=$K$5,1,IF(C101=$L$5,3,2))</f>
        <v>3</v>
      </c>
      <c r="P101" s="4">
        <f>IF(D101=$K$6,1,IF(D101=$L$6,3,2))</f>
        <v>1</v>
      </c>
      <c r="Q101" s="4">
        <f>IF(E101=$K$7,1,IF(E101=$L$7,3,2))</f>
        <v>1</v>
      </c>
    </row>
    <row r="102" spans="1:17" ht="13.15" x14ac:dyDescent="0.35">
      <c r="A102" s="9" t="s">
        <v>119</v>
      </c>
      <c r="B102" s="168">
        <f>INDEX(DOE!$A$4:$E$84,$G102,COLUMN(B:B))</f>
        <v>200</v>
      </c>
      <c r="C102" s="168">
        <f>INDEX(DOE!$A$4:$E$84,$G102,COLUMN(C:C))</f>
        <v>125</v>
      </c>
      <c r="D102" s="168">
        <f>INDEX(DOE!$A$4:$E$84,$G102,COLUMN(D:D))</f>
        <v>9</v>
      </c>
      <c r="E102" s="168">
        <f>INDEX(DOE!$A$4:$E$84,$G102,COLUMN(E:E))</f>
        <v>6</v>
      </c>
      <c r="F102" s="170">
        <v>1</v>
      </c>
      <c r="G102" s="7">
        <f>INDEX(StaticRandomNumbers!$A$4:$BJ$93,A100*3-1,$B$1+1)</f>
        <v>17</v>
      </c>
      <c r="H102" s="4">
        <f>F102*G102</f>
        <v>17</v>
      </c>
      <c r="J102" s="214"/>
      <c r="M102" s="4" t="b">
        <f>OR(AND(N101&lt;=N102,O101&lt;=O102,P101&lt;=P102,Q101&lt;=Q102),AND(N102&gt;=N103,O102&gt;=O103,P102&gt;=P103,Q102&gt;=Q103))</f>
        <v>0</v>
      </c>
      <c r="N102" s="4">
        <f t="shared" ref="N102:N103" si="108">IF(B102=$K$4,1,IF(B102=$L$4,3,2))</f>
        <v>1</v>
      </c>
      <c r="O102" s="4">
        <f t="shared" ref="O102:O103" si="109">IF(C102=$K$5,1,IF(C102=$L$5,3,2))</f>
        <v>2</v>
      </c>
      <c r="P102" s="4">
        <f t="shared" ref="P102:P103" si="110">IF(D102=$K$6,1,IF(D102=$L$6,3,2))</f>
        <v>3</v>
      </c>
      <c r="Q102" s="4">
        <f t="shared" ref="Q102:Q103" si="111">IF(E102=$K$7,1,IF(E102=$L$7,3,2))</f>
        <v>2</v>
      </c>
    </row>
    <row r="103" spans="1:17" ht="13.15" x14ac:dyDescent="0.35">
      <c r="A103" s="8" t="s">
        <v>120</v>
      </c>
      <c r="B103" s="168">
        <f>INDEX(DOE!$A$4:$E$84,$G103,COLUMN(B:B))</f>
        <v>525</v>
      </c>
      <c r="C103" s="168">
        <f>INDEX(DOE!$A$4:$E$84,$G103,COLUMN(C:C))</f>
        <v>225</v>
      </c>
      <c r="D103" s="168">
        <f>INDEX(DOE!$A$4:$E$84,$G103,COLUMN(D:D))</f>
        <v>9</v>
      </c>
      <c r="E103" s="168">
        <f>INDEX(DOE!$A$4:$E$84,$G103,COLUMN(E:E))</f>
        <v>10</v>
      </c>
      <c r="F103" s="171"/>
      <c r="G103" s="7">
        <f>INDEX(StaticRandomNumbers!$A$4:$BJ$93,A100*3,$B$1+1)</f>
        <v>54</v>
      </c>
      <c r="H103" s="4">
        <f>F103*G103</f>
        <v>0</v>
      </c>
      <c r="J103" s="214"/>
      <c r="M103" s="4" t="b">
        <f>OR(AND(N103&gt;=N102,O103&gt;=O102,P103&gt;=P102,Q103&gt;=Q102),AND(N103&gt;=N101,O103&gt;=O101,P103&gt;=P101,Q103&gt;=Q101))</f>
        <v>0</v>
      </c>
      <c r="N103" s="4">
        <f t="shared" si="108"/>
        <v>2</v>
      </c>
      <c r="O103" s="4">
        <f t="shared" si="109"/>
        <v>1</v>
      </c>
      <c r="P103" s="4">
        <f t="shared" si="110"/>
        <v>3</v>
      </c>
      <c r="Q103" s="4">
        <f t="shared" si="111"/>
        <v>3</v>
      </c>
    </row>
    <row r="105" spans="1:17" x14ac:dyDescent="0.75">
      <c r="A105" s="14" t="s">
        <v>113</v>
      </c>
      <c r="F105"/>
      <c r="G105" s="4"/>
    </row>
    <row r="106" spans="1:17" ht="39.75" thickBot="1" x14ac:dyDescent="0.8">
      <c r="A106" s="13">
        <f>A100+1</f>
        <v>17</v>
      </c>
      <c r="B106" s="12" t="str">
        <f>DOE!$B$2</f>
        <v>Price
($)</v>
      </c>
      <c r="C106" s="12" t="str">
        <f>DOE!$C$2</f>
        <v>Number of Cuts
(#)</v>
      </c>
      <c r="D106" s="12" t="str">
        <f>DOE!$D$2</f>
        <v>Weight
(Kg)</v>
      </c>
      <c r="E106" s="12" t="str">
        <f>DOE!$E$2</f>
        <v>Time of Cut
(Sec)</v>
      </c>
      <c r="F106" s="11" t="s">
        <v>115</v>
      </c>
      <c r="G106" s="11" t="s">
        <v>116</v>
      </c>
      <c r="M106" s="4" t="s">
        <v>117</v>
      </c>
      <c r="N106" s="4" t="str">
        <f>B106</f>
        <v>Price
($)</v>
      </c>
      <c r="O106" s="4" t="str">
        <f t="shared" ref="O106" si="112">C106</f>
        <v>Number of Cuts
(#)</v>
      </c>
      <c r="P106" s="4" t="str">
        <f t="shared" ref="P106" si="113">D106</f>
        <v>Weight
(Kg)</v>
      </c>
      <c r="Q106" s="4" t="str">
        <f t="shared" ref="Q106" si="114">E106</f>
        <v>Time of Cut
(Sec)</v>
      </c>
    </row>
    <row r="107" spans="1:17" ht="13.15" x14ac:dyDescent="0.35">
      <c r="A107" s="10" t="s">
        <v>118</v>
      </c>
      <c r="B107" s="168">
        <f>INDEX(DOE!$A$4:$E$84,$G107,COLUMN(B:B))</f>
        <v>525</v>
      </c>
      <c r="C107" s="168">
        <f>INDEX(DOE!$A$4:$E$84,$G107,COLUMN(C:C))</f>
        <v>225</v>
      </c>
      <c r="D107" s="168">
        <f>INDEX(DOE!$A$4:$E$84,$G107,COLUMN(D:D))</f>
        <v>9</v>
      </c>
      <c r="E107" s="168">
        <f>INDEX(DOE!$A$4:$E$84,$G107,COLUMN(E:E))</f>
        <v>6</v>
      </c>
      <c r="F107" s="169"/>
      <c r="G107" s="7">
        <f>INDEX(StaticRandomNumbers!$A$4:$BJ$93,A106*3-2,$B$1+1)</f>
        <v>53</v>
      </c>
      <c r="H107" s="4">
        <f>F107*G107</f>
        <v>0</v>
      </c>
      <c r="J107" s="214">
        <f>IF(AND(COUNTIF(F107:F109,"")=2,COUNTIF(F107:F109,1)=1),1,0)</f>
        <v>1</v>
      </c>
      <c r="M107" s="4" t="b">
        <f>OR(AND(N107&gt;=N108,O107&gt;=O108,P107&gt;=P108,Q107&gt;=Q108),AND(N107&gt;=N109,O107&gt;=O109,P107&gt;=P109,Q107&gt;=Q109))</f>
        <v>0</v>
      </c>
      <c r="N107" s="4">
        <f>IF(B107=$K$4,1,IF(B107=$L$4,3,2))</f>
        <v>2</v>
      </c>
      <c r="O107" s="4">
        <f>IF(C107=$K$5,1,IF(C107=$L$5,3,2))</f>
        <v>1</v>
      </c>
      <c r="P107" s="4">
        <f>IF(D107=$K$6,1,IF(D107=$L$6,3,2))</f>
        <v>3</v>
      </c>
      <c r="Q107" s="4">
        <f>IF(E107=$K$7,1,IF(E107=$L$7,3,2))</f>
        <v>2</v>
      </c>
    </row>
    <row r="108" spans="1:17" ht="13.15" x14ac:dyDescent="0.35">
      <c r="A108" s="9" t="s">
        <v>119</v>
      </c>
      <c r="B108" s="168">
        <f>INDEX(DOE!$A$4:$E$84,$G108,COLUMN(B:B))</f>
        <v>850</v>
      </c>
      <c r="C108" s="168">
        <f>INDEX(DOE!$A$4:$E$84,$G108,COLUMN(C:C))</f>
        <v>50</v>
      </c>
      <c r="D108" s="168">
        <f>INDEX(DOE!$A$4:$E$84,$G108,COLUMN(D:D))</f>
        <v>6</v>
      </c>
      <c r="E108" s="168">
        <f>INDEX(DOE!$A$4:$E$84,$G108,COLUMN(E:E))</f>
        <v>10</v>
      </c>
      <c r="F108" s="170">
        <v>1</v>
      </c>
      <c r="G108" s="7">
        <f>INDEX(StaticRandomNumbers!$A$4:$BJ$93,A106*3-1,$B$1+1)</f>
        <v>60</v>
      </c>
      <c r="H108" s="4">
        <f>F108*G108</f>
        <v>60</v>
      </c>
      <c r="J108" s="214"/>
      <c r="M108" s="4" t="b">
        <f>OR(AND(N107&lt;=N108,O107&lt;=O108,P107&lt;=P108,Q107&lt;=Q108),AND(N108&gt;=N109,O108&gt;=O109,P108&gt;=P109,Q108&gt;=Q109))</f>
        <v>1</v>
      </c>
      <c r="N108" s="4">
        <f t="shared" ref="N108:N109" si="115">IF(B108=$K$4,1,IF(B108=$L$4,3,2))</f>
        <v>3</v>
      </c>
      <c r="O108" s="4">
        <f t="shared" ref="O108:O109" si="116">IF(C108=$K$5,1,IF(C108=$L$5,3,2))</f>
        <v>3</v>
      </c>
      <c r="P108" s="4">
        <f t="shared" ref="P108:P109" si="117">IF(D108=$K$6,1,IF(D108=$L$6,3,2))</f>
        <v>2</v>
      </c>
      <c r="Q108" s="4">
        <f t="shared" ref="Q108:Q109" si="118">IF(E108=$K$7,1,IF(E108=$L$7,3,2))</f>
        <v>3</v>
      </c>
    </row>
    <row r="109" spans="1:17" ht="13.15" x14ac:dyDescent="0.35">
      <c r="A109" s="8" t="s">
        <v>120</v>
      </c>
      <c r="B109" s="168">
        <f>INDEX(DOE!$A$4:$E$84,$G109,COLUMN(B:B))</f>
        <v>850</v>
      </c>
      <c r="C109" s="168">
        <f>INDEX(DOE!$A$4:$E$84,$G109,COLUMN(C:C))</f>
        <v>225</v>
      </c>
      <c r="D109" s="168">
        <f>INDEX(DOE!$A$4:$E$84,$G109,COLUMN(D:D))</f>
        <v>3</v>
      </c>
      <c r="E109" s="168">
        <f>INDEX(DOE!$A$4:$E$84,$G109,COLUMN(E:E))</f>
        <v>10</v>
      </c>
      <c r="F109" s="171"/>
      <c r="G109" s="7">
        <f>INDEX(StaticRandomNumbers!$A$4:$BJ$93,A106*3,$B$1+1)</f>
        <v>75</v>
      </c>
      <c r="H109" s="4">
        <f>F109*G109</f>
        <v>0</v>
      </c>
      <c r="J109" s="214"/>
      <c r="M109" s="4" t="b">
        <f>OR(AND(N109&gt;=N108,O109&gt;=O108,P109&gt;=P108,Q109&gt;=Q108),AND(N109&gt;=N107,O109&gt;=O107,P109&gt;=P107,Q109&gt;=Q107))</f>
        <v>0</v>
      </c>
      <c r="N109" s="4">
        <f t="shared" si="115"/>
        <v>3</v>
      </c>
      <c r="O109" s="4">
        <f t="shared" si="116"/>
        <v>1</v>
      </c>
      <c r="P109" s="4">
        <f t="shared" si="117"/>
        <v>1</v>
      </c>
      <c r="Q109" s="4">
        <f t="shared" si="118"/>
        <v>3</v>
      </c>
    </row>
    <row r="111" spans="1:17" x14ac:dyDescent="0.75">
      <c r="A111" s="14" t="s">
        <v>113</v>
      </c>
      <c r="F111"/>
      <c r="G111" s="4"/>
    </row>
    <row r="112" spans="1:17" ht="39.75" thickBot="1" x14ac:dyDescent="0.8">
      <c r="A112" s="13">
        <f>A106+1</f>
        <v>18</v>
      </c>
      <c r="B112" s="12" t="str">
        <f>DOE!$B$2</f>
        <v>Price
($)</v>
      </c>
      <c r="C112" s="12" t="str">
        <f>DOE!$C$2</f>
        <v>Number of Cuts
(#)</v>
      </c>
      <c r="D112" s="12" t="str">
        <f>DOE!$D$2</f>
        <v>Weight
(Kg)</v>
      </c>
      <c r="E112" s="12" t="str">
        <f>DOE!$E$2</f>
        <v>Time of Cut
(Sec)</v>
      </c>
      <c r="F112" s="11" t="s">
        <v>115</v>
      </c>
      <c r="G112" s="11" t="s">
        <v>116</v>
      </c>
      <c r="M112" s="4" t="s">
        <v>117</v>
      </c>
      <c r="N112" s="4" t="str">
        <f>B112</f>
        <v>Price
($)</v>
      </c>
      <c r="O112" s="4" t="str">
        <f t="shared" ref="O112" si="119">C112</f>
        <v>Number of Cuts
(#)</v>
      </c>
      <c r="P112" s="4" t="str">
        <f t="shared" ref="P112" si="120">D112</f>
        <v>Weight
(Kg)</v>
      </c>
      <c r="Q112" s="4" t="str">
        <f t="shared" ref="Q112" si="121">E112</f>
        <v>Time of Cut
(Sec)</v>
      </c>
    </row>
    <row r="113" spans="1:17" ht="13.15" x14ac:dyDescent="0.35">
      <c r="A113" s="10" t="s">
        <v>118</v>
      </c>
      <c r="B113" s="168">
        <f>INDEX(DOE!$A$4:$E$84,$G113,COLUMN(B:B))</f>
        <v>850</v>
      </c>
      <c r="C113" s="168">
        <f>INDEX(DOE!$A$4:$E$84,$G113,COLUMN(C:C))</f>
        <v>50</v>
      </c>
      <c r="D113" s="168">
        <f>INDEX(DOE!$A$4:$E$84,$G113,COLUMN(D:D))</f>
        <v>3</v>
      </c>
      <c r="E113" s="168">
        <f>INDEX(DOE!$A$4:$E$84,$G113,COLUMN(E:E))</f>
        <v>10</v>
      </c>
      <c r="F113" s="169"/>
      <c r="G113" s="7">
        <f>INDEX(StaticRandomNumbers!$A$4:$BJ$93,A112*3-2,$B$1+1)</f>
        <v>57</v>
      </c>
      <c r="H113" s="4">
        <f>F113*G113</f>
        <v>0</v>
      </c>
      <c r="J113" s="214">
        <f>IF(AND(COUNTIF(F113:F115,"")=2,COUNTIF(F113:F115,1)=1),1,0)</f>
        <v>1</v>
      </c>
      <c r="M113" s="4" t="b">
        <f>OR(AND(N113&gt;=N114,O113&gt;=O114,P113&gt;=P114,Q113&gt;=Q114),AND(N113&gt;=N115,O113&gt;=O115,P113&gt;=P115,Q113&gt;=Q115))</f>
        <v>0</v>
      </c>
      <c r="N113" s="4">
        <f>IF(B113=$K$4,1,IF(B113=$L$4,3,2))</f>
        <v>3</v>
      </c>
      <c r="O113" s="4">
        <f>IF(C113=$K$5,1,IF(C113=$L$5,3,2))</f>
        <v>3</v>
      </c>
      <c r="P113" s="4">
        <f>IF(D113=$K$6,1,IF(D113=$L$6,3,2))</f>
        <v>1</v>
      </c>
      <c r="Q113" s="4">
        <f>IF(E113=$K$7,1,IF(E113=$L$7,3,2))</f>
        <v>3</v>
      </c>
    </row>
    <row r="114" spans="1:17" ht="13.15" x14ac:dyDescent="0.35">
      <c r="A114" s="9" t="s">
        <v>119</v>
      </c>
      <c r="B114" s="168">
        <f>INDEX(DOE!$A$4:$E$84,$G114,COLUMN(B:B))</f>
        <v>850</v>
      </c>
      <c r="C114" s="168">
        <f>INDEX(DOE!$A$4:$E$84,$G114,COLUMN(C:C))</f>
        <v>225</v>
      </c>
      <c r="D114" s="168">
        <f>INDEX(DOE!$A$4:$E$84,$G114,COLUMN(D:D))</f>
        <v>6</v>
      </c>
      <c r="E114" s="168">
        <f>INDEX(DOE!$A$4:$E$84,$G114,COLUMN(E:E))</f>
        <v>2</v>
      </c>
      <c r="F114" s="170">
        <v>1</v>
      </c>
      <c r="G114" s="7">
        <f>INDEX(StaticRandomNumbers!$A$4:$BJ$93,A112*3-1,$B$1+1)</f>
        <v>76</v>
      </c>
      <c r="H114" s="4">
        <f>F114*G114</f>
        <v>76</v>
      </c>
      <c r="J114" s="214"/>
      <c r="M114" s="4" t="b">
        <f>OR(AND(N113&lt;=N114,O113&lt;=O114,P113&lt;=P114,Q113&lt;=Q114),AND(N114&gt;=N115,O114&gt;=O115,P114&gt;=P115,Q114&gt;=Q115))</f>
        <v>0</v>
      </c>
      <c r="N114" s="4">
        <f t="shared" ref="N114:N115" si="122">IF(B114=$K$4,1,IF(B114=$L$4,3,2))</f>
        <v>3</v>
      </c>
      <c r="O114" s="4">
        <f t="shared" ref="O114:O115" si="123">IF(C114=$K$5,1,IF(C114=$L$5,3,2))</f>
        <v>1</v>
      </c>
      <c r="P114" s="4">
        <f t="shared" ref="P114:P115" si="124">IF(D114=$K$6,1,IF(D114=$L$6,3,2))</f>
        <v>2</v>
      </c>
      <c r="Q114" s="4">
        <f t="shared" ref="Q114:Q115" si="125">IF(E114=$K$7,1,IF(E114=$L$7,3,2))</f>
        <v>1</v>
      </c>
    </row>
    <row r="115" spans="1:17" ht="13.15" x14ac:dyDescent="0.35">
      <c r="A115" s="8" t="s">
        <v>120</v>
      </c>
      <c r="B115" s="168">
        <f>INDEX(DOE!$A$4:$E$84,$G115,COLUMN(B:B))</f>
        <v>525</v>
      </c>
      <c r="C115" s="168">
        <f>INDEX(DOE!$A$4:$E$84,$G115,COLUMN(C:C))</f>
        <v>225</v>
      </c>
      <c r="D115" s="168">
        <f>INDEX(DOE!$A$4:$E$84,$G115,COLUMN(D:D))</f>
        <v>6</v>
      </c>
      <c r="E115" s="168">
        <f>INDEX(DOE!$A$4:$E$84,$G115,COLUMN(E:E))</f>
        <v>6</v>
      </c>
      <c r="F115" s="171"/>
      <c r="G115" s="7">
        <f>INDEX(StaticRandomNumbers!$A$4:$BJ$93,A112*3,$B$1+1)</f>
        <v>50</v>
      </c>
      <c r="H115" s="4">
        <f>F115*G115</f>
        <v>0</v>
      </c>
      <c r="J115" s="214"/>
      <c r="M115" s="4" t="b">
        <f>OR(AND(N115&gt;=N114,O115&gt;=O114,P115&gt;=P114,Q115&gt;=Q114),AND(N115&gt;=N113,O115&gt;=O113,P115&gt;=P113,Q115&gt;=Q113))</f>
        <v>0</v>
      </c>
      <c r="N115" s="4">
        <f t="shared" si="122"/>
        <v>2</v>
      </c>
      <c r="O115" s="4">
        <f t="shared" si="123"/>
        <v>1</v>
      </c>
      <c r="P115" s="4">
        <f t="shared" si="124"/>
        <v>2</v>
      </c>
      <c r="Q115" s="4">
        <f t="shared" si="125"/>
        <v>2</v>
      </c>
    </row>
    <row r="117" spans="1:17" x14ac:dyDescent="0.75">
      <c r="A117" s="14" t="s">
        <v>113</v>
      </c>
      <c r="F117"/>
      <c r="G117" s="4"/>
    </row>
    <row r="118" spans="1:17" ht="39.75" thickBot="1" x14ac:dyDescent="0.8">
      <c r="A118" s="13">
        <f>A112+1</f>
        <v>19</v>
      </c>
      <c r="B118" s="12" t="str">
        <f>DOE!$B$2</f>
        <v>Price
($)</v>
      </c>
      <c r="C118" s="12" t="str">
        <f>DOE!$C$2</f>
        <v>Number of Cuts
(#)</v>
      </c>
      <c r="D118" s="12" t="str">
        <f>DOE!$D$2</f>
        <v>Weight
(Kg)</v>
      </c>
      <c r="E118" s="12" t="str">
        <f>DOE!$E$2</f>
        <v>Time of Cut
(Sec)</v>
      </c>
      <c r="F118" s="11" t="s">
        <v>115</v>
      </c>
      <c r="G118" s="11" t="s">
        <v>116</v>
      </c>
      <c r="M118" s="4" t="s">
        <v>117</v>
      </c>
      <c r="N118" s="4" t="str">
        <f>B118</f>
        <v>Price
($)</v>
      </c>
      <c r="O118" s="4" t="str">
        <f t="shared" ref="O118" si="126">C118</f>
        <v>Number of Cuts
(#)</v>
      </c>
      <c r="P118" s="4" t="str">
        <f t="shared" ref="P118" si="127">D118</f>
        <v>Weight
(Kg)</v>
      </c>
      <c r="Q118" s="4" t="str">
        <f t="shared" ref="Q118" si="128">E118</f>
        <v>Time of Cut
(Sec)</v>
      </c>
    </row>
    <row r="119" spans="1:17" ht="13.15" x14ac:dyDescent="0.35">
      <c r="A119" s="10" t="s">
        <v>118</v>
      </c>
      <c r="B119" s="168">
        <f>INDEX(DOE!$A$4:$E$84,$G119,COLUMN(B:B))</f>
        <v>200</v>
      </c>
      <c r="C119" s="168">
        <f>INDEX(DOE!$A$4:$E$84,$G119,COLUMN(C:C))</f>
        <v>50</v>
      </c>
      <c r="D119" s="168">
        <f>INDEX(DOE!$A$4:$E$84,$G119,COLUMN(D:D))</f>
        <v>3</v>
      </c>
      <c r="E119" s="168">
        <f>INDEX(DOE!$A$4:$E$84,$G119,COLUMN(E:E))</f>
        <v>2</v>
      </c>
      <c r="F119" s="169"/>
      <c r="G119" s="7">
        <f>INDEX(StaticRandomNumbers!$A$4:$BJ$93,A118*3-2,$B$1+1)</f>
        <v>1</v>
      </c>
      <c r="H119" s="4">
        <f>F119*G119</f>
        <v>0</v>
      </c>
      <c r="J119" s="214">
        <f>IF(AND(COUNTIF(F119:F121,"")=2,COUNTIF(F119:F121,1)=1),1,0)</f>
        <v>1</v>
      </c>
      <c r="M119" s="4" t="b">
        <f>OR(AND(N119&gt;=N120,O119&gt;=O120,P119&gt;=P120,Q119&gt;=Q120),AND(N119&gt;=N121,O119&gt;=O121,P119&gt;=P121,Q119&gt;=Q121))</f>
        <v>0</v>
      </c>
      <c r="N119" s="4">
        <f>IF(B119=$K$4,1,IF(B119=$L$4,3,2))</f>
        <v>1</v>
      </c>
      <c r="O119" s="4">
        <f>IF(C119=$K$5,1,IF(C119=$L$5,3,2))</f>
        <v>3</v>
      </c>
      <c r="P119" s="4">
        <f>IF(D119=$K$6,1,IF(D119=$L$6,3,2))</f>
        <v>1</v>
      </c>
      <c r="Q119" s="4">
        <f>IF(E119=$K$7,1,IF(E119=$L$7,3,2))</f>
        <v>1</v>
      </c>
    </row>
    <row r="120" spans="1:17" ht="13.15" x14ac:dyDescent="0.35">
      <c r="A120" s="9" t="s">
        <v>119</v>
      </c>
      <c r="B120" s="168">
        <f>INDEX(DOE!$A$4:$E$84,$G120,COLUMN(B:B))</f>
        <v>525</v>
      </c>
      <c r="C120" s="168">
        <f>INDEX(DOE!$A$4:$E$84,$G120,COLUMN(C:C))</f>
        <v>125</v>
      </c>
      <c r="D120" s="168">
        <f>INDEX(DOE!$A$4:$E$84,$G120,COLUMN(D:D))</f>
        <v>6</v>
      </c>
      <c r="E120" s="168">
        <f>INDEX(DOE!$A$4:$E$84,$G120,COLUMN(E:E))</f>
        <v>10</v>
      </c>
      <c r="F120" s="170">
        <v>1</v>
      </c>
      <c r="G120" s="7">
        <f>INDEX(StaticRandomNumbers!$A$4:$BJ$93,A118*3-1,$B$1+1)</f>
        <v>42</v>
      </c>
      <c r="H120" s="4">
        <f>F120*G120</f>
        <v>42</v>
      </c>
      <c r="J120" s="214"/>
      <c r="M120" s="4" t="b">
        <f>OR(AND(N119&lt;=N120,O119&lt;=O120,P119&lt;=P120,Q119&lt;=Q120),AND(N120&gt;=N121,O120&gt;=O121,P120&gt;=P121,Q120&gt;=Q121))</f>
        <v>1</v>
      </c>
      <c r="N120" s="4">
        <f t="shared" ref="N120:N121" si="129">IF(B120=$K$4,1,IF(B120=$L$4,3,2))</f>
        <v>2</v>
      </c>
      <c r="O120" s="4">
        <f t="shared" ref="O120:O121" si="130">IF(C120=$K$5,1,IF(C120=$L$5,3,2))</f>
        <v>2</v>
      </c>
      <c r="P120" s="4">
        <f t="shared" ref="P120:P121" si="131">IF(D120=$K$6,1,IF(D120=$L$6,3,2))</f>
        <v>2</v>
      </c>
      <c r="Q120" s="4">
        <f t="shared" ref="Q120:Q121" si="132">IF(E120=$K$7,1,IF(E120=$L$7,3,2))</f>
        <v>3</v>
      </c>
    </row>
    <row r="121" spans="1:17" ht="13.15" x14ac:dyDescent="0.35">
      <c r="A121" s="8" t="s">
        <v>120</v>
      </c>
      <c r="B121" s="168">
        <f>INDEX(DOE!$A$4:$E$84,$G121,COLUMN(B:B))</f>
        <v>525</v>
      </c>
      <c r="C121" s="168">
        <f>INDEX(DOE!$A$4:$E$84,$G121,COLUMN(C:C))</f>
        <v>225</v>
      </c>
      <c r="D121" s="168">
        <f>INDEX(DOE!$A$4:$E$84,$G121,COLUMN(D:D))</f>
        <v>3</v>
      </c>
      <c r="E121" s="168">
        <f>INDEX(DOE!$A$4:$E$84,$G121,COLUMN(E:E))</f>
        <v>10</v>
      </c>
      <c r="F121" s="171"/>
      <c r="G121" s="7">
        <f>INDEX(StaticRandomNumbers!$A$4:$BJ$93,A118*3,$B$1+1)</f>
        <v>48</v>
      </c>
      <c r="H121" s="4">
        <f>F121*G121</f>
        <v>0</v>
      </c>
      <c r="J121" s="214"/>
      <c r="M121" s="4" t="b">
        <f>OR(AND(N121&gt;=N120,O121&gt;=O120,P121&gt;=P120,Q121&gt;=Q120),AND(N121&gt;=N119,O121&gt;=O119,P121&gt;=P119,Q121&gt;=Q119))</f>
        <v>0</v>
      </c>
      <c r="N121" s="4">
        <f t="shared" si="129"/>
        <v>2</v>
      </c>
      <c r="O121" s="4">
        <f t="shared" si="130"/>
        <v>1</v>
      </c>
      <c r="P121" s="4">
        <f t="shared" si="131"/>
        <v>1</v>
      </c>
      <c r="Q121" s="4">
        <f t="shared" si="132"/>
        <v>3</v>
      </c>
    </row>
    <row r="123" spans="1:17" x14ac:dyDescent="0.75">
      <c r="A123" s="14" t="s">
        <v>113</v>
      </c>
      <c r="F123"/>
      <c r="G123" s="4"/>
    </row>
    <row r="124" spans="1:17" ht="39.75" thickBot="1" x14ac:dyDescent="0.8">
      <c r="A124" s="13">
        <f>A118+1</f>
        <v>20</v>
      </c>
      <c r="B124" s="12" t="str">
        <f>DOE!$B$2</f>
        <v>Price
($)</v>
      </c>
      <c r="C124" s="12" t="str">
        <f>DOE!$C$2</f>
        <v>Number of Cuts
(#)</v>
      </c>
      <c r="D124" s="12" t="str">
        <f>DOE!$D$2</f>
        <v>Weight
(Kg)</v>
      </c>
      <c r="E124" s="12" t="str">
        <f>DOE!$E$2</f>
        <v>Time of Cut
(Sec)</v>
      </c>
      <c r="F124" s="11" t="s">
        <v>115</v>
      </c>
      <c r="G124" s="11" t="s">
        <v>116</v>
      </c>
      <c r="M124" s="4" t="s">
        <v>117</v>
      </c>
      <c r="N124" s="4" t="str">
        <f>B124</f>
        <v>Price
($)</v>
      </c>
      <c r="O124" s="4" t="str">
        <f t="shared" ref="O124" si="133">C124</f>
        <v>Number of Cuts
(#)</v>
      </c>
      <c r="P124" s="4" t="str">
        <f t="shared" ref="P124" si="134">D124</f>
        <v>Weight
(Kg)</v>
      </c>
      <c r="Q124" s="4" t="str">
        <f t="shared" ref="Q124" si="135">E124</f>
        <v>Time of Cut
(Sec)</v>
      </c>
    </row>
    <row r="125" spans="1:17" ht="13.5" thickTop="1" x14ac:dyDescent="0.35">
      <c r="A125" s="10" t="s">
        <v>118</v>
      </c>
      <c r="B125" s="168">
        <f>INDEX(DOE!$A$4:$E$84,$G125,COLUMN(B:B))</f>
        <v>525</v>
      </c>
      <c r="C125" s="168">
        <f>INDEX(DOE!$A$4:$E$84,$G125,COLUMN(C:C))</f>
        <v>50</v>
      </c>
      <c r="D125" s="168">
        <f>INDEX(DOE!$A$4:$E$84,$G125,COLUMN(D:D))</f>
        <v>9</v>
      </c>
      <c r="E125" s="168">
        <f>INDEX(DOE!$A$4:$E$84,$G125,COLUMN(E:E))</f>
        <v>10</v>
      </c>
      <c r="F125" s="170"/>
      <c r="G125" s="7">
        <f>INDEX(StaticRandomNumbers!$A$4:$BJ$93,A124*3-2,$B$1+1)</f>
        <v>36</v>
      </c>
      <c r="H125" s="4">
        <f>F125*G125</f>
        <v>0</v>
      </c>
      <c r="J125" s="214">
        <f>IF(AND(COUNTIF(F125:F127,"")=2,COUNTIF(F125:F127,1)=1),1,0)</f>
        <v>1</v>
      </c>
      <c r="M125" s="4" t="b">
        <f>OR(AND(N125&gt;=N126,O125&gt;=O126,P125&gt;=P126,Q125&gt;=Q126),AND(N125&gt;=N127,O125&gt;=O127,P125&gt;=P127,Q125&gt;=Q127))</f>
        <v>1</v>
      </c>
      <c r="N125" s="4">
        <f>IF(B125=$K$4,1,IF(B125=$L$4,3,2))</f>
        <v>2</v>
      </c>
      <c r="O125" s="4">
        <f>IF(C125=$K$5,1,IF(C125=$L$5,3,2))</f>
        <v>3</v>
      </c>
      <c r="P125" s="4">
        <f>IF(D125=$K$6,1,IF(D125=$L$6,3,2))</f>
        <v>3</v>
      </c>
      <c r="Q125" s="4">
        <f>IF(E125=$K$7,1,IF(E125=$L$7,3,2))</f>
        <v>3</v>
      </c>
    </row>
    <row r="126" spans="1:17" ht="13.15" x14ac:dyDescent="0.35">
      <c r="A126" s="9" t="s">
        <v>119</v>
      </c>
      <c r="B126" s="168">
        <f>INDEX(DOE!$A$4:$E$84,$G126,COLUMN(B:B))</f>
        <v>525</v>
      </c>
      <c r="C126" s="168">
        <f>INDEX(DOE!$A$4:$E$84,$G126,COLUMN(C:C))</f>
        <v>125</v>
      </c>
      <c r="D126" s="168">
        <f>INDEX(DOE!$A$4:$E$84,$G126,COLUMN(D:D))</f>
        <v>9</v>
      </c>
      <c r="E126" s="168">
        <f>INDEX(DOE!$A$4:$E$84,$G126,COLUMN(E:E))</f>
        <v>2</v>
      </c>
      <c r="F126" s="170"/>
      <c r="G126" s="7">
        <f>INDEX(StaticRandomNumbers!$A$4:$BJ$93,A124*3-1,$B$1+1)</f>
        <v>43</v>
      </c>
      <c r="H126" s="4">
        <f>F126*G126</f>
        <v>0</v>
      </c>
      <c r="J126" s="214"/>
      <c r="M126" s="4" t="b">
        <f>OR(AND(N125&lt;=N126,O125&lt;=O126,P125&lt;=P126,Q125&lt;=Q126),AND(N126&gt;=N127,O126&gt;=O127,P126&gt;=P127,Q126&gt;=Q127))</f>
        <v>0</v>
      </c>
      <c r="N126" s="4">
        <f t="shared" ref="N126:N127" si="136">IF(B126=$K$4,1,IF(B126=$L$4,3,2))</f>
        <v>2</v>
      </c>
      <c r="O126" s="4">
        <f t="shared" ref="O126:O127" si="137">IF(C126=$K$5,1,IF(C126=$L$5,3,2))</f>
        <v>2</v>
      </c>
      <c r="P126" s="4">
        <f t="shared" ref="P126:P127" si="138">IF(D126=$K$6,1,IF(D126=$L$6,3,2))</f>
        <v>3</v>
      </c>
      <c r="Q126" s="4">
        <f t="shared" ref="Q126:Q127" si="139">IF(E126=$K$7,1,IF(E126=$L$7,3,2))</f>
        <v>1</v>
      </c>
    </row>
    <row r="127" spans="1:17" ht="13.15" x14ac:dyDescent="0.35">
      <c r="A127" s="8" t="s">
        <v>120</v>
      </c>
      <c r="B127" s="168">
        <f>INDEX(DOE!$A$4:$E$84,$G127,COLUMN(B:B))</f>
        <v>200</v>
      </c>
      <c r="C127" s="168">
        <f>INDEX(DOE!$A$4:$E$84,$G127,COLUMN(C:C))</f>
        <v>50</v>
      </c>
      <c r="D127" s="168">
        <f>INDEX(DOE!$A$4:$E$84,$G127,COLUMN(D:D))</f>
        <v>6</v>
      </c>
      <c r="E127" s="168">
        <f>INDEX(DOE!$A$4:$E$84,$G127,COLUMN(E:E))</f>
        <v>6</v>
      </c>
      <c r="F127" s="171">
        <v>1</v>
      </c>
      <c r="G127" s="7">
        <f>INDEX(StaticRandomNumbers!$A$4:$BJ$93,A124*3,$B$1+1)</f>
        <v>5</v>
      </c>
      <c r="H127" s="4">
        <f>F127*G127</f>
        <v>5</v>
      </c>
      <c r="J127" s="214"/>
      <c r="M127" s="4" t="b">
        <f>OR(AND(N127&gt;=N126,O127&gt;=O126,P127&gt;=P126,Q127&gt;=Q126),AND(N127&gt;=N125,O127&gt;=O125,P127&gt;=P125,Q127&gt;=Q125))</f>
        <v>0</v>
      </c>
      <c r="N127" s="4">
        <f t="shared" si="136"/>
        <v>1</v>
      </c>
      <c r="O127" s="4">
        <f t="shared" si="137"/>
        <v>3</v>
      </c>
      <c r="P127" s="4">
        <f t="shared" si="138"/>
        <v>2</v>
      </c>
      <c r="Q127" s="4">
        <f t="shared" si="139"/>
        <v>2</v>
      </c>
    </row>
    <row r="130" spans="10:10" hidden="1" x14ac:dyDescent="0.75">
      <c r="J130" s="5">
        <v>1</v>
      </c>
    </row>
    <row r="131" spans="10:10" hidden="1" x14ac:dyDescent="0.75">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4" sqref="E4"/>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66" ht="26.25" customHeight="1" thickBot="1" x14ac:dyDescent="0.4">
      <c r="A1" s="216" t="s">
        <v>121</v>
      </c>
      <c r="B1" s="216"/>
      <c r="C1" s="216"/>
      <c r="D1" s="216"/>
      <c r="E1" s="217"/>
      <c r="F1" s="55"/>
    </row>
    <row r="2" spans="1:66" ht="15" customHeight="1" thickTop="1" thickBot="1" x14ac:dyDescent="0.4">
      <c r="A2" s="103" t="s">
        <v>7</v>
      </c>
      <c r="B2" s="103" t="s">
        <v>8</v>
      </c>
      <c r="C2" s="104" t="s">
        <v>9</v>
      </c>
      <c r="D2" s="104" t="s">
        <v>10</v>
      </c>
      <c r="E2" s="105" t="s">
        <v>11</v>
      </c>
      <c r="F2" s="55"/>
    </row>
    <row r="3" spans="1:66" ht="15" customHeight="1" thickTop="1" x14ac:dyDescent="0.35">
      <c r="A3" s="158" t="s">
        <v>122</v>
      </c>
      <c r="B3" s="158" t="s">
        <v>123</v>
      </c>
      <c r="C3" s="179">
        <v>200</v>
      </c>
      <c r="D3" s="179">
        <v>525</v>
      </c>
      <c r="E3" s="179">
        <v>850</v>
      </c>
      <c r="F3" s="55"/>
    </row>
    <row r="4" spans="1:66" ht="15" customHeight="1" x14ac:dyDescent="0.35">
      <c r="A4" s="158" t="s">
        <v>124</v>
      </c>
      <c r="B4" s="158" t="s">
        <v>125</v>
      </c>
      <c r="C4" s="180">
        <v>50</v>
      </c>
      <c r="D4" s="180">
        <v>125</v>
      </c>
      <c r="E4" s="180">
        <v>225</v>
      </c>
      <c r="F4" s="55"/>
    </row>
    <row r="5" spans="1:66" ht="15" customHeight="1" x14ac:dyDescent="0.35">
      <c r="A5" s="158" t="s">
        <v>126</v>
      </c>
      <c r="B5" s="158" t="s">
        <v>127</v>
      </c>
      <c r="C5" s="181">
        <v>3</v>
      </c>
      <c r="D5" s="181">
        <v>6</v>
      </c>
      <c r="E5" s="181">
        <v>9</v>
      </c>
      <c r="F5" s="55"/>
    </row>
    <row r="6" spans="1:66" ht="15" customHeight="1" x14ac:dyDescent="0.35">
      <c r="A6" s="159" t="s">
        <v>128</v>
      </c>
      <c r="B6" s="159" t="s">
        <v>129</v>
      </c>
      <c r="C6" s="180">
        <v>2</v>
      </c>
      <c r="D6" s="180">
        <v>6</v>
      </c>
      <c r="E6" s="180">
        <v>10</v>
      </c>
      <c r="F6" s="55"/>
    </row>
    <row r="7" spans="1:66" ht="27" customHeight="1" x14ac:dyDescent="0.35">
      <c r="A7" s="55"/>
      <c r="B7" s="60"/>
      <c r="C7" s="60"/>
      <c r="D7" s="60"/>
      <c r="E7" s="60"/>
      <c r="F7" s="55"/>
    </row>
    <row r="8" spans="1:66" ht="25.5" customHeight="1" x14ac:dyDescent="0.35"/>
    <row r="9" spans="1:66" ht="15" customHeight="1" x14ac:dyDescent="0.35">
      <c r="G9" s="1"/>
      <c r="BN9" s="19"/>
    </row>
    <row r="10" spans="1:66" ht="15" customHeight="1" x14ac:dyDescent="0.35">
      <c r="G10" s="1"/>
      <c r="BN10" s="19"/>
    </row>
    <row r="11" spans="1:66" ht="15" customHeight="1" x14ac:dyDescent="0.35">
      <c r="G11" s="1"/>
      <c r="BN11" s="19"/>
    </row>
    <row r="12" spans="1:66" ht="15" customHeight="1" x14ac:dyDescent="0.35">
      <c r="G12" s="1"/>
      <c r="BN12" s="19"/>
    </row>
    <row r="13" spans="1:66" ht="15" customHeight="1" x14ac:dyDescent="0.35">
      <c r="G13" s="1"/>
      <c r="BN13" s="19"/>
    </row>
    <row r="14" spans="1:66" ht="15" customHeight="1" x14ac:dyDescent="0.35">
      <c r="G14" s="1"/>
      <c r="BN14" s="19"/>
    </row>
    <row r="15" spans="1:66" x14ac:dyDescent="0.35">
      <c r="G15" s="18"/>
      <c r="H15" s="18"/>
      <c r="I15" s="18"/>
      <c r="J15" s="18"/>
      <c r="K15" s="18"/>
    </row>
    <row r="16" spans="1:66" x14ac:dyDescent="0.35">
      <c r="A16" s="18"/>
      <c r="F16" s="18"/>
      <c r="G16" s="18"/>
      <c r="H16" s="18"/>
      <c r="I16" s="18"/>
      <c r="J16" s="18"/>
      <c r="K16" s="18"/>
    </row>
    <row r="17" spans="1:11" x14ac:dyDescent="0.35">
      <c r="A17" s="18"/>
      <c r="F17" s="18"/>
      <c r="G17" s="18"/>
      <c r="H17" s="18"/>
      <c r="I17" s="18"/>
      <c r="J17" s="18"/>
      <c r="K17" s="18"/>
    </row>
    <row r="18" spans="1:11" ht="25.5" customHeight="1" x14ac:dyDescent="0.35">
      <c r="A18" s="18"/>
      <c r="F18" s="18"/>
      <c r="G18" s="18"/>
      <c r="H18" s="18"/>
      <c r="I18" s="18"/>
      <c r="J18" s="18"/>
      <c r="K18" s="18"/>
    </row>
    <row r="19" spans="1:11" x14ac:dyDescent="0.35">
      <c r="A19" s="18"/>
      <c r="F19" s="18"/>
      <c r="G19" s="18"/>
      <c r="H19" s="18"/>
      <c r="I19" s="18"/>
      <c r="J19" s="18"/>
      <c r="K19" s="18"/>
    </row>
    <row r="20" spans="1:11" x14ac:dyDescent="0.35">
      <c r="A20" s="18"/>
      <c r="F20" s="18"/>
      <c r="G20" s="18"/>
      <c r="H20" s="18"/>
      <c r="I20" s="18"/>
      <c r="J20" s="18"/>
      <c r="K20" s="18"/>
    </row>
    <row r="21" spans="1:11" x14ac:dyDescent="0.35">
      <c r="A21" s="18"/>
      <c r="F21" s="18"/>
      <c r="G21" s="18"/>
      <c r="H21" s="18"/>
      <c r="I21" s="18"/>
      <c r="J21" s="18"/>
      <c r="K21" s="18"/>
    </row>
    <row r="22" spans="1:11" x14ac:dyDescent="0.35">
      <c r="A22" s="18"/>
      <c r="F22" s="18"/>
      <c r="G22" s="18"/>
      <c r="H22" s="18"/>
      <c r="I22" s="18"/>
      <c r="J22" s="18"/>
      <c r="K22" s="18"/>
    </row>
    <row r="23" spans="1:11" x14ac:dyDescent="0.35">
      <c r="A23" s="18"/>
      <c r="F23" s="18"/>
      <c r="G23" s="18"/>
      <c r="H23" s="18"/>
      <c r="I23" s="18"/>
      <c r="J23" s="18"/>
      <c r="K23" s="18"/>
    </row>
    <row r="24" spans="1:11" x14ac:dyDescent="0.35">
      <c r="A24" s="18"/>
      <c r="F24" s="18"/>
      <c r="G24" s="18"/>
      <c r="H24" s="18"/>
      <c r="I24" s="18"/>
      <c r="J24" s="18"/>
      <c r="K24" s="18"/>
    </row>
    <row r="25" spans="1:11" ht="25.5" customHeight="1" x14ac:dyDescent="0.35">
      <c r="A25" s="18"/>
      <c r="F25" s="18"/>
      <c r="G25" s="18"/>
      <c r="H25" s="18"/>
      <c r="I25" s="18"/>
      <c r="J25" s="18"/>
      <c r="K25" s="18"/>
    </row>
    <row r="26" spans="1:11" x14ac:dyDescent="0.35">
      <c r="A26" s="18"/>
      <c r="F26" s="18"/>
      <c r="G26" s="18"/>
      <c r="H26" s="18"/>
      <c r="I26" s="18"/>
      <c r="J26" s="18"/>
      <c r="K26" s="18"/>
    </row>
    <row r="27" spans="1:11" x14ac:dyDescent="0.35">
      <c r="A27" s="18"/>
      <c r="F27" s="18"/>
      <c r="G27" s="18"/>
      <c r="H27" s="18"/>
      <c r="I27" s="18"/>
      <c r="J27" s="18"/>
      <c r="K27" s="18"/>
    </row>
    <row r="28" spans="1:11" x14ac:dyDescent="0.35">
      <c r="A28" s="18"/>
      <c r="F28" s="18"/>
      <c r="G28" s="18"/>
      <c r="H28" s="18"/>
      <c r="I28" s="18"/>
      <c r="J28" s="18"/>
      <c r="K28" s="18"/>
    </row>
    <row r="29" spans="1:11" x14ac:dyDescent="0.35">
      <c r="A29" s="18"/>
      <c r="F29" s="18"/>
      <c r="G29" s="18"/>
      <c r="H29" s="18"/>
      <c r="I29" s="18"/>
      <c r="J29" s="18"/>
      <c r="K29" s="18"/>
    </row>
    <row r="30" spans="1:11" x14ac:dyDescent="0.35">
      <c r="A30" s="18"/>
      <c r="F30" s="18"/>
      <c r="G30" s="18"/>
      <c r="H30" s="18"/>
      <c r="I30" s="18"/>
      <c r="J30" s="18"/>
      <c r="K30" s="18"/>
    </row>
    <row r="31" spans="1:11" x14ac:dyDescent="0.35">
      <c r="A31" s="18"/>
      <c r="F31" s="18"/>
      <c r="G31" s="18"/>
      <c r="H31" s="18"/>
      <c r="I31" s="18"/>
      <c r="J31" s="18"/>
      <c r="K31" s="18"/>
    </row>
    <row r="32" spans="1:11" x14ac:dyDescent="0.35">
      <c r="A32" s="18"/>
      <c r="F32" s="18"/>
      <c r="G32" s="18"/>
      <c r="H32" s="18"/>
      <c r="I32" s="18"/>
      <c r="J32" s="18"/>
      <c r="K32" s="18"/>
    </row>
    <row r="33" spans="1:11" x14ac:dyDescent="0.35">
      <c r="A33" s="18"/>
      <c r="F33" s="18"/>
      <c r="G33" s="18"/>
      <c r="H33" s="18"/>
      <c r="I33" s="18"/>
      <c r="J33" s="18"/>
      <c r="K33" s="18"/>
    </row>
    <row r="34" spans="1:11" x14ac:dyDescent="0.35">
      <c r="A34" s="18"/>
      <c r="F34" s="18"/>
      <c r="G34" s="18"/>
      <c r="H34" s="18"/>
      <c r="I34" s="18"/>
      <c r="J34" s="18"/>
      <c r="K34" s="18"/>
    </row>
    <row r="35" spans="1:11" x14ac:dyDescent="0.35">
      <c r="A35" s="18"/>
      <c r="F35" s="18"/>
      <c r="G35" s="18"/>
      <c r="H35" s="18"/>
      <c r="I35" s="18"/>
      <c r="J35" s="18"/>
      <c r="K35" s="18"/>
    </row>
    <row r="36" spans="1:11" x14ac:dyDescent="0.3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heetViews>
  <sheetFormatPr defaultColWidth="9.1328125" defaultRowHeight="12.75" x14ac:dyDescent="0.35"/>
  <cols>
    <col min="1" max="1" width="13" style="18" customWidth="1"/>
    <col min="2" max="3" width="11.46484375" style="19" customWidth="1"/>
    <col min="4" max="7" width="13.1328125" style="18" customWidth="1"/>
    <col min="8" max="8" width="13.1328125" style="1" customWidth="1"/>
    <col min="9" max="63" width="13.1328125" style="19" customWidth="1"/>
    <col min="64" max="16384" width="9.1328125" style="18"/>
  </cols>
  <sheetData>
    <row r="1" spans="1:63" s="22" customFormat="1" ht="38.25" customHeight="1" thickBot="1" x14ac:dyDescent="0.5">
      <c r="A1" s="54" t="s">
        <v>130</v>
      </c>
      <c r="B1" s="218" t="s">
        <v>131</v>
      </c>
      <c r="C1" s="218"/>
      <c r="D1" s="218"/>
      <c r="E1" s="218"/>
      <c r="F1" s="25"/>
      <c r="G1" s="24"/>
      <c r="H1" s="23"/>
    </row>
    <row r="2" spans="1:63" s="21" customFormat="1" ht="13.9" thickTop="1" thickBot="1" x14ac:dyDescent="0.45">
      <c r="A2" s="49" t="str">
        <f>"ID = "&amp;Survey!B1</f>
        <v>ID = 1</v>
      </c>
      <c r="B2" s="87" t="s">
        <v>116</v>
      </c>
      <c r="C2" s="88" t="s">
        <v>132</v>
      </c>
      <c r="D2" s="89" t="s">
        <v>133</v>
      </c>
      <c r="E2" s="89" t="s">
        <v>134</v>
      </c>
      <c r="F2" s="89" t="s">
        <v>135</v>
      </c>
      <c r="G2" s="89" t="s">
        <v>136</v>
      </c>
      <c r="H2" s="89" t="s">
        <v>137</v>
      </c>
      <c r="I2" s="89" t="s">
        <v>138</v>
      </c>
      <c r="J2" s="89" t="s">
        <v>139</v>
      </c>
      <c r="K2" s="89" t="s">
        <v>140</v>
      </c>
      <c r="L2" s="89" t="s">
        <v>141</v>
      </c>
      <c r="M2" s="89" t="s">
        <v>142</v>
      </c>
      <c r="N2" s="89" t="s">
        <v>143</v>
      </c>
      <c r="O2" s="89" t="s">
        <v>144</v>
      </c>
      <c r="P2" s="89" t="s">
        <v>145</v>
      </c>
      <c r="Q2" s="89" t="s">
        <v>146</v>
      </c>
      <c r="R2" s="89" t="s">
        <v>147</v>
      </c>
      <c r="S2" s="89" t="s">
        <v>148</v>
      </c>
      <c r="T2" s="89" t="s">
        <v>149</v>
      </c>
      <c r="U2" s="89" t="s">
        <v>150</v>
      </c>
      <c r="V2" s="89" t="s">
        <v>151</v>
      </c>
      <c r="W2" s="89" t="s">
        <v>152</v>
      </c>
      <c r="X2" s="89" t="s">
        <v>153</v>
      </c>
      <c r="Y2" s="89" t="s">
        <v>154</v>
      </c>
      <c r="Z2" s="89" t="s">
        <v>155</v>
      </c>
      <c r="AA2" s="89" t="s">
        <v>156</v>
      </c>
      <c r="AB2" s="89" t="s">
        <v>157</v>
      </c>
      <c r="AC2" s="89" t="s">
        <v>158</v>
      </c>
      <c r="AD2" s="89" t="s">
        <v>159</v>
      </c>
      <c r="AE2" s="89" t="s">
        <v>160</v>
      </c>
      <c r="AF2" s="89" t="s">
        <v>161</v>
      </c>
      <c r="AG2" s="89" t="s">
        <v>162</v>
      </c>
      <c r="AH2" s="89" t="s">
        <v>163</v>
      </c>
      <c r="AI2" s="89" t="s">
        <v>164</v>
      </c>
      <c r="AJ2" s="89" t="s">
        <v>165</v>
      </c>
      <c r="AK2" s="89" t="s">
        <v>166</v>
      </c>
      <c r="AL2" s="89" t="s">
        <v>167</v>
      </c>
      <c r="AM2" s="89" t="s">
        <v>168</v>
      </c>
      <c r="AN2" s="89" t="s">
        <v>169</v>
      </c>
      <c r="AO2" s="89" t="s">
        <v>170</v>
      </c>
      <c r="AP2" s="89" t="s">
        <v>171</v>
      </c>
      <c r="AQ2" s="89" t="s">
        <v>172</v>
      </c>
      <c r="AR2" s="89" t="s">
        <v>173</v>
      </c>
      <c r="AS2" s="89" t="s">
        <v>174</v>
      </c>
      <c r="AT2" s="89" t="s">
        <v>175</v>
      </c>
      <c r="AU2" s="89" t="s">
        <v>176</v>
      </c>
      <c r="AV2" s="89" t="s">
        <v>177</v>
      </c>
      <c r="AW2" s="89" t="s">
        <v>178</v>
      </c>
      <c r="AX2" s="89" t="s">
        <v>179</v>
      </c>
      <c r="AY2" s="89" t="s">
        <v>180</v>
      </c>
      <c r="AZ2" s="89" t="s">
        <v>181</v>
      </c>
      <c r="BA2" s="89" t="s">
        <v>182</v>
      </c>
      <c r="BB2" s="89" t="s">
        <v>183</v>
      </c>
      <c r="BC2" s="89" t="s">
        <v>184</v>
      </c>
      <c r="BD2" s="89" t="s">
        <v>185</v>
      </c>
      <c r="BE2" s="89" t="s">
        <v>186</v>
      </c>
      <c r="BF2" s="89" t="s">
        <v>187</v>
      </c>
      <c r="BG2" s="89" t="s">
        <v>188</v>
      </c>
      <c r="BH2" s="89" t="s">
        <v>189</v>
      </c>
      <c r="BI2" s="89" t="s">
        <v>190</v>
      </c>
      <c r="BJ2" s="89" t="s">
        <v>191</v>
      </c>
      <c r="BK2" s="89" t="s">
        <v>192</v>
      </c>
    </row>
    <row r="3" spans="1:63" s="19" customFormat="1" ht="13.5" thickTop="1" x14ac:dyDescent="0.35">
      <c r="A3" s="50">
        <f>COUNTIF(Survey!H:H,DOE!$A4)</f>
        <v>1</v>
      </c>
      <c r="B3" s="90">
        <v>1</v>
      </c>
      <c r="C3" s="91">
        <f>SUM(SurveyResultAggregation!$D3:$BK3)</f>
        <v>13</v>
      </c>
      <c r="D3" s="153">
        <v>1</v>
      </c>
      <c r="E3" s="153">
        <v>0</v>
      </c>
      <c r="F3" s="153">
        <v>0</v>
      </c>
      <c r="G3" s="153">
        <v>0</v>
      </c>
      <c r="H3" s="153">
        <v>0</v>
      </c>
      <c r="I3" s="153"/>
      <c r="J3" s="153">
        <v>0</v>
      </c>
      <c r="K3" s="153">
        <v>0</v>
      </c>
      <c r="L3" s="153"/>
      <c r="M3" s="153">
        <v>1</v>
      </c>
      <c r="N3" s="153">
        <v>0</v>
      </c>
      <c r="O3" s="153">
        <v>0</v>
      </c>
      <c r="P3" s="153">
        <v>2</v>
      </c>
      <c r="Q3" s="153">
        <v>0</v>
      </c>
      <c r="R3" s="153"/>
      <c r="S3" s="153"/>
      <c r="T3" s="153"/>
      <c r="U3" s="153"/>
      <c r="V3" s="153">
        <v>1</v>
      </c>
      <c r="W3" s="153">
        <v>1</v>
      </c>
      <c r="X3" s="153"/>
      <c r="Y3" s="153">
        <v>2</v>
      </c>
      <c r="Z3" s="153">
        <v>0</v>
      </c>
      <c r="AA3" s="153">
        <v>0</v>
      </c>
      <c r="AB3" s="153">
        <v>0</v>
      </c>
      <c r="AC3" s="153">
        <v>0</v>
      </c>
      <c r="AD3" s="153"/>
      <c r="AE3" s="153">
        <v>0</v>
      </c>
      <c r="AF3" s="153">
        <v>2</v>
      </c>
      <c r="AG3" s="153">
        <v>1</v>
      </c>
      <c r="AH3" s="153">
        <v>0</v>
      </c>
      <c r="AI3" s="153">
        <v>0</v>
      </c>
      <c r="AJ3" s="153"/>
      <c r="AK3" s="153">
        <v>0</v>
      </c>
      <c r="AL3" s="153">
        <v>1</v>
      </c>
      <c r="AM3" s="153">
        <v>0</v>
      </c>
      <c r="AN3" s="153">
        <v>1</v>
      </c>
      <c r="AO3" s="153"/>
      <c r="AP3" s="153">
        <v>0</v>
      </c>
      <c r="AQ3" s="153"/>
      <c r="AR3" s="153"/>
      <c r="AS3" s="153"/>
      <c r="AT3" s="153">
        <v>0</v>
      </c>
      <c r="AU3" s="153"/>
      <c r="AV3" s="153"/>
      <c r="AW3" s="153"/>
      <c r="AX3" s="153"/>
      <c r="AY3" s="153"/>
      <c r="AZ3" s="153"/>
      <c r="BA3" s="153"/>
      <c r="BB3" s="153"/>
      <c r="BC3" s="153"/>
      <c r="BD3" s="153"/>
      <c r="BE3" s="153"/>
      <c r="BF3" s="153"/>
      <c r="BG3" s="153"/>
      <c r="BH3" s="153"/>
      <c r="BI3" s="153"/>
      <c r="BJ3" s="153"/>
      <c r="BK3" s="153"/>
    </row>
    <row r="4" spans="1:63" s="19" customFormat="1" ht="13.15" x14ac:dyDescent="0.35">
      <c r="A4" s="51">
        <f>COUNTIF(Survey!H:H,DOE!$A5)</f>
        <v>0</v>
      </c>
      <c r="B4" s="92">
        <v>2</v>
      </c>
      <c r="C4" s="93">
        <f>SUM(SurveyResultAggregation!$D4:$BK4)</f>
        <v>10</v>
      </c>
      <c r="D4" s="154">
        <v>0</v>
      </c>
      <c r="E4" s="154">
        <v>1</v>
      </c>
      <c r="F4" s="154">
        <v>0</v>
      </c>
      <c r="G4" s="154">
        <v>0</v>
      </c>
      <c r="H4" s="154">
        <v>2</v>
      </c>
      <c r="I4" s="154"/>
      <c r="J4" s="154">
        <v>1</v>
      </c>
      <c r="K4" s="154">
        <v>0</v>
      </c>
      <c r="L4" s="154"/>
      <c r="M4" s="154">
        <v>1</v>
      </c>
      <c r="N4" s="154">
        <v>1</v>
      </c>
      <c r="O4" s="154">
        <v>0</v>
      </c>
      <c r="P4" s="154">
        <v>1</v>
      </c>
      <c r="Q4" s="154">
        <v>0</v>
      </c>
      <c r="R4" s="154"/>
      <c r="S4" s="154"/>
      <c r="T4" s="154"/>
      <c r="U4" s="154"/>
      <c r="V4" s="154">
        <v>0</v>
      </c>
      <c r="W4" s="154">
        <v>0</v>
      </c>
      <c r="X4" s="154"/>
      <c r="Y4" s="154">
        <v>0</v>
      </c>
      <c r="Z4" s="154">
        <v>0</v>
      </c>
      <c r="AA4" s="154">
        <v>0</v>
      </c>
      <c r="AB4" s="154">
        <v>0</v>
      </c>
      <c r="AC4" s="154">
        <v>0</v>
      </c>
      <c r="AD4" s="154"/>
      <c r="AE4" s="154">
        <v>0</v>
      </c>
      <c r="AF4" s="154">
        <v>0</v>
      </c>
      <c r="AG4" s="154">
        <v>1</v>
      </c>
      <c r="AH4" s="154">
        <v>0</v>
      </c>
      <c r="AI4" s="154">
        <v>1</v>
      </c>
      <c r="AJ4" s="154"/>
      <c r="AK4" s="154">
        <v>0</v>
      </c>
      <c r="AL4" s="154">
        <v>0</v>
      </c>
      <c r="AM4" s="154">
        <v>0</v>
      </c>
      <c r="AN4" s="154">
        <v>1</v>
      </c>
      <c r="AO4" s="154"/>
      <c r="AP4" s="154">
        <v>0</v>
      </c>
      <c r="AQ4" s="154"/>
      <c r="AR4" s="154"/>
      <c r="AS4" s="154"/>
      <c r="AT4" s="154">
        <v>0</v>
      </c>
      <c r="AU4" s="154"/>
      <c r="AV4" s="154"/>
      <c r="AW4" s="154"/>
      <c r="AX4" s="154"/>
      <c r="AY4" s="154"/>
      <c r="AZ4" s="154"/>
      <c r="BA4" s="154"/>
      <c r="BB4" s="154"/>
      <c r="BC4" s="154"/>
      <c r="BD4" s="154"/>
      <c r="BE4" s="154"/>
      <c r="BF4" s="154"/>
      <c r="BG4" s="154"/>
      <c r="BH4" s="154"/>
      <c r="BI4" s="154"/>
      <c r="BJ4" s="154"/>
      <c r="BK4" s="154"/>
    </row>
    <row r="5" spans="1:63" s="19" customFormat="1" ht="13.15" x14ac:dyDescent="0.35">
      <c r="A5" s="50">
        <f>COUNTIF(Survey!H:H,DOE!$A6)</f>
        <v>0</v>
      </c>
      <c r="B5" s="92">
        <v>3</v>
      </c>
      <c r="C5" s="91">
        <f>SUM(SurveyResultAggregation!$D5:$BK5)</f>
        <v>11</v>
      </c>
      <c r="D5" s="155">
        <v>0</v>
      </c>
      <c r="E5" s="155">
        <v>1</v>
      </c>
      <c r="F5" s="155">
        <v>1</v>
      </c>
      <c r="G5" s="155">
        <v>1</v>
      </c>
      <c r="H5" s="155">
        <v>2</v>
      </c>
      <c r="I5" s="155"/>
      <c r="J5" s="155">
        <v>0</v>
      </c>
      <c r="K5" s="155">
        <v>0</v>
      </c>
      <c r="L5" s="155"/>
      <c r="M5" s="155">
        <v>0</v>
      </c>
      <c r="N5" s="155">
        <v>0</v>
      </c>
      <c r="O5" s="155">
        <v>0</v>
      </c>
      <c r="P5" s="155">
        <v>0</v>
      </c>
      <c r="Q5" s="155">
        <v>0</v>
      </c>
      <c r="R5" s="155"/>
      <c r="S5" s="155"/>
      <c r="T5" s="155"/>
      <c r="U5" s="155"/>
      <c r="V5" s="155">
        <v>2</v>
      </c>
      <c r="W5" s="155">
        <v>0</v>
      </c>
      <c r="X5" s="155"/>
      <c r="Y5" s="155">
        <v>0</v>
      </c>
      <c r="Z5" s="155">
        <v>0</v>
      </c>
      <c r="AA5" s="155">
        <v>0</v>
      </c>
      <c r="AB5" s="155">
        <v>1</v>
      </c>
      <c r="AC5" s="155">
        <v>0</v>
      </c>
      <c r="AD5" s="155"/>
      <c r="AE5" s="155">
        <v>0</v>
      </c>
      <c r="AF5" s="155">
        <v>0</v>
      </c>
      <c r="AG5" s="155">
        <v>0</v>
      </c>
      <c r="AH5" s="155">
        <v>0</v>
      </c>
      <c r="AI5" s="155">
        <v>0</v>
      </c>
      <c r="AJ5" s="155"/>
      <c r="AK5" s="155">
        <v>0</v>
      </c>
      <c r="AL5" s="155">
        <v>0</v>
      </c>
      <c r="AM5" s="155">
        <v>1</v>
      </c>
      <c r="AN5" s="155">
        <v>0</v>
      </c>
      <c r="AO5" s="155"/>
      <c r="AP5" s="155">
        <v>0</v>
      </c>
      <c r="AQ5" s="155"/>
      <c r="AR5" s="155"/>
      <c r="AS5" s="155"/>
      <c r="AT5" s="155">
        <v>2</v>
      </c>
      <c r="AU5" s="155"/>
      <c r="AV5" s="155"/>
      <c r="AW5" s="155"/>
      <c r="AX5" s="155"/>
      <c r="AY5" s="155"/>
      <c r="AZ5" s="155"/>
      <c r="BA5" s="155"/>
      <c r="BB5" s="155"/>
      <c r="BC5" s="155"/>
      <c r="BD5" s="155"/>
      <c r="BE5" s="155"/>
      <c r="BF5" s="155"/>
      <c r="BG5" s="155"/>
      <c r="BH5" s="155"/>
      <c r="BI5" s="155"/>
      <c r="BJ5" s="155"/>
      <c r="BK5" s="155"/>
    </row>
    <row r="6" spans="1:63" s="19" customFormat="1" ht="13.15" x14ac:dyDescent="0.35">
      <c r="A6" s="51">
        <f>COUNTIF(Survey!H:H,DOE!$A7)</f>
        <v>0</v>
      </c>
      <c r="B6" s="92">
        <v>4</v>
      </c>
      <c r="C6" s="93">
        <f>SUM(SurveyResultAggregation!$D6:$BK6)</f>
        <v>6</v>
      </c>
      <c r="D6" s="154">
        <v>0</v>
      </c>
      <c r="E6" s="154">
        <v>0</v>
      </c>
      <c r="F6" s="154">
        <v>0</v>
      </c>
      <c r="G6" s="154">
        <v>1</v>
      </c>
      <c r="H6" s="154">
        <v>0</v>
      </c>
      <c r="I6" s="154"/>
      <c r="J6" s="154">
        <v>0</v>
      </c>
      <c r="K6" s="154">
        <v>0</v>
      </c>
      <c r="L6" s="154"/>
      <c r="M6" s="154">
        <v>0</v>
      </c>
      <c r="N6" s="154">
        <v>0</v>
      </c>
      <c r="O6" s="154">
        <v>0</v>
      </c>
      <c r="P6" s="154">
        <v>0</v>
      </c>
      <c r="Q6" s="154">
        <v>1</v>
      </c>
      <c r="R6" s="154"/>
      <c r="S6" s="154"/>
      <c r="T6" s="154"/>
      <c r="U6" s="154"/>
      <c r="V6" s="154">
        <v>0</v>
      </c>
      <c r="W6" s="154">
        <v>0</v>
      </c>
      <c r="X6" s="154"/>
      <c r="Y6" s="154">
        <v>0</v>
      </c>
      <c r="Z6" s="154">
        <v>1</v>
      </c>
      <c r="AA6" s="154">
        <v>0</v>
      </c>
      <c r="AB6" s="154">
        <v>0</v>
      </c>
      <c r="AC6" s="154">
        <v>1</v>
      </c>
      <c r="AD6" s="154"/>
      <c r="AE6" s="154">
        <v>0</v>
      </c>
      <c r="AF6" s="154">
        <v>0</v>
      </c>
      <c r="AG6" s="154">
        <v>0</v>
      </c>
      <c r="AH6" s="154">
        <v>0</v>
      </c>
      <c r="AI6" s="154">
        <v>0</v>
      </c>
      <c r="AJ6" s="154"/>
      <c r="AK6" s="154">
        <v>0</v>
      </c>
      <c r="AL6" s="154">
        <v>0</v>
      </c>
      <c r="AM6" s="154">
        <v>0</v>
      </c>
      <c r="AN6" s="154">
        <v>1</v>
      </c>
      <c r="AO6" s="154"/>
      <c r="AP6" s="154">
        <v>0</v>
      </c>
      <c r="AQ6" s="154"/>
      <c r="AR6" s="154"/>
      <c r="AS6" s="154"/>
      <c r="AT6" s="154">
        <v>1</v>
      </c>
      <c r="AU6" s="154"/>
      <c r="AV6" s="154"/>
      <c r="AW6" s="154"/>
      <c r="AX6" s="154"/>
      <c r="AY6" s="154"/>
      <c r="AZ6" s="154"/>
      <c r="BA6" s="154"/>
      <c r="BB6" s="154"/>
      <c r="BC6" s="154"/>
      <c r="BD6" s="154"/>
      <c r="BE6" s="154"/>
      <c r="BF6" s="154"/>
      <c r="BG6" s="154"/>
      <c r="BH6" s="154"/>
      <c r="BI6" s="154"/>
      <c r="BJ6" s="154"/>
      <c r="BK6" s="154"/>
    </row>
    <row r="7" spans="1:63" s="19" customFormat="1" ht="13.15" x14ac:dyDescent="0.35">
      <c r="A7" s="50">
        <f>COUNTIF(Survey!H:H,DOE!$A8)</f>
        <v>1</v>
      </c>
      <c r="B7" s="92">
        <v>5</v>
      </c>
      <c r="C7" s="91">
        <f>SUM(SurveyResultAggregation!$D7:$BK7)</f>
        <v>6</v>
      </c>
      <c r="D7" s="155">
        <v>0</v>
      </c>
      <c r="E7" s="155">
        <v>0</v>
      </c>
      <c r="F7" s="155">
        <v>1</v>
      </c>
      <c r="G7" s="155">
        <v>1</v>
      </c>
      <c r="H7" s="155">
        <v>1</v>
      </c>
      <c r="I7" s="155"/>
      <c r="J7" s="155">
        <v>0</v>
      </c>
      <c r="K7" s="155">
        <v>0</v>
      </c>
      <c r="L7" s="155"/>
      <c r="M7" s="155">
        <v>0</v>
      </c>
      <c r="N7" s="155">
        <v>0</v>
      </c>
      <c r="O7" s="155">
        <v>0</v>
      </c>
      <c r="P7" s="155">
        <v>0</v>
      </c>
      <c r="Q7" s="155">
        <v>0</v>
      </c>
      <c r="R7" s="155"/>
      <c r="S7" s="155"/>
      <c r="T7" s="155"/>
      <c r="U7" s="155"/>
      <c r="V7" s="155">
        <v>0</v>
      </c>
      <c r="W7" s="155">
        <v>0</v>
      </c>
      <c r="X7" s="155"/>
      <c r="Y7" s="155">
        <v>0</v>
      </c>
      <c r="Z7" s="155">
        <v>0</v>
      </c>
      <c r="AA7" s="155">
        <v>0</v>
      </c>
      <c r="AB7" s="155">
        <v>0</v>
      </c>
      <c r="AC7" s="155">
        <v>0</v>
      </c>
      <c r="AD7" s="155"/>
      <c r="AE7" s="155">
        <v>0</v>
      </c>
      <c r="AF7" s="155">
        <v>0</v>
      </c>
      <c r="AG7" s="155">
        <v>0</v>
      </c>
      <c r="AH7" s="155">
        <v>1</v>
      </c>
      <c r="AI7" s="155">
        <v>0</v>
      </c>
      <c r="AJ7" s="155"/>
      <c r="AK7" s="155">
        <v>0</v>
      </c>
      <c r="AL7" s="155">
        <v>0</v>
      </c>
      <c r="AM7" s="155">
        <v>0</v>
      </c>
      <c r="AN7" s="155">
        <v>1</v>
      </c>
      <c r="AO7" s="155"/>
      <c r="AP7" s="155">
        <v>1</v>
      </c>
      <c r="AQ7" s="155"/>
      <c r="AR7" s="155"/>
      <c r="AS7" s="155"/>
      <c r="AT7" s="155">
        <v>0</v>
      </c>
      <c r="AU7" s="155"/>
      <c r="AV7" s="155"/>
      <c r="AW7" s="155"/>
      <c r="AX7" s="155"/>
      <c r="AY7" s="155"/>
      <c r="AZ7" s="155"/>
      <c r="BA7" s="155"/>
      <c r="BB7" s="155"/>
      <c r="BC7" s="155"/>
      <c r="BD7" s="155"/>
      <c r="BE7" s="155"/>
      <c r="BF7" s="155"/>
      <c r="BG7" s="155"/>
      <c r="BH7" s="155"/>
      <c r="BI7" s="155"/>
      <c r="BJ7" s="155"/>
      <c r="BK7" s="155"/>
    </row>
    <row r="8" spans="1:63" s="19" customFormat="1" ht="13.15" x14ac:dyDescent="0.35">
      <c r="A8" s="51">
        <f>COUNTIF(Survey!H:H,DOE!$A9)</f>
        <v>0</v>
      </c>
      <c r="B8" s="92">
        <v>6</v>
      </c>
      <c r="C8" s="93">
        <f>SUM(SurveyResultAggregation!$D8:$BK8)</f>
        <v>5</v>
      </c>
      <c r="D8" s="154">
        <v>0</v>
      </c>
      <c r="E8" s="154">
        <v>0</v>
      </c>
      <c r="F8" s="154">
        <v>0</v>
      </c>
      <c r="G8" s="154">
        <v>0</v>
      </c>
      <c r="H8" s="154">
        <v>0</v>
      </c>
      <c r="I8" s="154"/>
      <c r="J8" s="154">
        <v>0</v>
      </c>
      <c r="K8" s="154">
        <v>0</v>
      </c>
      <c r="L8" s="154"/>
      <c r="M8" s="154">
        <v>0</v>
      </c>
      <c r="N8" s="154">
        <v>3</v>
      </c>
      <c r="O8" s="154">
        <v>0</v>
      </c>
      <c r="P8" s="154">
        <v>0</v>
      </c>
      <c r="Q8" s="154">
        <v>0</v>
      </c>
      <c r="R8" s="154"/>
      <c r="S8" s="154"/>
      <c r="T8" s="154"/>
      <c r="U8" s="154"/>
      <c r="V8" s="154">
        <v>0</v>
      </c>
      <c r="W8" s="154">
        <v>1</v>
      </c>
      <c r="X8" s="154"/>
      <c r="Y8" s="154">
        <v>0</v>
      </c>
      <c r="Z8" s="154">
        <v>0</v>
      </c>
      <c r="AA8" s="154">
        <v>0</v>
      </c>
      <c r="AB8" s="154">
        <v>0</v>
      </c>
      <c r="AC8" s="154">
        <v>1</v>
      </c>
      <c r="AD8" s="154"/>
      <c r="AE8" s="154">
        <v>0</v>
      </c>
      <c r="AF8" s="154">
        <v>0</v>
      </c>
      <c r="AG8" s="154">
        <v>0</v>
      </c>
      <c r="AH8" s="154">
        <v>0</v>
      </c>
      <c r="AI8" s="154">
        <v>0</v>
      </c>
      <c r="AJ8" s="154"/>
      <c r="AK8" s="154">
        <v>0</v>
      </c>
      <c r="AL8" s="154">
        <v>0</v>
      </c>
      <c r="AM8" s="154">
        <v>0</v>
      </c>
      <c r="AN8" s="154">
        <v>0</v>
      </c>
      <c r="AO8" s="154"/>
      <c r="AP8" s="154">
        <v>0</v>
      </c>
      <c r="AQ8" s="154"/>
      <c r="AR8" s="154"/>
      <c r="AS8" s="154"/>
      <c r="AT8" s="154">
        <v>0</v>
      </c>
      <c r="AU8" s="154"/>
      <c r="AV8" s="154"/>
      <c r="AW8" s="154"/>
      <c r="AX8" s="154"/>
      <c r="AY8" s="154"/>
      <c r="AZ8" s="154"/>
      <c r="BA8" s="154"/>
      <c r="BB8" s="154"/>
      <c r="BC8" s="154"/>
      <c r="BD8" s="154"/>
      <c r="BE8" s="154"/>
      <c r="BF8" s="154"/>
      <c r="BG8" s="154"/>
      <c r="BH8" s="154"/>
      <c r="BI8" s="154"/>
      <c r="BJ8" s="154"/>
      <c r="BK8" s="154"/>
    </row>
    <row r="9" spans="1:63" s="19" customFormat="1" ht="13.15" x14ac:dyDescent="0.35">
      <c r="A9" s="50">
        <f>COUNTIF(Survey!H:H,DOE!$A10)</f>
        <v>0</v>
      </c>
      <c r="B9" s="92">
        <v>7</v>
      </c>
      <c r="C9" s="91">
        <f>SUM(SurveyResultAggregation!$D9:$BK9)</f>
        <v>8</v>
      </c>
      <c r="D9" s="155">
        <v>0</v>
      </c>
      <c r="E9" s="155">
        <v>0</v>
      </c>
      <c r="F9" s="155">
        <v>0</v>
      </c>
      <c r="G9" s="155">
        <v>0</v>
      </c>
      <c r="H9" s="155">
        <v>0</v>
      </c>
      <c r="I9" s="155"/>
      <c r="J9" s="155">
        <v>1</v>
      </c>
      <c r="K9" s="155">
        <v>0</v>
      </c>
      <c r="L9" s="155"/>
      <c r="M9" s="155">
        <v>1</v>
      </c>
      <c r="N9" s="155">
        <v>0</v>
      </c>
      <c r="O9" s="155">
        <v>0</v>
      </c>
      <c r="P9" s="155">
        <v>0</v>
      </c>
      <c r="Q9" s="155">
        <v>0</v>
      </c>
      <c r="R9" s="155"/>
      <c r="S9" s="155"/>
      <c r="T9" s="155"/>
      <c r="U9" s="155"/>
      <c r="V9" s="155">
        <v>2</v>
      </c>
      <c r="W9" s="155">
        <v>2</v>
      </c>
      <c r="X9" s="155"/>
      <c r="Y9" s="155">
        <v>1</v>
      </c>
      <c r="Z9" s="155">
        <v>0</v>
      </c>
      <c r="AA9" s="155">
        <v>0</v>
      </c>
      <c r="AB9" s="155">
        <v>0</v>
      </c>
      <c r="AC9" s="155">
        <v>0</v>
      </c>
      <c r="AD9" s="155"/>
      <c r="AE9" s="155">
        <v>0</v>
      </c>
      <c r="AF9" s="155">
        <v>0</v>
      </c>
      <c r="AG9" s="155">
        <v>0</v>
      </c>
      <c r="AH9" s="155">
        <v>0</v>
      </c>
      <c r="AI9" s="155">
        <v>0</v>
      </c>
      <c r="AJ9" s="155"/>
      <c r="AK9" s="155">
        <v>0</v>
      </c>
      <c r="AL9" s="155">
        <v>0</v>
      </c>
      <c r="AM9" s="155">
        <v>0</v>
      </c>
      <c r="AN9" s="155">
        <v>0</v>
      </c>
      <c r="AO9" s="155"/>
      <c r="AP9" s="155">
        <v>0</v>
      </c>
      <c r="AQ9" s="155"/>
      <c r="AR9" s="155"/>
      <c r="AS9" s="155"/>
      <c r="AT9" s="155">
        <v>1</v>
      </c>
      <c r="AU9" s="155"/>
      <c r="AV9" s="155"/>
      <c r="AW9" s="155"/>
      <c r="AX9" s="155"/>
      <c r="AY9" s="155"/>
      <c r="AZ9" s="155"/>
      <c r="BA9" s="155"/>
      <c r="BB9" s="155"/>
      <c r="BC9" s="155"/>
      <c r="BD9" s="155"/>
      <c r="BE9" s="155"/>
      <c r="BF9" s="155"/>
      <c r="BG9" s="155"/>
      <c r="BH9" s="155"/>
      <c r="BI9" s="155"/>
      <c r="BJ9" s="155"/>
      <c r="BK9" s="155"/>
    </row>
    <row r="10" spans="1:63" s="19" customFormat="1" ht="13.15" x14ac:dyDescent="0.35">
      <c r="A10" s="51">
        <f>COUNTIF(Survey!H:H,DOE!$A11)</f>
        <v>0</v>
      </c>
      <c r="B10" s="92">
        <v>8</v>
      </c>
      <c r="C10" s="93">
        <f>SUM(SurveyResultAggregation!$D10:$BK10)</f>
        <v>4</v>
      </c>
      <c r="D10" s="154">
        <v>0</v>
      </c>
      <c r="E10" s="154">
        <v>0</v>
      </c>
      <c r="F10" s="154">
        <v>0</v>
      </c>
      <c r="G10" s="154">
        <v>0</v>
      </c>
      <c r="H10" s="154">
        <v>0</v>
      </c>
      <c r="I10" s="154"/>
      <c r="J10" s="154">
        <v>0</v>
      </c>
      <c r="K10" s="154">
        <v>1</v>
      </c>
      <c r="L10" s="154"/>
      <c r="M10" s="154">
        <v>0</v>
      </c>
      <c r="N10" s="154">
        <v>2</v>
      </c>
      <c r="O10" s="154">
        <v>0</v>
      </c>
      <c r="P10" s="154">
        <v>0</v>
      </c>
      <c r="Q10" s="154">
        <v>0</v>
      </c>
      <c r="R10" s="154"/>
      <c r="S10" s="154"/>
      <c r="T10" s="154"/>
      <c r="U10" s="154"/>
      <c r="V10" s="154">
        <v>0</v>
      </c>
      <c r="W10" s="154">
        <v>0</v>
      </c>
      <c r="X10" s="154"/>
      <c r="Y10" s="154">
        <v>0</v>
      </c>
      <c r="Z10" s="154">
        <v>0</v>
      </c>
      <c r="AA10" s="154">
        <v>1</v>
      </c>
      <c r="AB10" s="154">
        <v>0</v>
      </c>
      <c r="AC10" s="154">
        <v>0</v>
      </c>
      <c r="AD10" s="154"/>
      <c r="AE10" s="154">
        <v>0</v>
      </c>
      <c r="AF10" s="154">
        <v>0</v>
      </c>
      <c r="AG10" s="154">
        <v>0</v>
      </c>
      <c r="AH10" s="154">
        <v>0</v>
      </c>
      <c r="AI10" s="154">
        <v>0</v>
      </c>
      <c r="AJ10" s="154"/>
      <c r="AK10" s="154">
        <v>0</v>
      </c>
      <c r="AL10" s="154">
        <v>0</v>
      </c>
      <c r="AM10" s="154">
        <v>0</v>
      </c>
      <c r="AN10" s="154">
        <v>0</v>
      </c>
      <c r="AO10" s="154"/>
      <c r="AP10" s="154">
        <v>0</v>
      </c>
      <c r="AQ10" s="154"/>
      <c r="AR10" s="154"/>
      <c r="AS10" s="154"/>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ht="13.15" x14ac:dyDescent="0.35">
      <c r="A11" s="50">
        <f>COUNTIF(Survey!H:H,DOE!$A12)</f>
        <v>0</v>
      </c>
      <c r="B11" s="92">
        <v>9</v>
      </c>
      <c r="C11" s="91">
        <f>SUM(SurveyResultAggregation!$D11:$BK11)</f>
        <v>3</v>
      </c>
      <c r="D11" s="155">
        <v>0</v>
      </c>
      <c r="E11" s="155">
        <v>0</v>
      </c>
      <c r="F11" s="155">
        <v>0</v>
      </c>
      <c r="G11" s="155">
        <v>0</v>
      </c>
      <c r="H11" s="155">
        <v>1</v>
      </c>
      <c r="I11" s="155"/>
      <c r="J11" s="155">
        <v>0</v>
      </c>
      <c r="K11" s="155">
        <v>0</v>
      </c>
      <c r="L11" s="155"/>
      <c r="M11" s="155">
        <v>0</v>
      </c>
      <c r="N11" s="155">
        <v>0</v>
      </c>
      <c r="O11" s="155">
        <v>0</v>
      </c>
      <c r="P11" s="155">
        <v>0</v>
      </c>
      <c r="Q11" s="155">
        <v>0</v>
      </c>
      <c r="R11" s="155"/>
      <c r="S11" s="155"/>
      <c r="T11" s="155"/>
      <c r="U11" s="155"/>
      <c r="V11" s="155">
        <v>0</v>
      </c>
      <c r="W11" s="155">
        <v>0</v>
      </c>
      <c r="X11" s="155"/>
      <c r="Y11" s="155">
        <v>0</v>
      </c>
      <c r="Z11" s="155">
        <v>0</v>
      </c>
      <c r="AA11" s="155">
        <v>0</v>
      </c>
      <c r="AB11" s="155">
        <v>0</v>
      </c>
      <c r="AC11" s="155">
        <v>0</v>
      </c>
      <c r="AD11" s="155"/>
      <c r="AE11" s="155">
        <v>0</v>
      </c>
      <c r="AF11" s="155">
        <v>0</v>
      </c>
      <c r="AG11" s="155">
        <v>1</v>
      </c>
      <c r="AH11" s="155">
        <v>1</v>
      </c>
      <c r="AI11" s="155">
        <v>0</v>
      </c>
      <c r="AJ11" s="155"/>
      <c r="AK11" s="155">
        <v>0</v>
      </c>
      <c r="AL11" s="155">
        <v>0</v>
      </c>
      <c r="AM11" s="155">
        <v>0</v>
      </c>
      <c r="AN11" s="155">
        <v>0</v>
      </c>
      <c r="AO11" s="155"/>
      <c r="AP11" s="155">
        <v>0</v>
      </c>
      <c r="AQ11" s="155"/>
      <c r="AR11" s="155"/>
      <c r="AS11" s="155"/>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ht="13.15" x14ac:dyDescent="0.35">
      <c r="A12" s="51">
        <f>COUNTIF(Survey!H:H,DOE!$A13)</f>
        <v>0</v>
      </c>
      <c r="B12" s="92">
        <v>10</v>
      </c>
      <c r="C12" s="93">
        <f>SUM(SurveyResultAggregation!$D12:$BK12)</f>
        <v>24</v>
      </c>
      <c r="D12" s="154">
        <v>0</v>
      </c>
      <c r="E12" s="154">
        <v>2</v>
      </c>
      <c r="F12" s="154">
        <v>2</v>
      </c>
      <c r="G12" s="154">
        <v>0</v>
      </c>
      <c r="H12" s="154">
        <v>3</v>
      </c>
      <c r="I12" s="154"/>
      <c r="J12" s="154">
        <v>1</v>
      </c>
      <c r="K12" s="154">
        <v>1</v>
      </c>
      <c r="L12" s="154"/>
      <c r="M12" s="154">
        <v>0</v>
      </c>
      <c r="N12" s="154">
        <v>0</v>
      </c>
      <c r="O12" s="154">
        <v>2</v>
      </c>
      <c r="P12" s="154">
        <v>0</v>
      </c>
      <c r="Q12" s="154">
        <v>1</v>
      </c>
      <c r="R12" s="154"/>
      <c r="S12" s="154"/>
      <c r="T12" s="154"/>
      <c r="U12" s="154"/>
      <c r="V12" s="154">
        <v>2</v>
      </c>
      <c r="W12" s="154">
        <v>0</v>
      </c>
      <c r="X12" s="154"/>
      <c r="Y12" s="154">
        <v>0</v>
      </c>
      <c r="Z12" s="154">
        <v>0</v>
      </c>
      <c r="AA12" s="154">
        <v>0</v>
      </c>
      <c r="AB12" s="154">
        <v>1</v>
      </c>
      <c r="AC12" s="154">
        <v>0</v>
      </c>
      <c r="AD12" s="154"/>
      <c r="AE12" s="154">
        <v>2</v>
      </c>
      <c r="AF12" s="154">
        <v>0</v>
      </c>
      <c r="AG12" s="154">
        <v>1</v>
      </c>
      <c r="AH12" s="154">
        <v>0</v>
      </c>
      <c r="AI12" s="154">
        <v>1</v>
      </c>
      <c r="AJ12" s="154"/>
      <c r="AK12" s="154">
        <v>2</v>
      </c>
      <c r="AL12" s="154">
        <v>1</v>
      </c>
      <c r="AM12" s="154">
        <v>2</v>
      </c>
      <c r="AN12" s="154">
        <v>0</v>
      </c>
      <c r="AO12" s="154"/>
      <c r="AP12" s="154">
        <v>0</v>
      </c>
      <c r="AQ12" s="154"/>
      <c r="AR12" s="154"/>
      <c r="AS12" s="154"/>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ht="13.15" x14ac:dyDescent="0.35">
      <c r="A13" s="50">
        <f>COUNTIF(Survey!H:H,DOE!$A14)</f>
        <v>1</v>
      </c>
      <c r="B13" s="92">
        <v>11</v>
      </c>
      <c r="C13" s="91">
        <f>SUM(SurveyResultAggregation!$D13:$BK13)</f>
        <v>17</v>
      </c>
      <c r="D13" s="155">
        <v>1</v>
      </c>
      <c r="E13" s="155">
        <v>0</v>
      </c>
      <c r="F13" s="155">
        <v>1</v>
      </c>
      <c r="G13" s="155">
        <v>0</v>
      </c>
      <c r="H13" s="155">
        <v>0</v>
      </c>
      <c r="I13" s="155"/>
      <c r="J13" s="155">
        <v>1</v>
      </c>
      <c r="K13" s="155">
        <v>1</v>
      </c>
      <c r="L13" s="155"/>
      <c r="M13" s="155">
        <v>0</v>
      </c>
      <c r="N13" s="155">
        <v>1</v>
      </c>
      <c r="O13" s="155">
        <v>1</v>
      </c>
      <c r="P13" s="155">
        <v>0</v>
      </c>
      <c r="Q13" s="155">
        <v>0</v>
      </c>
      <c r="R13" s="155"/>
      <c r="S13" s="155"/>
      <c r="T13" s="155"/>
      <c r="U13" s="155"/>
      <c r="V13" s="155">
        <v>0</v>
      </c>
      <c r="W13" s="155">
        <v>1</v>
      </c>
      <c r="X13" s="155"/>
      <c r="Y13" s="155">
        <v>0</v>
      </c>
      <c r="Z13" s="155">
        <v>1</v>
      </c>
      <c r="AA13" s="155">
        <v>2</v>
      </c>
      <c r="AB13" s="155">
        <v>0</v>
      </c>
      <c r="AC13" s="155">
        <v>1</v>
      </c>
      <c r="AD13" s="155"/>
      <c r="AE13" s="155">
        <v>1</v>
      </c>
      <c r="AF13" s="155">
        <v>1</v>
      </c>
      <c r="AG13" s="155">
        <v>0</v>
      </c>
      <c r="AH13" s="155">
        <v>0</v>
      </c>
      <c r="AI13" s="155">
        <v>1</v>
      </c>
      <c r="AJ13" s="155"/>
      <c r="AK13" s="155">
        <v>0</v>
      </c>
      <c r="AL13" s="155">
        <v>0</v>
      </c>
      <c r="AM13" s="155">
        <v>0</v>
      </c>
      <c r="AN13" s="155">
        <v>1</v>
      </c>
      <c r="AO13" s="155"/>
      <c r="AP13" s="155">
        <v>2</v>
      </c>
      <c r="AQ13" s="155"/>
      <c r="AR13" s="155"/>
      <c r="AS13" s="155"/>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ht="13.15" x14ac:dyDescent="0.35">
      <c r="A14" s="51">
        <f>COUNTIF(Survey!H:H,DOE!$A15)</f>
        <v>0</v>
      </c>
      <c r="B14" s="92">
        <v>12</v>
      </c>
      <c r="C14" s="93">
        <f>SUM(SurveyResultAggregation!$D14:$BK14)</f>
        <v>12</v>
      </c>
      <c r="D14" s="154">
        <v>0</v>
      </c>
      <c r="E14" s="154">
        <v>0</v>
      </c>
      <c r="F14" s="154">
        <v>2</v>
      </c>
      <c r="G14" s="154">
        <v>0</v>
      </c>
      <c r="H14" s="154">
        <v>0</v>
      </c>
      <c r="I14" s="154"/>
      <c r="J14" s="154">
        <v>2</v>
      </c>
      <c r="K14" s="154">
        <v>0</v>
      </c>
      <c r="L14" s="154"/>
      <c r="M14" s="154">
        <v>0</v>
      </c>
      <c r="N14" s="154">
        <v>1</v>
      </c>
      <c r="O14" s="154">
        <v>0</v>
      </c>
      <c r="P14" s="154">
        <v>0</v>
      </c>
      <c r="Q14" s="154">
        <v>0</v>
      </c>
      <c r="R14" s="154"/>
      <c r="S14" s="154"/>
      <c r="T14" s="154"/>
      <c r="U14" s="154"/>
      <c r="V14" s="154">
        <v>1</v>
      </c>
      <c r="W14" s="154">
        <v>1</v>
      </c>
      <c r="X14" s="154"/>
      <c r="Y14" s="154">
        <v>0</v>
      </c>
      <c r="Z14" s="154">
        <v>0</v>
      </c>
      <c r="AA14" s="154">
        <v>0</v>
      </c>
      <c r="AB14" s="154">
        <v>0</v>
      </c>
      <c r="AC14" s="154">
        <v>2</v>
      </c>
      <c r="AD14" s="154"/>
      <c r="AE14" s="154">
        <v>1</v>
      </c>
      <c r="AF14" s="154">
        <v>0</v>
      </c>
      <c r="AG14" s="154">
        <v>0</v>
      </c>
      <c r="AH14" s="154">
        <v>0</v>
      </c>
      <c r="AI14" s="154">
        <v>0</v>
      </c>
      <c r="AJ14" s="154"/>
      <c r="AK14" s="154">
        <v>0</v>
      </c>
      <c r="AL14" s="154">
        <v>2</v>
      </c>
      <c r="AM14" s="154">
        <v>0</v>
      </c>
      <c r="AN14" s="154">
        <v>0</v>
      </c>
      <c r="AO14" s="154"/>
      <c r="AP14" s="154">
        <v>0</v>
      </c>
      <c r="AQ14" s="154"/>
      <c r="AR14" s="154"/>
      <c r="AS14" s="154"/>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ht="13.15" x14ac:dyDescent="0.35">
      <c r="A15" s="50">
        <f>COUNTIF(Survey!H:H,DOE!$A16)</f>
        <v>2</v>
      </c>
      <c r="B15" s="92">
        <v>13</v>
      </c>
      <c r="C15" s="91">
        <f>SUM(SurveyResultAggregation!$D15:$BK15)</f>
        <v>20</v>
      </c>
      <c r="D15" s="155">
        <v>2</v>
      </c>
      <c r="E15" s="155">
        <v>0</v>
      </c>
      <c r="F15" s="155">
        <v>1</v>
      </c>
      <c r="G15" s="155">
        <v>1</v>
      </c>
      <c r="H15" s="155">
        <v>0</v>
      </c>
      <c r="I15" s="155"/>
      <c r="J15" s="155">
        <v>0</v>
      </c>
      <c r="K15" s="155">
        <v>0</v>
      </c>
      <c r="L15" s="155"/>
      <c r="M15" s="155">
        <v>1</v>
      </c>
      <c r="N15" s="155">
        <v>0</v>
      </c>
      <c r="O15" s="155">
        <v>1</v>
      </c>
      <c r="P15" s="155">
        <v>1</v>
      </c>
      <c r="Q15" s="155">
        <v>0</v>
      </c>
      <c r="R15" s="155"/>
      <c r="S15" s="155"/>
      <c r="T15" s="155"/>
      <c r="U15" s="155"/>
      <c r="V15" s="155">
        <v>0</v>
      </c>
      <c r="W15" s="155">
        <v>1</v>
      </c>
      <c r="X15" s="155"/>
      <c r="Y15" s="155">
        <v>0</v>
      </c>
      <c r="Z15" s="155">
        <v>2</v>
      </c>
      <c r="AA15" s="155">
        <v>0</v>
      </c>
      <c r="AB15" s="155">
        <v>1</v>
      </c>
      <c r="AC15" s="155">
        <v>0</v>
      </c>
      <c r="AD15" s="155"/>
      <c r="AE15" s="155">
        <v>0</v>
      </c>
      <c r="AF15" s="155">
        <v>0</v>
      </c>
      <c r="AG15" s="155">
        <v>2</v>
      </c>
      <c r="AH15" s="155">
        <v>0</v>
      </c>
      <c r="AI15" s="155">
        <v>3</v>
      </c>
      <c r="AJ15" s="155"/>
      <c r="AK15" s="155">
        <v>1</v>
      </c>
      <c r="AL15" s="155">
        <v>0</v>
      </c>
      <c r="AM15" s="155">
        <v>1</v>
      </c>
      <c r="AN15" s="155">
        <v>1</v>
      </c>
      <c r="AO15" s="155"/>
      <c r="AP15" s="155">
        <v>0</v>
      </c>
      <c r="AQ15" s="155"/>
      <c r="AR15" s="155"/>
      <c r="AS15" s="155"/>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ht="13.15" x14ac:dyDescent="0.35">
      <c r="A16" s="51">
        <f>COUNTIF(Survey!H:H,DOE!$A17)</f>
        <v>0</v>
      </c>
      <c r="B16" s="92">
        <v>14</v>
      </c>
      <c r="C16" s="93">
        <f>SUM(SurveyResultAggregation!$D16:$BK16)</f>
        <v>13</v>
      </c>
      <c r="D16" s="154">
        <v>0</v>
      </c>
      <c r="E16" s="154">
        <v>1</v>
      </c>
      <c r="F16" s="154">
        <v>1</v>
      </c>
      <c r="G16" s="154">
        <v>0</v>
      </c>
      <c r="H16" s="154">
        <v>0</v>
      </c>
      <c r="I16" s="154"/>
      <c r="J16" s="154">
        <v>0</v>
      </c>
      <c r="K16" s="154">
        <v>0</v>
      </c>
      <c r="L16" s="154"/>
      <c r="M16" s="154">
        <v>0</v>
      </c>
      <c r="N16" s="154">
        <v>0</v>
      </c>
      <c r="O16" s="154">
        <v>1</v>
      </c>
      <c r="P16" s="154">
        <v>1</v>
      </c>
      <c r="Q16" s="154">
        <v>1</v>
      </c>
      <c r="R16" s="154"/>
      <c r="S16" s="154"/>
      <c r="T16" s="154"/>
      <c r="U16" s="154"/>
      <c r="V16" s="154">
        <v>1</v>
      </c>
      <c r="W16" s="154">
        <v>0</v>
      </c>
      <c r="X16" s="154"/>
      <c r="Y16" s="154">
        <v>0</v>
      </c>
      <c r="Z16" s="154">
        <v>0</v>
      </c>
      <c r="AA16" s="154">
        <v>0</v>
      </c>
      <c r="AB16" s="154">
        <v>1</v>
      </c>
      <c r="AC16" s="154">
        <v>1</v>
      </c>
      <c r="AD16" s="154"/>
      <c r="AE16" s="154">
        <v>0</v>
      </c>
      <c r="AF16" s="154">
        <v>1</v>
      </c>
      <c r="AG16" s="154">
        <v>0</v>
      </c>
      <c r="AH16" s="154">
        <v>0</v>
      </c>
      <c r="AI16" s="154">
        <v>1</v>
      </c>
      <c r="AJ16" s="154"/>
      <c r="AK16" s="154">
        <v>0</v>
      </c>
      <c r="AL16" s="154">
        <v>0</v>
      </c>
      <c r="AM16" s="154">
        <v>0</v>
      </c>
      <c r="AN16" s="154">
        <v>0</v>
      </c>
      <c r="AO16" s="154"/>
      <c r="AP16" s="154">
        <v>2</v>
      </c>
      <c r="AQ16" s="154"/>
      <c r="AR16" s="154"/>
      <c r="AS16" s="154"/>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ht="13.15" x14ac:dyDescent="0.35">
      <c r="A17" s="50">
        <f>COUNTIF(Survey!H:H,DOE!$A18)</f>
        <v>0</v>
      </c>
      <c r="B17" s="92">
        <v>15</v>
      </c>
      <c r="C17" s="91">
        <f>SUM(SurveyResultAggregation!$D17:$BK17)</f>
        <v>4</v>
      </c>
      <c r="D17" s="155">
        <v>0</v>
      </c>
      <c r="E17" s="155">
        <v>0</v>
      </c>
      <c r="F17" s="155">
        <v>0</v>
      </c>
      <c r="G17" s="155">
        <v>0</v>
      </c>
      <c r="H17" s="155">
        <v>0</v>
      </c>
      <c r="I17" s="155"/>
      <c r="J17" s="155">
        <v>2</v>
      </c>
      <c r="K17" s="155">
        <v>0</v>
      </c>
      <c r="L17" s="155"/>
      <c r="M17" s="155">
        <v>0</v>
      </c>
      <c r="N17" s="155">
        <v>1</v>
      </c>
      <c r="O17" s="155">
        <v>0</v>
      </c>
      <c r="P17" s="155">
        <v>0</v>
      </c>
      <c r="Q17" s="155">
        <v>0</v>
      </c>
      <c r="R17" s="155"/>
      <c r="S17" s="155"/>
      <c r="T17" s="155"/>
      <c r="U17" s="155"/>
      <c r="V17" s="155">
        <v>0</v>
      </c>
      <c r="W17" s="155">
        <v>0</v>
      </c>
      <c r="X17" s="155"/>
      <c r="Y17" s="155">
        <v>0</v>
      </c>
      <c r="Z17" s="155">
        <v>0</v>
      </c>
      <c r="AA17" s="155">
        <v>0</v>
      </c>
      <c r="AB17" s="155">
        <v>0</v>
      </c>
      <c r="AC17" s="155">
        <v>0</v>
      </c>
      <c r="AD17" s="155"/>
      <c r="AE17" s="155">
        <v>1</v>
      </c>
      <c r="AF17" s="155">
        <v>0</v>
      </c>
      <c r="AG17" s="155">
        <v>0</v>
      </c>
      <c r="AH17" s="155">
        <v>0</v>
      </c>
      <c r="AI17" s="155">
        <v>0</v>
      </c>
      <c r="AJ17" s="155"/>
      <c r="AK17" s="155">
        <v>0</v>
      </c>
      <c r="AL17" s="155">
        <v>0</v>
      </c>
      <c r="AM17" s="155">
        <v>0</v>
      </c>
      <c r="AN17" s="155">
        <v>0</v>
      </c>
      <c r="AO17" s="155"/>
      <c r="AP17" s="155">
        <v>0</v>
      </c>
      <c r="AQ17" s="155"/>
      <c r="AR17" s="155"/>
      <c r="AS17" s="155"/>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ht="13.15" x14ac:dyDescent="0.35">
      <c r="A18" s="51">
        <f>COUNTIF(Survey!H:H,DOE!$A19)</f>
        <v>0</v>
      </c>
      <c r="B18" s="92">
        <v>16</v>
      </c>
      <c r="C18" s="93">
        <f>SUM(SurveyResultAggregation!$D18:$BK18)</f>
        <v>9</v>
      </c>
      <c r="D18" s="154">
        <v>1</v>
      </c>
      <c r="E18" s="154">
        <v>0</v>
      </c>
      <c r="F18" s="154">
        <v>0</v>
      </c>
      <c r="G18" s="154">
        <v>0</v>
      </c>
      <c r="H18" s="154">
        <v>0</v>
      </c>
      <c r="I18" s="154"/>
      <c r="J18" s="154">
        <v>0</v>
      </c>
      <c r="K18" s="154">
        <v>0</v>
      </c>
      <c r="L18" s="154"/>
      <c r="M18" s="154">
        <v>0</v>
      </c>
      <c r="N18" s="154">
        <v>0</v>
      </c>
      <c r="O18" s="154">
        <v>1</v>
      </c>
      <c r="P18" s="154">
        <v>0</v>
      </c>
      <c r="Q18" s="154">
        <v>0</v>
      </c>
      <c r="R18" s="154"/>
      <c r="S18" s="154"/>
      <c r="T18" s="154"/>
      <c r="U18" s="154"/>
      <c r="V18" s="154">
        <v>2</v>
      </c>
      <c r="W18" s="154">
        <v>0</v>
      </c>
      <c r="X18" s="154"/>
      <c r="Y18" s="154">
        <v>0</v>
      </c>
      <c r="Z18" s="154">
        <v>2</v>
      </c>
      <c r="AA18" s="154">
        <v>0</v>
      </c>
      <c r="AB18" s="154">
        <v>1</v>
      </c>
      <c r="AC18" s="154">
        <v>0</v>
      </c>
      <c r="AD18" s="154"/>
      <c r="AE18" s="154">
        <v>0</v>
      </c>
      <c r="AF18" s="154">
        <v>1</v>
      </c>
      <c r="AG18" s="154">
        <v>0</v>
      </c>
      <c r="AH18" s="154">
        <v>0</v>
      </c>
      <c r="AI18" s="154">
        <v>0</v>
      </c>
      <c r="AJ18" s="154"/>
      <c r="AK18" s="154">
        <v>0</v>
      </c>
      <c r="AL18" s="154">
        <v>0</v>
      </c>
      <c r="AM18" s="154">
        <v>1</v>
      </c>
      <c r="AN18" s="154">
        <v>0</v>
      </c>
      <c r="AO18" s="154"/>
      <c r="AP18" s="154">
        <v>0</v>
      </c>
      <c r="AQ18" s="154"/>
      <c r="AR18" s="154"/>
      <c r="AS18" s="154"/>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ht="13.15" x14ac:dyDescent="0.35">
      <c r="A19" s="50">
        <f>COUNTIF(Survey!H:H,DOE!$A20)</f>
        <v>1</v>
      </c>
      <c r="B19" s="92">
        <v>17</v>
      </c>
      <c r="C19" s="91">
        <f>SUM(SurveyResultAggregation!$D19:$BK19)</f>
        <v>9</v>
      </c>
      <c r="D19" s="155">
        <v>0</v>
      </c>
      <c r="E19" s="155">
        <v>0</v>
      </c>
      <c r="F19" s="155">
        <v>2</v>
      </c>
      <c r="G19" s="155">
        <v>0</v>
      </c>
      <c r="H19" s="155">
        <v>0</v>
      </c>
      <c r="I19" s="155"/>
      <c r="J19" s="155">
        <v>0</v>
      </c>
      <c r="K19" s="155">
        <v>1</v>
      </c>
      <c r="L19" s="155"/>
      <c r="M19" s="155">
        <v>0</v>
      </c>
      <c r="N19" s="155">
        <v>1</v>
      </c>
      <c r="O19" s="155">
        <v>0</v>
      </c>
      <c r="P19" s="155">
        <v>1</v>
      </c>
      <c r="Q19" s="155">
        <v>0</v>
      </c>
      <c r="R19" s="155"/>
      <c r="S19" s="155"/>
      <c r="T19" s="155"/>
      <c r="U19" s="155"/>
      <c r="V19" s="155">
        <v>1</v>
      </c>
      <c r="W19" s="155">
        <v>0</v>
      </c>
      <c r="X19" s="155"/>
      <c r="Y19" s="155">
        <v>0</v>
      </c>
      <c r="Z19" s="155">
        <v>0</v>
      </c>
      <c r="AA19" s="155">
        <v>0</v>
      </c>
      <c r="AB19" s="155">
        <v>0</v>
      </c>
      <c r="AC19" s="155">
        <v>0</v>
      </c>
      <c r="AD19" s="155"/>
      <c r="AE19" s="155">
        <v>0</v>
      </c>
      <c r="AF19" s="155">
        <v>0</v>
      </c>
      <c r="AG19" s="155">
        <v>1</v>
      </c>
      <c r="AH19" s="155">
        <v>0</v>
      </c>
      <c r="AI19" s="155">
        <v>0</v>
      </c>
      <c r="AJ19" s="155"/>
      <c r="AK19" s="155">
        <v>1</v>
      </c>
      <c r="AL19" s="155">
        <v>1</v>
      </c>
      <c r="AM19" s="155">
        <v>0</v>
      </c>
      <c r="AN19" s="155">
        <v>0</v>
      </c>
      <c r="AO19" s="155"/>
      <c r="AP19" s="155">
        <v>0</v>
      </c>
      <c r="AQ19" s="155"/>
      <c r="AR19" s="155"/>
      <c r="AS19" s="155"/>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ht="13.15" x14ac:dyDescent="0.35">
      <c r="A20" s="51">
        <f>COUNTIF(Survey!H:H,DOE!$A21)</f>
        <v>0</v>
      </c>
      <c r="B20" s="92">
        <v>18</v>
      </c>
      <c r="C20" s="93">
        <f>SUM(SurveyResultAggregation!$D20:$BK20)</f>
        <v>1</v>
      </c>
      <c r="D20" s="154">
        <v>0</v>
      </c>
      <c r="E20" s="154">
        <v>0</v>
      </c>
      <c r="F20" s="154">
        <v>0</v>
      </c>
      <c r="G20" s="154">
        <v>0</v>
      </c>
      <c r="H20" s="154">
        <v>0</v>
      </c>
      <c r="I20" s="154"/>
      <c r="J20" s="154">
        <v>0</v>
      </c>
      <c r="K20" s="154">
        <v>0</v>
      </c>
      <c r="L20" s="154"/>
      <c r="M20" s="154">
        <v>0</v>
      </c>
      <c r="N20" s="154">
        <v>0</v>
      </c>
      <c r="O20" s="154">
        <v>0</v>
      </c>
      <c r="P20" s="154">
        <v>0</v>
      </c>
      <c r="Q20" s="154">
        <v>0</v>
      </c>
      <c r="R20" s="154"/>
      <c r="S20" s="154"/>
      <c r="T20" s="154"/>
      <c r="U20" s="154"/>
      <c r="V20" s="154">
        <v>0</v>
      </c>
      <c r="W20" s="154">
        <v>1</v>
      </c>
      <c r="X20" s="154"/>
      <c r="Y20" s="154">
        <v>0</v>
      </c>
      <c r="Z20" s="154">
        <v>0</v>
      </c>
      <c r="AA20" s="154">
        <v>0</v>
      </c>
      <c r="AB20" s="154">
        <v>0</v>
      </c>
      <c r="AC20" s="154">
        <v>0</v>
      </c>
      <c r="AD20" s="154"/>
      <c r="AE20" s="154">
        <v>0</v>
      </c>
      <c r="AF20" s="154">
        <v>0</v>
      </c>
      <c r="AG20" s="154">
        <v>0</v>
      </c>
      <c r="AH20" s="154">
        <v>0</v>
      </c>
      <c r="AI20" s="154">
        <v>0</v>
      </c>
      <c r="AJ20" s="154"/>
      <c r="AK20" s="154">
        <v>0</v>
      </c>
      <c r="AL20" s="154">
        <v>0</v>
      </c>
      <c r="AM20" s="154">
        <v>0</v>
      </c>
      <c r="AN20" s="154">
        <v>0</v>
      </c>
      <c r="AO20" s="154"/>
      <c r="AP20" s="154">
        <v>0</v>
      </c>
      <c r="AQ20" s="154"/>
      <c r="AR20" s="154"/>
      <c r="AS20" s="154"/>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ht="13.15" x14ac:dyDescent="0.35">
      <c r="A21" s="50">
        <f>COUNTIF(Survey!H:H,DOE!$A22)</f>
        <v>0</v>
      </c>
      <c r="B21" s="92">
        <v>19</v>
      </c>
      <c r="C21" s="91">
        <f>SUM(SurveyResultAggregation!$D21:$BK21)</f>
        <v>27</v>
      </c>
      <c r="D21" s="155">
        <v>0</v>
      </c>
      <c r="E21" s="155">
        <v>1</v>
      </c>
      <c r="F21" s="155">
        <v>1</v>
      </c>
      <c r="G21" s="155">
        <v>1</v>
      </c>
      <c r="H21" s="155">
        <v>0</v>
      </c>
      <c r="I21" s="155"/>
      <c r="J21" s="155">
        <v>0</v>
      </c>
      <c r="K21" s="155">
        <v>1</v>
      </c>
      <c r="L21" s="155"/>
      <c r="M21" s="155">
        <v>0</v>
      </c>
      <c r="N21" s="155">
        <v>0</v>
      </c>
      <c r="O21" s="155">
        <v>3</v>
      </c>
      <c r="P21" s="155">
        <v>1</v>
      </c>
      <c r="Q21" s="155">
        <v>2</v>
      </c>
      <c r="R21" s="155"/>
      <c r="S21" s="155"/>
      <c r="T21" s="155"/>
      <c r="U21" s="155"/>
      <c r="V21" s="155">
        <v>0</v>
      </c>
      <c r="W21" s="155">
        <v>0</v>
      </c>
      <c r="X21" s="155"/>
      <c r="Y21" s="155">
        <v>0</v>
      </c>
      <c r="Z21" s="155">
        <v>2</v>
      </c>
      <c r="AA21" s="155">
        <v>1</v>
      </c>
      <c r="AB21" s="155">
        <v>0</v>
      </c>
      <c r="AC21" s="155">
        <v>1</v>
      </c>
      <c r="AD21" s="155"/>
      <c r="AE21" s="155">
        <v>3</v>
      </c>
      <c r="AF21" s="155">
        <v>1</v>
      </c>
      <c r="AG21" s="155">
        <v>0</v>
      </c>
      <c r="AH21" s="155">
        <v>3</v>
      </c>
      <c r="AI21" s="155">
        <v>0</v>
      </c>
      <c r="AJ21" s="155"/>
      <c r="AK21" s="155">
        <v>2</v>
      </c>
      <c r="AL21" s="155">
        <v>1</v>
      </c>
      <c r="AM21" s="155">
        <v>1</v>
      </c>
      <c r="AN21" s="155">
        <v>2</v>
      </c>
      <c r="AO21" s="155"/>
      <c r="AP21" s="155">
        <v>0</v>
      </c>
      <c r="AQ21" s="155"/>
      <c r="AR21" s="155"/>
      <c r="AS21" s="155"/>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ht="13.15" x14ac:dyDescent="0.35">
      <c r="A22" s="51">
        <f>COUNTIF(Survey!H:H,DOE!$A23)</f>
        <v>0</v>
      </c>
      <c r="B22" s="92">
        <v>20</v>
      </c>
      <c r="C22" s="93">
        <f>SUM(SurveyResultAggregation!$D22:$BK22)</f>
        <v>10</v>
      </c>
      <c r="D22" s="154">
        <v>0</v>
      </c>
      <c r="E22" s="154">
        <v>0</v>
      </c>
      <c r="F22" s="154">
        <v>0</v>
      </c>
      <c r="G22" s="154">
        <v>1</v>
      </c>
      <c r="H22" s="154">
        <v>1</v>
      </c>
      <c r="I22" s="154"/>
      <c r="J22" s="154">
        <v>2</v>
      </c>
      <c r="K22" s="154">
        <v>0</v>
      </c>
      <c r="L22" s="154"/>
      <c r="M22" s="154">
        <v>0</v>
      </c>
      <c r="N22" s="154">
        <v>1</v>
      </c>
      <c r="O22" s="154">
        <v>0</v>
      </c>
      <c r="P22" s="154">
        <v>0</v>
      </c>
      <c r="Q22" s="154">
        <v>1</v>
      </c>
      <c r="R22" s="154"/>
      <c r="S22" s="154"/>
      <c r="T22" s="154"/>
      <c r="U22" s="154"/>
      <c r="V22" s="154">
        <v>1</v>
      </c>
      <c r="W22" s="154">
        <v>0</v>
      </c>
      <c r="X22" s="154"/>
      <c r="Y22" s="154">
        <v>0</v>
      </c>
      <c r="Z22" s="154">
        <v>1</v>
      </c>
      <c r="AA22" s="154">
        <v>0</v>
      </c>
      <c r="AB22" s="154">
        <v>0</v>
      </c>
      <c r="AC22" s="154">
        <v>0</v>
      </c>
      <c r="AD22" s="154"/>
      <c r="AE22" s="154">
        <v>0</v>
      </c>
      <c r="AF22" s="154">
        <v>0</v>
      </c>
      <c r="AG22" s="154">
        <v>0</v>
      </c>
      <c r="AH22" s="154">
        <v>0</v>
      </c>
      <c r="AI22" s="154">
        <v>0</v>
      </c>
      <c r="AJ22" s="154"/>
      <c r="AK22" s="154">
        <v>0</v>
      </c>
      <c r="AL22" s="154">
        <v>1</v>
      </c>
      <c r="AM22" s="154">
        <v>0</v>
      </c>
      <c r="AN22" s="154">
        <v>0</v>
      </c>
      <c r="AO22" s="154"/>
      <c r="AP22" s="154">
        <v>1</v>
      </c>
      <c r="AQ22" s="154"/>
      <c r="AR22" s="154"/>
      <c r="AS22" s="154"/>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ht="13.15" x14ac:dyDescent="0.35">
      <c r="A23" s="50">
        <f>COUNTIF(Survey!H:H,DOE!$A24)</f>
        <v>1</v>
      </c>
      <c r="B23" s="92">
        <v>21</v>
      </c>
      <c r="C23" s="91">
        <f>SUM(SurveyResultAggregation!$D23:$BK23)</f>
        <v>13</v>
      </c>
      <c r="D23" s="155">
        <v>0</v>
      </c>
      <c r="E23" s="155">
        <v>1</v>
      </c>
      <c r="F23" s="155">
        <v>1</v>
      </c>
      <c r="G23" s="155">
        <v>0</v>
      </c>
      <c r="H23" s="155">
        <v>0</v>
      </c>
      <c r="I23" s="155"/>
      <c r="J23" s="155">
        <v>0</v>
      </c>
      <c r="K23" s="155">
        <v>1</v>
      </c>
      <c r="L23" s="155"/>
      <c r="M23" s="155">
        <v>0</v>
      </c>
      <c r="N23" s="155">
        <v>1</v>
      </c>
      <c r="O23" s="155">
        <v>0</v>
      </c>
      <c r="P23" s="155">
        <v>1</v>
      </c>
      <c r="Q23" s="155">
        <v>1</v>
      </c>
      <c r="R23" s="155"/>
      <c r="S23" s="155"/>
      <c r="T23" s="155"/>
      <c r="U23" s="155"/>
      <c r="V23" s="155">
        <v>1</v>
      </c>
      <c r="W23" s="155">
        <v>1</v>
      </c>
      <c r="X23" s="155"/>
      <c r="Y23" s="155">
        <v>0</v>
      </c>
      <c r="Z23" s="155">
        <v>0</v>
      </c>
      <c r="AA23" s="155">
        <v>0</v>
      </c>
      <c r="AB23" s="155">
        <v>0</v>
      </c>
      <c r="AC23" s="155">
        <v>1</v>
      </c>
      <c r="AD23" s="155"/>
      <c r="AE23" s="155">
        <v>0</v>
      </c>
      <c r="AF23" s="155">
        <v>1</v>
      </c>
      <c r="AG23" s="155">
        <v>1</v>
      </c>
      <c r="AH23" s="155">
        <v>0</v>
      </c>
      <c r="AI23" s="155">
        <v>0</v>
      </c>
      <c r="AJ23" s="155"/>
      <c r="AK23" s="155">
        <v>0</v>
      </c>
      <c r="AL23" s="155">
        <v>2</v>
      </c>
      <c r="AM23" s="155">
        <v>0</v>
      </c>
      <c r="AN23" s="155">
        <v>0</v>
      </c>
      <c r="AO23" s="155"/>
      <c r="AP23" s="155">
        <v>0</v>
      </c>
      <c r="AQ23" s="155"/>
      <c r="AR23" s="155"/>
      <c r="AS23" s="155"/>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ht="13.15" x14ac:dyDescent="0.35">
      <c r="A24" s="51">
        <f>COUNTIF(Survey!H:H,DOE!$A25)</f>
        <v>0</v>
      </c>
      <c r="B24" s="92">
        <v>22</v>
      </c>
      <c r="C24" s="93">
        <f>SUM(SurveyResultAggregation!$D24:$BK24)</f>
        <v>22</v>
      </c>
      <c r="D24" s="154">
        <v>0</v>
      </c>
      <c r="E24" s="154">
        <v>1</v>
      </c>
      <c r="F24" s="154">
        <v>2</v>
      </c>
      <c r="G24" s="154">
        <v>1</v>
      </c>
      <c r="H24" s="154">
        <v>0</v>
      </c>
      <c r="I24" s="154"/>
      <c r="J24" s="154">
        <v>0</v>
      </c>
      <c r="K24" s="154">
        <v>1</v>
      </c>
      <c r="L24" s="154"/>
      <c r="M24" s="154">
        <v>1</v>
      </c>
      <c r="N24" s="154">
        <v>1</v>
      </c>
      <c r="O24" s="154">
        <v>1</v>
      </c>
      <c r="P24" s="154">
        <v>2</v>
      </c>
      <c r="Q24" s="154">
        <v>0</v>
      </c>
      <c r="R24" s="154"/>
      <c r="S24" s="154"/>
      <c r="T24" s="154"/>
      <c r="U24" s="154"/>
      <c r="V24" s="154">
        <v>0</v>
      </c>
      <c r="W24" s="154">
        <v>0</v>
      </c>
      <c r="X24" s="154"/>
      <c r="Y24" s="154">
        <v>0</v>
      </c>
      <c r="Z24" s="154">
        <v>2</v>
      </c>
      <c r="AA24" s="154">
        <v>1</v>
      </c>
      <c r="AB24" s="154">
        <v>1</v>
      </c>
      <c r="AC24" s="154">
        <v>0</v>
      </c>
      <c r="AD24" s="154"/>
      <c r="AE24" s="154">
        <v>0</v>
      </c>
      <c r="AF24" s="154">
        <v>0</v>
      </c>
      <c r="AG24" s="154">
        <v>0</v>
      </c>
      <c r="AH24" s="154">
        <v>2</v>
      </c>
      <c r="AI24" s="154">
        <v>1</v>
      </c>
      <c r="AJ24" s="154"/>
      <c r="AK24" s="154">
        <v>2</v>
      </c>
      <c r="AL24" s="154">
        <v>0</v>
      </c>
      <c r="AM24" s="154">
        <v>0</v>
      </c>
      <c r="AN24" s="154">
        <v>0</v>
      </c>
      <c r="AO24" s="154"/>
      <c r="AP24" s="154">
        <v>1</v>
      </c>
      <c r="AQ24" s="154"/>
      <c r="AR24" s="154"/>
      <c r="AS24" s="154"/>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ht="13.15" x14ac:dyDescent="0.35">
      <c r="A25" s="50">
        <f>COUNTIF(Survey!H:H,DOE!$A26)</f>
        <v>0</v>
      </c>
      <c r="B25" s="92">
        <v>23</v>
      </c>
      <c r="C25" s="91">
        <f>SUM(SurveyResultAggregation!$D25:$BK25)</f>
        <v>13</v>
      </c>
      <c r="D25" s="155">
        <v>0</v>
      </c>
      <c r="E25" s="155">
        <v>0</v>
      </c>
      <c r="F25" s="155">
        <v>0</v>
      </c>
      <c r="G25" s="155">
        <v>1</v>
      </c>
      <c r="H25" s="155">
        <v>0</v>
      </c>
      <c r="I25" s="155"/>
      <c r="J25" s="155">
        <v>0</v>
      </c>
      <c r="K25" s="155">
        <v>0</v>
      </c>
      <c r="L25" s="155"/>
      <c r="M25" s="155">
        <v>0</v>
      </c>
      <c r="N25" s="155">
        <v>1</v>
      </c>
      <c r="O25" s="155">
        <v>0</v>
      </c>
      <c r="P25" s="155">
        <v>1</v>
      </c>
      <c r="Q25" s="155">
        <v>2</v>
      </c>
      <c r="R25" s="155"/>
      <c r="S25" s="155"/>
      <c r="T25" s="155"/>
      <c r="U25" s="155"/>
      <c r="V25" s="155">
        <v>0</v>
      </c>
      <c r="W25" s="155">
        <v>1</v>
      </c>
      <c r="X25" s="155"/>
      <c r="Y25" s="155">
        <v>0</v>
      </c>
      <c r="Z25" s="155">
        <v>0</v>
      </c>
      <c r="AA25" s="155">
        <v>1</v>
      </c>
      <c r="AB25" s="155">
        <v>0</v>
      </c>
      <c r="AC25" s="155">
        <v>1</v>
      </c>
      <c r="AD25" s="155"/>
      <c r="AE25" s="155">
        <v>1</v>
      </c>
      <c r="AF25" s="155">
        <v>0</v>
      </c>
      <c r="AG25" s="155">
        <v>0</v>
      </c>
      <c r="AH25" s="155">
        <v>1</v>
      </c>
      <c r="AI25" s="155">
        <v>1</v>
      </c>
      <c r="AJ25" s="155"/>
      <c r="AK25" s="155">
        <v>0</v>
      </c>
      <c r="AL25" s="155">
        <v>0</v>
      </c>
      <c r="AM25" s="155">
        <v>1</v>
      </c>
      <c r="AN25" s="155">
        <v>1</v>
      </c>
      <c r="AO25" s="155"/>
      <c r="AP25" s="155">
        <v>0</v>
      </c>
      <c r="AQ25" s="155"/>
      <c r="AR25" s="155"/>
      <c r="AS25" s="155"/>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ht="13.15" x14ac:dyDescent="0.35">
      <c r="A26" s="51">
        <f>COUNTIF(Survey!H:H,DOE!$A27)</f>
        <v>0</v>
      </c>
      <c r="B26" s="92">
        <v>24</v>
      </c>
      <c r="C26" s="93">
        <f>SUM(SurveyResultAggregation!$D26:$BK26)</f>
        <v>11</v>
      </c>
      <c r="D26" s="154">
        <v>0</v>
      </c>
      <c r="E26" s="154">
        <v>1</v>
      </c>
      <c r="F26" s="154">
        <v>0</v>
      </c>
      <c r="G26" s="154">
        <v>0</v>
      </c>
      <c r="H26" s="154">
        <v>0</v>
      </c>
      <c r="I26" s="154"/>
      <c r="J26" s="154">
        <v>2</v>
      </c>
      <c r="K26" s="154">
        <v>0</v>
      </c>
      <c r="L26" s="154"/>
      <c r="M26" s="154">
        <v>0</v>
      </c>
      <c r="N26" s="154">
        <v>0</v>
      </c>
      <c r="O26" s="154">
        <v>0</v>
      </c>
      <c r="P26" s="154">
        <v>0</v>
      </c>
      <c r="Q26" s="154">
        <v>0</v>
      </c>
      <c r="R26" s="154"/>
      <c r="S26" s="154"/>
      <c r="T26" s="154"/>
      <c r="U26" s="154"/>
      <c r="V26" s="154">
        <v>0</v>
      </c>
      <c r="W26" s="154">
        <v>0</v>
      </c>
      <c r="X26" s="154"/>
      <c r="Y26" s="154">
        <v>0</v>
      </c>
      <c r="Z26" s="154">
        <v>0</v>
      </c>
      <c r="AA26" s="154">
        <v>1</v>
      </c>
      <c r="AB26" s="154">
        <v>2</v>
      </c>
      <c r="AC26" s="154">
        <v>0</v>
      </c>
      <c r="AD26" s="154"/>
      <c r="AE26" s="154">
        <v>1</v>
      </c>
      <c r="AF26" s="154">
        <v>0</v>
      </c>
      <c r="AG26" s="154">
        <v>1</v>
      </c>
      <c r="AH26" s="154">
        <v>1</v>
      </c>
      <c r="AI26" s="154">
        <v>2</v>
      </c>
      <c r="AJ26" s="154"/>
      <c r="AK26" s="154">
        <v>0</v>
      </c>
      <c r="AL26" s="154">
        <v>0</v>
      </c>
      <c r="AM26" s="154">
        <v>0</v>
      </c>
      <c r="AN26" s="154">
        <v>0</v>
      </c>
      <c r="AO26" s="154"/>
      <c r="AP26" s="154">
        <v>0</v>
      </c>
      <c r="AQ26" s="154"/>
      <c r="AR26" s="154"/>
      <c r="AS26" s="154"/>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ht="13.15" x14ac:dyDescent="0.35">
      <c r="A27" s="50">
        <f>COUNTIF(Survey!H:H,DOE!$A28)</f>
        <v>1</v>
      </c>
      <c r="B27" s="92">
        <v>25</v>
      </c>
      <c r="C27" s="91">
        <f>SUM(SurveyResultAggregation!$D27:$BK27)</f>
        <v>11</v>
      </c>
      <c r="D27" s="155">
        <v>1</v>
      </c>
      <c r="E27" s="155">
        <v>1</v>
      </c>
      <c r="F27" s="155">
        <v>0</v>
      </c>
      <c r="G27" s="155">
        <v>0</v>
      </c>
      <c r="H27" s="155">
        <v>0</v>
      </c>
      <c r="I27" s="155"/>
      <c r="J27" s="155">
        <v>0</v>
      </c>
      <c r="K27" s="155">
        <v>0</v>
      </c>
      <c r="L27" s="155"/>
      <c r="M27" s="155">
        <v>0</v>
      </c>
      <c r="N27" s="155">
        <v>0</v>
      </c>
      <c r="O27" s="155">
        <v>0</v>
      </c>
      <c r="P27" s="155">
        <v>0</v>
      </c>
      <c r="Q27" s="155">
        <v>0</v>
      </c>
      <c r="R27" s="155"/>
      <c r="S27" s="155"/>
      <c r="T27" s="155"/>
      <c r="U27" s="155"/>
      <c r="V27" s="155">
        <v>0</v>
      </c>
      <c r="W27" s="155">
        <v>0</v>
      </c>
      <c r="X27" s="155"/>
      <c r="Y27" s="155">
        <v>0</v>
      </c>
      <c r="Z27" s="155">
        <v>1</v>
      </c>
      <c r="AA27" s="155">
        <v>0</v>
      </c>
      <c r="AB27" s="155">
        <v>1</v>
      </c>
      <c r="AC27" s="155">
        <v>0</v>
      </c>
      <c r="AD27" s="155"/>
      <c r="AE27" s="155">
        <v>0</v>
      </c>
      <c r="AF27" s="155">
        <v>1</v>
      </c>
      <c r="AG27" s="155">
        <v>1</v>
      </c>
      <c r="AH27" s="155">
        <v>0</v>
      </c>
      <c r="AI27" s="155">
        <v>1</v>
      </c>
      <c r="AJ27" s="155"/>
      <c r="AK27" s="155">
        <v>0</v>
      </c>
      <c r="AL27" s="155">
        <v>0</v>
      </c>
      <c r="AM27" s="155">
        <v>1</v>
      </c>
      <c r="AN27" s="155">
        <v>0</v>
      </c>
      <c r="AO27" s="155"/>
      <c r="AP27" s="155">
        <v>3</v>
      </c>
      <c r="AQ27" s="155"/>
      <c r="AR27" s="155"/>
      <c r="AS27" s="155"/>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ht="13.15" x14ac:dyDescent="0.35">
      <c r="A28" s="51">
        <f>COUNTIF(Survey!H:H,DOE!$A29)</f>
        <v>0</v>
      </c>
      <c r="B28" s="92">
        <v>26</v>
      </c>
      <c r="C28" s="93">
        <f>SUM(SurveyResultAggregation!$D28:$BK28)</f>
        <v>8</v>
      </c>
      <c r="D28" s="154">
        <v>0</v>
      </c>
      <c r="E28" s="154">
        <v>0</v>
      </c>
      <c r="F28" s="154">
        <v>0</v>
      </c>
      <c r="G28" s="154">
        <v>0</v>
      </c>
      <c r="H28" s="154">
        <v>1</v>
      </c>
      <c r="I28" s="154"/>
      <c r="J28" s="154">
        <v>0</v>
      </c>
      <c r="K28" s="154">
        <v>1</v>
      </c>
      <c r="L28" s="154"/>
      <c r="M28" s="154">
        <v>0</v>
      </c>
      <c r="N28" s="154">
        <v>0</v>
      </c>
      <c r="O28" s="154">
        <v>0</v>
      </c>
      <c r="P28" s="154">
        <v>0</v>
      </c>
      <c r="Q28" s="154">
        <v>0</v>
      </c>
      <c r="R28" s="154"/>
      <c r="S28" s="154"/>
      <c r="T28" s="154"/>
      <c r="U28" s="154"/>
      <c r="V28" s="154">
        <v>0</v>
      </c>
      <c r="W28" s="154">
        <v>1</v>
      </c>
      <c r="X28" s="154"/>
      <c r="Y28" s="154">
        <v>0</v>
      </c>
      <c r="Z28" s="154">
        <v>0</v>
      </c>
      <c r="AA28" s="154">
        <v>0</v>
      </c>
      <c r="AB28" s="154">
        <v>1</v>
      </c>
      <c r="AC28" s="154">
        <v>0</v>
      </c>
      <c r="AD28" s="154"/>
      <c r="AE28" s="154">
        <v>0</v>
      </c>
      <c r="AF28" s="154">
        <v>1</v>
      </c>
      <c r="AG28" s="154">
        <v>0</v>
      </c>
      <c r="AH28" s="154">
        <v>1</v>
      </c>
      <c r="AI28" s="154">
        <v>0</v>
      </c>
      <c r="AJ28" s="154"/>
      <c r="AK28" s="154">
        <v>1</v>
      </c>
      <c r="AL28" s="154">
        <v>0</v>
      </c>
      <c r="AM28" s="154">
        <v>0</v>
      </c>
      <c r="AN28" s="154">
        <v>0</v>
      </c>
      <c r="AO28" s="154"/>
      <c r="AP28" s="154">
        <v>0</v>
      </c>
      <c r="AQ28" s="154"/>
      <c r="AR28" s="154"/>
      <c r="AS28" s="154"/>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ht="13.15" x14ac:dyDescent="0.35">
      <c r="A29" s="50">
        <f>COUNTIF(Survey!H:H,DOE!$A30)</f>
        <v>0</v>
      </c>
      <c r="B29" s="92">
        <v>27</v>
      </c>
      <c r="C29" s="91">
        <f>SUM(SurveyResultAggregation!$D29:$BK29)</f>
        <v>8</v>
      </c>
      <c r="D29" s="155">
        <v>0</v>
      </c>
      <c r="E29" s="155">
        <v>0</v>
      </c>
      <c r="F29" s="155">
        <v>0</v>
      </c>
      <c r="G29" s="155">
        <v>0</v>
      </c>
      <c r="H29" s="155">
        <v>0</v>
      </c>
      <c r="I29" s="155"/>
      <c r="J29" s="155">
        <v>0</v>
      </c>
      <c r="K29" s="155">
        <v>1</v>
      </c>
      <c r="L29" s="155"/>
      <c r="M29" s="155">
        <v>0</v>
      </c>
      <c r="N29" s="155">
        <v>1</v>
      </c>
      <c r="O29" s="155">
        <v>0</v>
      </c>
      <c r="P29" s="155">
        <v>0</v>
      </c>
      <c r="Q29" s="155">
        <v>0</v>
      </c>
      <c r="R29" s="155"/>
      <c r="S29" s="155"/>
      <c r="T29" s="155"/>
      <c r="U29" s="155"/>
      <c r="V29" s="155">
        <v>2</v>
      </c>
      <c r="W29" s="155">
        <v>0</v>
      </c>
      <c r="X29" s="155"/>
      <c r="Y29" s="155">
        <v>0</v>
      </c>
      <c r="Z29" s="155">
        <v>0</v>
      </c>
      <c r="AA29" s="155">
        <v>0</v>
      </c>
      <c r="AB29" s="155">
        <v>1</v>
      </c>
      <c r="AC29" s="155">
        <v>0</v>
      </c>
      <c r="AD29" s="155"/>
      <c r="AE29" s="155">
        <v>0</v>
      </c>
      <c r="AF29" s="155">
        <v>0</v>
      </c>
      <c r="AG29" s="155">
        <v>0</v>
      </c>
      <c r="AH29" s="155">
        <v>0</v>
      </c>
      <c r="AI29" s="155">
        <v>0</v>
      </c>
      <c r="AJ29" s="155"/>
      <c r="AK29" s="155">
        <v>1</v>
      </c>
      <c r="AL29" s="155">
        <v>0</v>
      </c>
      <c r="AM29" s="155">
        <v>0</v>
      </c>
      <c r="AN29" s="155">
        <v>1</v>
      </c>
      <c r="AO29" s="155"/>
      <c r="AP29" s="155">
        <v>1</v>
      </c>
      <c r="AQ29" s="155"/>
      <c r="AR29" s="155"/>
      <c r="AS29" s="155"/>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ht="13.15" x14ac:dyDescent="0.35">
      <c r="A30" s="51">
        <f>COUNTIF(Survey!H:H,DOE!$A31)</f>
        <v>0</v>
      </c>
      <c r="B30" s="92">
        <v>28</v>
      </c>
      <c r="C30" s="93">
        <f>SUM(SurveyResultAggregation!$D30:$BK30)</f>
        <v>12</v>
      </c>
      <c r="D30" s="154">
        <v>1</v>
      </c>
      <c r="E30" s="154">
        <v>0</v>
      </c>
      <c r="F30" s="154">
        <v>0</v>
      </c>
      <c r="G30" s="154">
        <v>0</v>
      </c>
      <c r="H30" s="154">
        <v>1</v>
      </c>
      <c r="I30" s="154"/>
      <c r="J30" s="154">
        <v>0</v>
      </c>
      <c r="K30" s="154">
        <v>1</v>
      </c>
      <c r="L30" s="154"/>
      <c r="M30" s="154">
        <v>1</v>
      </c>
      <c r="N30" s="154">
        <v>0</v>
      </c>
      <c r="O30" s="154">
        <v>0</v>
      </c>
      <c r="P30" s="154">
        <v>0</v>
      </c>
      <c r="Q30" s="154">
        <v>0</v>
      </c>
      <c r="R30" s="154"/>
      <c r="S30" s="154"/>
      <c r="T30" s="154"/>
      <c r="U30" s="154"/>
      <c r="V30" s="154">
        <v>0</v>
      </c>
      <c r="W30" s="154">
        <v>1</v>
      </c>
      <c r="X30" s="154"/>
      <c r="Y30" s="154">
        <v>1</v>
      </c>
      <c r="Z30" s="154">
        <v>0</v>
      </c>
      <c r="AA30" s="154">
        <v>0</v>
      </c>
      <c r="AB30" s="154">
        <v>0</v>
      </c>
      <c r="AC30" s="154">
        <v>0</v>
      </c>
      <c r="AD30" s="154"/>
      <c r="AE30" s="154">
        <v>1</v>
      </c>
      <c r="AF30" s="154">
        <v>0</v>
      </c>
      <c r="AG30" s="154">
        <v>1</v>
      </c>
      <c r="AH30" s="154">
        <v>0</v>
      </c>
      <c r="AI30" s="154">
        <v>1</v>
      </c>
      <c r="AJ30" s="154"/>
      <c r="AK30" s="154">
        <v>0</v>
      </c>
      <c r="AL30" s="154">
        <v>0</v>
      </c>
      <c r="AM30" s="154">
        <v>0</v>
      </c>
      <c r="AN30" s="154">
        <v>1</v>
      </c>
      <c r="AO30" s="154"/>
      <c r="AP30" s="154">
        <v>0</v>
      </c>
      <c r="AQ30" s="154"/>
      <c r="AR30" s="154"/>
      <c r="AS30" s="154"/>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ht="13.15" x14ac:dyDescent="0.35">
      <c r="A31" s="50">
        <f>COUNTIF(Survey!H:H,DOE!$A32)</f>
        <v>0</v>
      </c>
      <c r="B31" s="92">
        <v>29</v>
      </c>
      <c r="C31" s="91">
        <f>SUM(SurveyResultAggregation!$D31:$BK31)</f>
        <v>2</v>
      </c>
      <c r="D31" s="155">
        <v>0</v>
      </c>
      <c r="E31" s="155">
        <v>0</v>
      </c>
      <c r="F31" s="155">
        <v>0</v>
      </c>
      <c r="G31" s="155">
        <v>0</v>
      </c>
      <c r="H31" s="155">
        <v>0</v>
      </c>
      <c r="I31" s="155"/>
      <c r="J31" s="155">
        <v>0</v>
      </c>
      <c r="K31" s="155">
        <v>0</v>
      </c>
      <c r="L31" s="155"/>
      <c r="M31" s="155">
        <v>1</v>
      </c>
      <c r="N31" s="155">
        <v>0</v>
      </c>
      <c r="O31" s="155">
        <v>1</v>
      </c>
      <c r="P31" s="155">
        <v>0</v>
      </c>
      <c r="Q31" s="155">
        <v>0</v>
      </c>
      <c r="R31" s="155"/>
      <c r="S31" s="155"/>
      <c r="T31" s="155"/>
      <c r="U31" s="155"/>
      <c r="V31" s="155">
        <v>0</v>
      </c>
      <c r="W31" s="155">
        <v>0</v>
      </c>
      <c r="X31" s="155"/>
      <c r="Y31" s="155">
        <v>0</v>
      </c>
      <c r="Z31" s="155">
        <v>0</v>
      </c>
      <c r="AA31" s="155">
        <v>0</v>
      </c>
      <c r="AB31" s="155">
        <v>0</v>
      </c>
      <c r="AC31" s="155">
        <v>0</v>
      </c>
      <c r="AD31" s="155"/>
      <c r="AE31" s="155">
        <v>0</v>
      </c>
      <c r="AF31" s="155">
        <v>0</v>
      </c>
      <c r="AG31" s="155">
        <v>0</v>
      </c>
      <c r="AH31" s="155">
        <v>0</v>
      </c>
      <c r="AI31" s="155">
        <v>0</v>
      </c>
      <c r="AJ31" s="155"/>
      <c r="AK31" s="155">
        <v>0</v>
      </c>
      <c r="AL31" s="155">
        <v>0</v>
      </c>
      <c r="AM31" s="155">
        <v>0</v>
      </c>
      <c r="AN31" s="155">
        <v>0</v>
      </c>
      <c r="AO31" s="155"/>
      <c r="AP31" s="155">
        <v>0</v>
      </c>
      <c r="AQ31" s="155"/>
      <c r="AR31" s="155"/>
      <c r="AS31" s="155"/>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ht="13.15" x14ac:dyDescent="0.35">
      <c r="A32" s="51">
        <f>COUNTIF(Survey!H:H,DOE!$A33)</f>
        <v>0</v>
      </c>
      <c r="B32" s="92">
        <v>30</v>
      </c>
      <c r="C32" s="93">
        <f>SUM(SurveyResultAggregation!$D32:$BK32)</f>
        <v>4</v>
      </c>
      <c r="D32" s="154">
        <v>0</v>
      </c>
      <c r="E32" s="154">
        <v>1</v>
      </c>
      <c r="F32" s="154">
        <v>0</v>
      </c>
      <c r="G32" s="154">
        <v>0</v>
      </c>
      <c r="H32" s="154">
        <v>0</v>
      </c>
      <c r="I32" s="154"/>
      <c r="J32" s="154">
        <v>0</v>
      </c>
      <c r="K32" s="154">
        <v>0</v>
      </c>
      <c r="L32" s="154"/>
      <c r="M32" s="154">
        <v>1</v>
      </c>
      <c r="N32" s="154">
        <v>0</v>
      </c>
      <c r="O32" s="154">
        <v>0</v>
      </c>
      <c r="P32" s="154">
        <v>0</v>
      </c>
      <c r="Q32" s="154">
        <v>0</v>
      </c>
      <c r="R32" s="154"/>
      <c r="S32" s="154"/>
      <c r="T32" s="154"/>
      <c r="U32" s="154"/>
      <c r="V32" s="154">
        <v>1</v>
      </c>
      <c r="W32" s="154">
        <v>0</v>
      </c>
      <c r="X32" s="154"/>
      <c r="Y32" s="154">
        <v>0</v>
      </c>
      <c r="Z32" s="154">
        <v>0</v>
      </c>
      <c r="AA32" s="154">
        <v>1</v>
      </c>
      <c r="AB32" s="154">
        <v>0</v>
      </c>
      <c r="AC32" s="154">
        <v>0</v>
      </c>
      <c r="AD32" s="154"/>
      <c r="AE32" s="154">
        <v>0</v>
      </c>
      <c r="AF32" s="154">
        <v>0</v>
      </c>
      <c r="AG32" s="154">
        <v>0</v>
      </c>
      <c r="AH32" s="154">
        <v>0</v>
      </c>
      <c r="AI32" s="154">
        <v>0</v>
      </c>
      <c r="AJ32" s="154"/>
      <c r="AK32" s="154">
        <v>0</v>
      </c>
      <c r="AL32" s="154">
        <v>0</v>
      </c>
      <c r="AM32" s="154">
        <v>0</v>
      </c>
      <c r="AN32" s="154">
        <v>0</v>
      </c>
      <c r="AO32" s="154"/>
      <c r="AP32" s="154">
        <v>0</v>
      </c>
      <c r="AQ32" s="154"/>
      <c r="AR32" s="154"/>
      <c r="AS32" s="154"/>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ht="13.15" x14ac:dyDescent="0.35">
      <c r="A33" s="50">
        <f>COUNTIF(Survey!H:H,DOE!$A34)</f>
        <v>0</v>
      </c>
      <c r="B33" s="92">
        <v>31</v>
      </c>
      <c r="C33" s="91">
        <f>SUM(SurveyResultAggregation!$D33:$BK33)</f>
        <v>3</v>
      </c>
      <c r="D33" s="155">
        <v>0</v>
      </c>
      <c r="E33" s="155">
        <v>0</v>
      </c>
      <c r="F33" s="155">
        <v>0</v>
      </c>
      <c r="G33" s="155">
        <v>0</v>
      </c>
      <c r="H33" s="155">
        <v>1</v>
      </c>
      <c r="I33" s="155"/>
      <c r="J33" s="155">
        <v>0</v>
      </c>
      <c r="K33" s="155">
        <v>0</v>
      </c>
      <c r="L33" s="155"/>
      <c r="M33" s="155">
        <v>0</v>
      </c>
      <c r="N33" s="155">
        <v>0</v>
      </c>
      <c r="O33" s="155">
        <v>0</v>
      </c>
      <c r="P33" s="155">
        <v>0</v>
      </c>
      <c r="Q33" s="155">
        <v>0</v>
      </c>
      <c r="R33" s="155"/>
      <c r="S33" s="155"/>
      <c r="T33" s="155"/>
      <c r="U33" s="155"/>
      <c r="V33" s="155">
        <v>0</v>
      </c>
      <c r="W33" s="155">
        <v>0</v>
      </c>
      <c r="X33" s="155"/>
      <c r="Y33" s="155">
        <v>0</v>
      </c>
      <c r="Z33" s="155">
        <v>0</v>
      </c>
      <c r="AA33" s="155">
        <v>0</v>
      </c>
      <c r="AB33" s="155">
        <v>0</v>
      </c>
      <c r="AC33" s="155">
        <v>0</v>
      </c>
      <c r="AD33" s="155"/>
      <c r="AE33" s="155">
        <v>0</v>
      </c>
      <c r="AF33" s="155">
        <v>0</v>
      </c>
      <c r="AG33" s="155">
        <v>0</v>
      </c>
      <c r="AH33" s="155">
        <v>0</v>
      </c>
      <c r="AI33" s="155">
        <v>0</v>
      </c>
      <c r="AJ33" s="155"/>
      <c r="AK33" s="155">
        <v>0</v>
      </c>
      <c r="AL33" s="155">
        <v>1</v>
      </c>
      <c r="AM33" s="155">
        <v>0</v>
      </c>
      <c r="AN33" s="155">
        <v>0</v>
      </c>
      <c r="AO33" s="155"/>
      <c r="AP33" s="155">
        <v>1</v>
      </c>
      <c r="AQ33" s="155"/>
      <c r="AR33" s="155"/>
      <c r="AS33" s="155"/>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ht="13.15" x14ac:dyDescent="0.35">
      <c r="A34" s="51">
        <f>COUNTIF(Survey!H:H,DOE!$A35)</f>
        <v>1</v>
      </c>
      <c r="B34" s="92">
        <v>32</v>
      </c>
      <c r="C34" s="93">
        <f>SUM(SurveyResultAggregation!$D34:$BK34)</f>
        <v>2</v>
      </c>
      <c r="D34" s="154">
        <v>0</v>
      </c>
      <c r="E34" s="154">
        <v>0</v>
      </c>
      <c r="F34" s="154">
        <v>0</v>
      </c>
      <c r="G34" s="154">
        <v>0</v>
      </c>
      <c r="H34" s="154">
        <v>0</v>
      </c>
      <c r="I34" s="154"/>
      <c r="J34" s="154">
        <v>0</v>
      </c>
      <c r="K34" s="154">
        <v>0</v>
      </c>
      <c r="L34" s="154"/>
      <c r="M34" s="154">
        <v>1</v>
      </c>
      <c r="N34" s="154">
        <v>0</v>
      </c>
      <c r="O34" s="154">
        <v>0</v>
      </c>
      <c r="P34" s="154">
        <v>0</v>
      </c>
      <c r="Q34" s="154">
        <v>0</v>
      </c>
      <c r="R34" s="154"/>
      <c r="S34" s="154"/>
      <c r="T34" s="154"/>
      <c r="U34" s="154"/>
      <c r="V34" s="154">
        <v>0</v>
      </c>
      <c r="W34" s="154">
        <v>1</v>
      </c>
      <c r="X34" s="154"/>
      <c r="Y34" s="154">
        <v>0</v>
      </c>
      <c r="Z34" s="154">
        <v>0</v>
      </c>
      <c r="AA34" s="154">
        <v>0</v>
      </c>
      <c r="AB34" s="154">
        <v>0</v>
      </c>
      <c r="AC34" s="154">
        <v>0</v>
      </c>
      <c r="AD34" s="154"/>
      <c r="AE34" s="154">
        <v>0</v>
      </c>
      <c r="AF34" s="154">
        <v>0</v>
      </c>
      <c r="AG34" s="154">
        <v>0</v>
      </c>
      <c r="AH34" s="154">
        <v>0</v>
      </c>
      <c r="AI34" s="154">
        <v>0</v>
      </c>
      <c r="AJ34" s="154"/>
      <c r="AK34" s="154">
        <v>0</v>
      </c>
      <c r="AL34" s="154">
        <v>0</v>
      </c>
      <c r="AM34" s="154">
        <v>0</v>
      </c>
      <c r="AN34" s="154">
        <v>0</v>
      </c>
      <c r="AO34" s="154"/>
      <c r="AP34" s="154">
        <v>0</v>
      </c>
      <c r="AQ34" s="154"/>
      <c r="AR34" s="154"/>
      <c r="AS34" s="154"/>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ht="13.15" x14ac:dyDescent="0.35">
      <c r="A35" s="50">
        <f>COUNTIF(Survey!H:H,DOE!$A36)</f>
        <v>0</v>
      </c>
      <c r="B35" s="92">
        <v>33</v>
      </c>
      <c r="C35" s="91">
        <f>SUM(SurveyResultAggregation!$D35:$BK35)</f>
        <v>0</v>
      </c>
      <c r="D35" s="155">
        <v>0</v>
      </c>
      <c r="E35" s="155">
        <v>0</v>
      </c>
      <c r="F35" s="155">
        <v>0</v>
      </c>
      <c r="G35" s="155">
        <v>0</v>
      </c>
      <c r="H35" s="155">
        <v>0</v>
      </c>
      <c r="I35" s="155"/>
      <c r="J35" s="155">
        <v>0</v>
      </c>
      <c r="K35" s="155">
        <v>0</v>
      </c>
      <c r="L35" s="155"/>
      <c r="M35" s="155">
        <v>0</v>
      </c>
      <c r="N35" s="155">
        <v>0</v>
      </c>
      <c r="O35" s="155">
        <v>0</v>
      </c>
      <c r="P35" s="155">
        <v>0</v>
      </c>
      <c r="Q35" s="155">
        <v>0</v>
      </c>
      <c r="R35" s="155"/>
      <c r="S35" s="155"/>
      <c r="T35" s="155"/>
      <c r="U35" s="155"/>
      <c r="V35" s="155">
        <v>0</v>
      </c>
      <c r="W35" s="155">
        <v>0</v>
      </c>
      <c r="X35" s="155"/>
      <c r="Y35" s="155">
        <v>0</v>
      </c>
      <c r="Z35" s="155">
        <v>0</v>
      </c>
      <c r="AA35" s="155">
        <v>0</v>
      </c>
      <c r="AB35" s="155">
        <v>0</v>
      </c>
      <c r="AC35" s="155">
        <v>0</v>
      </c>
      <c r="AD35" s="155"/>
      <c r="AE35" s="155">
        <v>0</v>
      </c>
      <c r="AF35" s="155">
        <v>0</v>
      </c>
      <c r="AG35" s="155">
        <v>0</v>
      </c>
      <c r="AH35" s="155">
        <v>0</v>
      </c>
      <c r="AI35" s="155">
        <v>0</v>
      </c>
      <c r="AJ35" s="155"/>
      <c r="AK35" s="155">
        <v>0</v>
      </c>
      <c r="AL35" s="155">
        <v>0</v>
      </c>
      <c r="AM35" s="155">
        <v>0</v>
      </c>
      <c r="AN35" s="155">
        <v>0</v>
      </c>
      <c r="AO35" s="155"/>
      <c r="AP35" s="155">
        <v>0</v>
      </c>
      <c r="AQ35" s="155"/>
      <c r="AR35" s="155"/>
      <c r="AS35" s="155"/>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ht="13.15" x14ac:dyDescent="0.35">
      <c r="A36" s="51">
        <f>COUNTIF(Survey!H:H,DOE!$A37)</f>
        <v>0</v>
      </c>
      <c r="B36" s="92">
        <v>34</v>
      </c>
      <c r="C36" s="93">
        <f>SUM(SurveyResultAggregation!$D36:$BK36)</f>
        <v>2</v>
      </c>
      <c r="D36" s="154">
        <v>0</v>
      </c>
      <c r="E36" s="154">
        <v>0</v>
      </c>
      <c r="F36" s="154">
        <v>0</v>
      </c>
      <c r="G36" s="154">
        <v>0</v>
      </c>
      <c r="H36" s="154">
        <v>0</v>
      </c>
      <c r="I36" s="154"/>
      <c r="J36" s="154">
        <v>0</v>
      </c>
      <c r="K36" s="154">
        <v>0</v>
      </c>
      <c r="L36" s="154"/>
      <c r="M36" s="154">
        <v>1</v>
      </c>
      <c r="N36" s="154">
        <v>0</v>
      </c>
      <c r="O36" s="154">
        <v>0</v>
      </c>
      <c r="P36" s="154">
        <v>0</v>
      </c>
      <c r="Q36" s="154">
        <v>0</v>
      </c>
      <c r="R36" s="154"/>
      <c r="S36" s="154"/>
      <c r="T36" s="154"/>
      <c r="U36" s="154"/>
      <c r="V36" s="154">
        <v>1</v>
      </c>
      <c r="W36" s="154">
        <v>0</v>
      </c>
      <c r="X36" s="154"/>
      <c r="Y36" s="154">
        <v>0</v>
      </c>
      <c r="Z36" s="154">
        <v>0</v>
      </c>
      <c r="AA36" s="154">
        <v>0</v>
      </c>
      <c r="AB36" s="154">
        <v>0</v>
      </c>
      <c r="AC36" s="154">
        <v>0</v>
      </c>
      <c r="AD36" s="154"/>
      <c r="AE36" s="154">
        <v>0</v>
      </c>
      <c r="AF36" s="154">
        <v>0</v>
      </c>
      <c r="AG36" s="154">
        <v>0</v>
      </c>
      <c r="AH36" s="154">
        <v>0</v>
      </c>
      <c r="AI36" s="154">
        <v>0</v>
      </c>
      <c r="AJ36" s="154"/>
      <c r="AK36" s="154">
        <v>0</v>
      </c>
      <c r="AL36" s="154">
        <v>0</v>
      </c>
      <c r="AM36" s="154">
        <v>0</v>
      </c>
      <c r="AN36" s="154">
        <v>0</v>
      </c>
      <c r="AO36" s="154"/>
      <c r="AP36" s="154">
        <v>0</v>
      </c>
      <c r="AQ36" s="154"/>
      <c r="AR36" s="154"/>
      <c r="AS36" s="154"/>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ht="13.15" x14ac:dyDescent="0.35">
      <c r="A37" s="50">
        <f>COUNTIF(Survey!H:H,DOE!$A38)</f>
        <v>1</v>
      </c>
      <c r="B37" s="92">
        <v>35</v>
      </c>
      <c r="C37" s="91">
        <f>SUM(SurveyResultAggregation!$D37:$BK37)</f>
        <v>1</v>
      </c>
      <c r="D37" s="155">
        <v>0</v>
      </c>
      <c r="E37" s="155">
        <v>0</v>
      </c>
      <c r="F37" s="155">
        <v>0</v>
      </c>
      <c r="G37" s="155">
        <v>0</v>
      </c>
      <c r="H37" s="155">
        <v>0</v>
      </c>
      <c r="I37" s="155"/>
      <c r="J37" s="155">
        <v>0</v>
      </c>
      <c r="K37" s="155">
        <v>0</v>
      </c>
      <c r="L37" s="155"/>
      <c r="M37" s="155">
        <v>0</v>
      </c>
      <c r="N37" s="155">
        <v>0</v>
      </c>
      <c r="O37" s="155">
        <v>0</v>
      </c>
      <c r="P37" s="155">
        <v>0</v>
      </c>
      <c r="Q37" s="155">
        <v>0</v>
      </c>
      <c r="R37" s="155"/>
      <c r="S37" s="155"/>
      <c r="T37" s="155"/>
      <c r="U37" s="155"/>
      <c r="V37" s="155">
        <v>0</v>
      </c>
      <c r="W37" s="155">
        <v>1</v>
      </c>
      <c r="X37" s="155"/>
      <c r="Y37" s="155">
        <v>0</v>
      </c>
      <c r="Z37" s="155">
        <v>0</v>
      </c>
      <c r="AA37" s="155">
        <v>0</v>
      </c>
      <c r="AB37" s="155">
        <v>0</v>
      </c>
      <c r="AC37" s="155">
        <v>0</v>
      </c>
      <c r="AD37" s="155"/>
      <c r="AE37" s="155">
        <v>0</v>
      </c>
      <c r="AF37" s="155">
        <v>0</v>
      </c>
      <c r="AG37" s="155">
        <v>0</v>
      </c>
      <c r="AH37" s="155">
        <v>0</v>
      </c>
      <c r="AI37" s="155">
        <v>0</v>
      </c>
      <c r="AJ37" s="155"/>
      <c r="AK37" s="155">
        <v>0</v>
      </c>
      <c r="AL37" s="155">
        <v>0</v>
      </c>
      <c r="AM37" s="155">
        <v>0</v>
      </c>
      <c r="AN37" s="155">
        <v>0</v>
      </c>
      <c r="AO37" s="155"/>
      <c r="AP37" s="155">
        <v>0</v>
      </c>
      <c r="AQ37" s="155"/>
      <c r="AR37" s="155"/>
      <c r="AS37" s="155"/>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ht="13.15" x14ac:dyDescent="0.35">
      <c r="A38" s="51">
        <f>COUNTIF(Survey!H:H,DOE!$A39)</f>
        <v>0</v>
      </c>
      <c r="B38" s="92">
        <v>36</v>
      </c>
      <c r="C38" s="93">
        <f>SUM(SurveyResultAggregation!$D38:$BK38)</f>
        <v>0</v>
      </c>
      <c r="D38" s="154">
        <v>0</v>
      </c>
      <c r="E38" s="154">
        <v>0</v>
      </c>
      <c r="F38" s="154">
        <v>0</v>
      </c>
      <c r="G38" s="154">
        <v>0</v>
      </c>
      <c r="H38" s="154">
        <v>0</v>
      </c>
      <c r="I38" s="154"/>
      <c r="J38" s="154">
        <v>0</v>
      </c>
      <c r="K38" s="154">
        <v>0</v>
      </c>
      <c r="L38" s="154"/>
      <c r="M38" s="154">
        <v>0</v>
      </c>
      <c r="N38" s="154">
        <v>0</v>
      </c>
      <c r="O38" s="154">
        <v>0</v>
      </c>
      <c r="P38" s="154">
        <v>0</v>
      </c>
      <c r="Q38" s="154">
        <v>0</v>
      </c>
      <c r="R38" s="154"/>
      <c r="S38" s="154"/>
      <c r="T38" s="154"/>
      <c r="U38" s="154"/>
      <c r="V38" s="154">
        <v>0</v>
      </c>
      <c r="W38" s="154">
        <v>0</v>
      </c>
      <c r="X38" s="154"/>
      <c r="Y38" s="154">
        <v>0</v>
      </c>
      <c r="Z38" s="154">
        <v>0</v>
      </c>
      <c r="AA38" s="154">
        <v>0</v>
      </c>
      <c r="AB38" s="154">
        <v>0</v>
      </c>
      <c r="AC38" s="154">
        <v>0</v>
      </c>
      <c r="AD38" s="154"/>
      <c r="AE38" s="154">
        <v>0</v>
      </c>
      <c r="AF38" s="154">
        <v>0</v>
      </c>
      <c r="AG38" s="154">
        <v>0</v>
      </c>
      <c r="AH38" s="154">
        <v>0</v>
      </c>
      <c r="AI38" s="154">
        <v>0</v>
      </c>
      <c r="AJ38" s="154"/>
      <c r="AK38" s="154">
        <v>0</v>
      </c>
      <c r="AL38" s="154">
        <v>0</v>
      </c>
      <c r="AM38" s="154">
        <v>0</v>
      </c>
      <c r="AN38" s="154">
        <v>0</v>
      </c>
      <c r="AO38" s="154"/>
      <c r="AP38" s="154">
        <v>0</v>
      </c>
      <c r="AQ38" s="154"/>
      <c r="AR38" s="154"/>
      <c r="AS38" s="154"/>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ht="13.15" x14ac:dyDescent="0.35">
      <c r="A39" s="50">
        <f>COUNTIF(Survey!H:H,DOE!$A40)</f>
        <v>0</v>
      </c>
      <c r="B39" s="92">
        <v>37</v>
      </c>
      <c r="C39" s="91">
        <f>SUM(SurveyResultAggregation!$D39:$BK39)</f>
        <v>16</v>
      </c>
      <c r="D39" s="155">
        <v>1</v>
      </c>
      <c r="E39" s="155">
        <v>1</v>
      </c>
      <c r="F39" s="155">
        <v>1</v>
      </c>
      <c r="G39" s="155">
        <v>0</v>
      </c>
      <c r="H39" s="155">
        <v>0</v>
      </c>
      <c r="I39" s="155"/>
      <c r="J39" s="155">
        <v>1</v>
      </c>
      <c r="K39" s="155">
        <v>0</v>
      </c>
      <c r="L39" s="155"/>
      <c r="M39" s="155">
        <v>0</v>
      </c>
      <c r="N39" s="155">
        <v>0</v>
      </c>
      <c r="O39" s="155">
        <v>1</v>
      </c>
      <c r="P39" s="155">
        <v>2</v>
      </c>
      <c r="Q39" s="155">
        <v>0</v>
      </c>
      <c r="R39" s="155"/>
      <c r="S39" s="155"/>
      <c r="T39" s="155"/>
      <c r="U39" s="155"/>
      <c r="V39" s="155">
        <v>0</v>
      </c>
      <c r="W39" s="155">
        <v>1</v>
      </c>
      <c r="X39" s="155"/>
      <c r="Y39" s="155">
        <v>0</v>
      </c>
      <c r="Z39" s="155">
        <v>0</v>
      </c>
      <c r="AA39" s="155">
        <v>0</v>
      </c>
      <c r="AB39" s="155">
        <v>1</v>
      </c>
      <c r="AC39" s="155">
        <v>1</v>
      </c>
      <c r="AD39" s="155"/>
      <c r="AE39" s="155">
        <v>1</v>
      </c>
      <c r="AF39" s="155">
        <v>1</v>
      </c>
      <c r="AG39" s="155">
        <v>0</v>
      </c>
      <c r="AH39" s="155">
        <v>0</v>
      </c>
      <c r="AI39" s="155">
        <v>0</v>
      </c>
      <c r="AJ39" s="155"/>
      <c r="AK39" s="155">
        <v>2</v>
      </c>
      <c r="AL39" s="155">
        <v>0</v>
      </c>
      <c r="AM39" s="155">
        <v>1</v>
      </c>
      <c r="AN39" s="155">
        <v>1</v>
      </c>
      <c r="AO39" s="155"/>
      <c r="AP39" s="155">
        <v>0</v>
      </c>
      <c r="AQ39" s="155"/>
      <c r="AR39" s="155"/>
      <c r="AS39" s="155"/>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ht="13.15" x14ac:dyDescent="0.35">
      <c r="A40" s="51">
        <f>COUNTIF(Survey!H:H,DOE!$A41)</f>
        <v>0</v>
      </c>
      <c r="B40" s="92">
        <v>38</v>
      </c>
      <c r="C40" s="93">
        <f>SUM(SurveyResultAggregation!$D40:$BK40)</f>
        <v>7</v>
      </c>
      <c r="D40" s="154">
        <v>0</v>
      </c>
      <c r="E40" s="154">
        <v>1</v>
      </c>
      <c r="F40" s="154">
        <v>0</v>
      </c>
      <c r="G40" s="154">
        <v>0</v>
      </c>
      <c r="H40" s="154">
        <v>0</v>
      </c>
      <c r="I40" s="154"/>
      <c r="J40" s="154">
        <v>0</v>
      </c>
      <c r="K40" s="154">
        <v>0</v>
      </c>
      <c r="L40" s="154"/>
      <c r="M40" s="154">
        <v>0</v>
      </c>
      <c r="N40" s="154">
        <v>0</v>
      </c>
      <c r="O40" s="154">
        <v>0</v>
      </c>
      <c r="P40" s="154">
        <v>0</v>
      </c>
      <c r="Q40" s="154">
        <v>0</v>
      </c>
      <c r="R40" s="154"/>
      <c r="S40" s="154"/>
      <c r="T40" s="154"/>
      <c r="U40" s="154"/>
      <c r="V40" s="154">
        <v>0</v>
      </c>
      <c r="W40" s="154">
        <v>0</v>
      </c>
      <c r="X40" s="154"/>
      <c r="Y40" s="154">
        <v>0</v>
      </c>
      <c r="Z40" s="154">
        <v>0</v>
      </c>
      <c r="AA40" s="154">
        <v>1</v>
      </c>
      <c r="AB40" s="154">
        <v>1</v>
      </c>
      <c r="AC40" s="154">
        <v>0</v>
      </c>
      <c r="AD40" s="154"/>
      <c r="AE40" s="154">
        <v>1</v>
      </c>
      <c r="AF40" s="154">
        <v>0</v>
      </c>
      <c r="AG40" s="154">
        <v>0</v>
      </c>
      <c r="AH40" s="154">
        <v>1</v>
      </c>
      <c r="AI40" s="154">
        <v>0</v>
      </c>
      <c r="AJ40" s="154"/>
      <c r="AK40" s="154">
        <v>0</v>
      </c>
      <c r="AL40" s="154">
        <v>0</v>
      </c>
      <c r="AM40" s="154">
        <v>0</v>
      </c>
      <c r="AN40" s="154">
        <v>1</v>
      </c>
      <c r="AO40" s="154"/>
      <c r="AP40" s="154">
        <v>0</v>
      </c>
      <c r="AQ40" s="154"/>
      <c r="AR40" s="154"/>
      <c r="AS40" s="154"/>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ht="13.15" x14ac:dyDescent="0.35">
      <c r="A41" s="50">
        <f>COUNTIF(Survey!H:H,DOE!$A42)</f>
        <v>0</v>
      </c>
      <c r="B41" s="92">
        <v>39</v>
      </c>
      <c r="C41" s="91">
        <f>SUM(SurveyResultAggregation!$D41:$BK41)</f>
        <v>5</v>
      </c>
      <c r="D41" s="155">
        <v>0</v>
      </c>
      <c r="E41" s="155">
        <v>0</v>
      </c>
      <c r="F41" s="155">
        <v>0</v>
      </c>
      <c r="G41" s="155">
        <v>0</v>
      </c>
      <c r="H41" s="155">
        <v>0</v>
      </c>
      <c r="I41" s="155"/>
      <c r="J41" s="155">
        <v>0</v>
      </c>
      <c r="K41" s="155">
        <v>0</v>
      </c>
      <c r="L41" s="155"/>
      <c r="M41" s="155">
        <v>0</v>
      </c>
      <c r="N41" s="155">
        <v>1</v>
      </c>
      <c r="O41" s="155">
        <v>0</v>
      </c>
      <c r="P41" s="155">
        <v>0</v>
      </c>
      <c r="Q41" s="155">
        <v>0</v>
      </c>
      <c r="R41" s="155"/>
      <c r="S41" s="155"/>
      <c r="T41" s="155"/>
      <c r="U41" s="155"/>
      <c r="V41" s="155">
        <v>0</v>
      </c>
      <c r="W41" s="155">
        <v>0</v>
      </c>
      <c r="X41" s="155"/>
      <c r="Y41" s="155">
        <v>0</v>
      </c>
      <c r="Z41" s="155">
        <v>0</v>
      </c>
      <c r="AA41" s="155">
        <v>0</v>
      </c>
      <c r="AB41" s="155">
        <v>0</v>
      </c>
      <c r="AC41" s="155">
        <v>0</v>
      </c>
      <c r="AD41" s="155"/>
      <c r="AE41" s="155">
        <v>0</v>
      </c>
      <c r="AF41" s="155">
        <v>0</v>
      </c>
      <c r="AG41" s="155">
        <v>0</v>
      </c>
      <c r="AH41" s="155">
        <v>0</v>
      </c>
      <c r="AI41" s="155">
        <v>1</v>
      </c>
      <c r="AJ41" s="155"/>
      <c r="AK41" s="155">
        <v>0</v>
      </c>
      <c r="AL41" s="155">
        <v>0</v>
      </c>
      <c r="AM41" s="155">
        <v>2</v>
      </c>
      <c r="AN41" s="155">
        <v>0</v>
      </c>
      <c r="AO41" s="155"/>
      <c r="AP41" s="155">
        <v>1</v>
      </c>
      <c r="AQ41" s="155"/>
      <c r="AR41" s="155"/>
      <c r="AS41" s="155"/>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ht="13.15" x14ac:dyDescent="0.35">
      <c r="A42" s="51">
        <f>COUNTIF(Survey!H:H,DOE!$A43)</f>
        <v>0</v>
      </c>
      <c r="B42" s="92">
        <v>40</v>
      </c>
      <c r="C42" s="93">
        <f>SUM(SurveyResultAggregation!$D42:$BK42)</f>
        <v>11</v>
      </c>
      <c r="D42" s="154">
        <v>0</v>
      </c>
      <c r="E42" s="154">
        <v>0</v>
      </c>
      <c r="F42" s="154">
        <v>1</v>
      </c>
      <c r="G42" s="154">
        <v>0</v>
      </c>
      <c r="H42" s="154">
        <v>1</v>
      </c>
      <c r="I42" s="154"/>
      <c r="J42" s="154">
        <v>1</v>
      </c>
      <c r="K42" s="154">
        <v>0</v>
      </c>
      <c r="L42" s="154"/>
      <c r="M42" s="154">
        <v>0</v>
      </c>
      <c r="N42" s="154">
        <v>0</v>
      </c>
      <c r="O42" s="154">
        <v>1</v>
      </c>
      <c r="P42" s="154">
        <v>2</v>
      </c>
      <c r="Q42" s="154">
        <v>2</v>
      </c>
      <c r="R42" s="154"/>
      <c r="S42" s="154"/>
      <c r="T42" s="154"/>
      <c r="U42" s="154"/>
      <c r="V42" s="154">
        <v>0</v>
      </c>
      <c r="W42" s="154">
        <v>0</v>
      </c>
      <c r="X42" s="154"/>
      <c r="Y42" s="154">
        <v>0</v>
      </c>
      <c r="Z42" s="154">
        <v>1</v>
      </c>
      <c r="AA42" s="154">
        <v>0</v>
      </c>
      <c r="AB42" s="154">
        <v>0</v>
      </c>
      <c r="AC42" s="154">
        <v>0</v>
      </c>
      <c r="AD42" s="154"/>
      <c r="AE42" s="154">
        <v>0</v>
      </c>
      <c r="AF42" s="154">
        <v>0</v>
      </c>
      <c r="AG42" s="154">
        <v>0</v>
      </c>
      <c r="AH42" s="154">
        <v>1</v>
      </c>
      <c r="AI42" s="154">
        <v>0</v>
      </c>
      <c r="AJ42" s="154"/>
      <c r="AK42" s="154">
        <v>0</v>
      </c>
      <c r="AL42" s="154">
        <v>0</v>
      </c>
      <c r="AM42" s="154">
        <v>0</v>
      </c>
      <c r="AN42" s="154">
        <v>0</v>
      </c>
      <c r="AO42" s="154"/>
      <c r="AP42" s="154">
        <v>1</v>
      </c>
      <c r="AQ42" s="154"/>
      <c r="AR42" s="154"/>
      <c r="AS42" s="154"/>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ht="13.15" x14ac:dyDescent="0.35">
      <c r="A43" s="50">
        <f>COUNTIF(Survey!H:H,DOE!$A44)</f>
        <v>0</v>
      </c>
      <c r="B43" s="92">
        <v>41</v>
      </c>
      <c r="C43" s="91">
        <f>SUM(SurveyResultAggregation!$D43:$BK43)</f>
        <v>11</v>
      </c>
      <c r="D43" s="155">
        <v>0</v>
      </c>
      <c r="E43" s="155">
        <v>0</v>
      </c>
      <c r="F43" s="155">
        <v>0</v>
      </c>
      <c r="G43" s="155">
        <v>1</v>
      </c>
      <c r="H43" s="155">
        <v>0</v>
      </c>
      <c r="I43" s="155"/>
      <c r="J43" s="155">
        <v>1</v>
      </c>
      <c r="K43" s="155">
        <v>1</v>
      </c>
      <c r="L43" s="155"/>
      <c r="M43" s="155">
        <v>0</v>
      </c>
      <c r="N43" s="155">
        <v>1</v>
      </c>
      <c r="O43" s="155">
        <v>0</v>
      </c>
      <c r="P43" s="155">
        <v>0</v>
      </c>
      <c r="Q43" s="155">
        <v>0</v>
      </c>
      <c r="R43" s="155"/>
      <c r="S43" s="155"/>
      <c r="T43" s="155"/>
      <c r="U43" s="155"/>
      <c r="V43" s="155">
        <v>0</v>
      </c>
      <c r="W43" s="155">
        <v>0</v>
      </c>
      <c r="X43" s="155"/>
      <c r="Y43" s="155">
        <v>0</v>
      </c>
      <c r="Z43" s="155">
        <v>1</v>
      </c>
      <c r="AA43" s="155">
        <v>0</v>
      </c>
      <c r="AB43" s="155">
        <v>1</v>
      </c>
      <c r="AC43" s="155">
        <v>0</v>
      </c>
      <c r="AD43" s="155"/>
      <c r="AE43" s="155">
        <v>0</v>
      </c>
      <c r="AF43" s="155">
        <v>2</v>
      </c>
      <c r="AG43" s="155">
        <v>0</v>
      </c>
      <c r="AH43" s="155">
        <v>0</v>
      </c>
      <c r="AI43" s="155">
        <v>1</v>
      </c>
      <c r="AJ43" s="155"/>
      <c r="AK43" s="155">
        <v>0</v>
      </c>
      <c r="AL43" s="155">
        <v>1</v>
      </c>
      <c r="AM43" s="155">
        <v>0</v>
      </c>
      <c r="AN43" s="155">
        <v>1</v>
      </c>
      <c r="AO43" s="155"/>
      <c r="AP43" s="155">
        <v>0</v>
      </c>
      <c r="AQ43" s="155"/>
      <c r="AR43" s="155"/>
      <c r="AS43" s="155"/>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ht="13.15" x14ac:dyDescent="0.35">
      <c r="A44" s="51">
        <f>COUNTIF(Survey!H:H,DOE!$A45)</f>
        <v>1</v>
      </c>
      <c r="B44" s="92">
        <v>42</v>
      </c>
      <c r="C44" s="93">
        <f>SUM(SurveyResultAggregation!$D44:$BK44)</f>
        <v>4</v>
      </c>
      <c r="D44" s="154">
        <v>0</v>
      </c>
      <c r="E44" s="154">
        <v>0</v>
      </c>
      <c r="F44" s="154">
        <v>0</v>
      </c>
      <c r="G44" s="154">
        <v>0</v>
      </c>
      <c r="H44" s="154">
        <v>0</v>
      </c>
      <c r="I44" s="154"/>
      <c r="J44" s="154">
        <v>0</v>
      </c>
      <c r="K44" s="154">
        <v>0</v>
      </c>
      <c r="L44" s="154"/>
      <c r="M44" s="154">
        <v>0</v>
      </c>
      <c r="N44" s="154">
        <v>1</v>
      </c>
      <c r="O44" s="154">
        <v>0</v>
      </c>
      <c r="P44" s="154">
        <v>0</v>
      </c>
      <c r="Q44" s="154">
        <v>0</v>
      </c>
      <c r="R44" s="154"/>
      <c r="S44" s="154"/>
      <c r="T44" s="154"/>
      <c r="U44" s="154"/>
      <c r="V44" s="154">
        <v>1</v>
      </c>
      <c r="W44" s="154">
        <v>0</v>
      </c>
      <c r="X44" s="154"/>
      <c r="Y44" s="154">
        <v>0</v>
      </c>
      <c r="Z44" s="154">
        <v>0</v>
      </c>
      <c r="AA44" s="154">
        <v>0</v>
      </c>
      <c r="AB44" s="154">
        <v>0</v>
      </c>
      <c r="AC44" s="154">
        <v>0</v>
      </c>
      <c r="AD44" s="154"/>
      <c r="AE44" s="154">
        <v>0</v>
      </c>
      <c r="AF44" s="154">
        <v>0</v>
      </c>
      <c r="AG44" s="154">
        <v>0</v>
      </c>
      <c r="AH44" s="154">
        <v>0</v>
      </c>
      <c r="AI44" s="154">
        <v>2</v>
      </c>
      <c r="AJ44" s="154"/>
      <c r="AK44" s="154">
        <v>0</v>
      </c>
      <c r="AL44" s="154">
        <v>0</v>
      </c>
      <c r="AM44" s="154">
        <v>0</v>
      </c>
      <c r="AN44" s="154">
        <v>0</v>
      </c>
      <c r="AO44" s="154"/>
      <c r="AP44" s="154">
        <v>0</v>
      </c>
      <c r="AQ44" s="154"/>
      <c r="AR44" s="154"/>
      <c r="AS44" s="154"/>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ht="13.15" x14ac:dyDescent="0.35">
      <c r="A45" s="50">
        <f>COUNTIF(Survey!H:H,DOE!$A46)</f>
        <v>1</v>
      </c>
      <c r="B45" s="92">
        <v>43</v>
      </c>
      <c r="C45" s="91">
        <f>SUM(SurveyResultAggregation!$D45:$BK45)</f>
        <v>8</v>
      </c>
      <c r="D45" s="155">
        <v>2</v>
      </c>
      <c r="E45" s="155">
        <v>0</v>
      </c>
      <c r="F45" s="155">
        <v>0</v>
      </c>
      <c r="G45" s="155">
        <v>0</v>
      </c>
      <c r="H45" s="155">
        <v>0</v>
      </c>
      <c r="I45" s="155"/>
      <c r="J45" s="155">
        <v>0</v>
      </c>
      <c r="K45" s="155">
        <v>0</v>
      </c>
      <c r="L45" s="155"/>
      <c r="M45" s="155">
        <v>0</v>
      </c>
      <c r="N45" s="155">
        <v>0</v>
      </c>
      <c r="O45" s="155">
        <v>0</v>
      </c>
      <c r="P45" s="155">
        <v>0</v>
      </c>
      <c r="Q45" s="155">
        <v>0</v>
      </c>
      <c r="R45" s="155"/>
      <c r="S45" s="155"/>
      <c r="T45" s="155"/>
      <c r="U45" s="155"/>
      <c r="V45" s="155">
        <v>0</v>
      </c>
      <c r="W45" s="155">
        <v>0</v>
      </c>
      <c r="X45" s="155"/>
      <c r="Y45" s="155">
        <v>2</v>
      </c>
      <c r="Z45" s="155">
        <v>0</v>
      </c>
      <c r="AA45" s="155">
        <v>0</v>
      </c>
      <c r="AB45" s="155">
        <v>0</v>
      </c>
      <c r="AC45" s="155">
        <v>1</v>
      </c>
      <c r="AD45" s="155"/>
      <c r="AE45" s="155">
        <v>0</v>
      </c>
      <c r="AF45" s="155">
        <v>1</v>
      </c>
      <c r="AG45" s="155">
        <v>0</v>
      </c>
      <c r="AH45" s="155">
        <v>0</v>
      </c>
      <c r="AI45" s="155">
        <v>0</v>
      </c>
      <c r="AJ45" s="155"/>
      <c r="AK45" s="155">
        <v>0</v>
      </c>
      <c r="AL45" s="155">
        <v>0</v>
      </c>
      <c r="AM45" s="155">
        <v>1</v>
      </c>
      <c r="AN45" s="155">
        <v>0</v>
      </c>
      <c r="AO45" s="155"/>
      <c r="AP45" s="155">
        <v>0</v>
      </c>
      <c r="AQ45" s="155"/>
      <c r="AR45" s="155"/>
      <c r="AS45" s="155"/>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ht="13.15" x14ac:dyDescent="0.35">
      <c r="A46" s="51">
        <f>COUNTIF(Survey!H:H,DOE!$A47)</f>
        <v>0</v>
      </c>
      <c r="B46" s="92">
        <v>44</v>
      </c>
      <c r="C46" s="93">
        <f>SUM(SurveyResultAggregation!$D46:$BK46)</f>
        <v>5</v>
      </c>
      <c r="D46" s="154">
        <v>0</v>
      </c>
      <c r="E46" s="154">
        <v>0</v>
      </c>
      <c r="F46" s="154">
        <v>1</v>
      </c>
      <c r="G46" s="154">
        <v>0</v>
      </c>
      <c r="H46" s="154">
        <v>0</v>
      </c>
      <c r="I46" s="154"/>
      <c r="J46" s="154">
        <v>0</v>
      </c>
      <c r="K46" s="154">
        <v>0</v>
      </c>
      <c r="L46" s="154"/>
      <c r="M46" s="154">
        <v>0</v>
      </c>
      <c r="N46" s="154">
        <v>1</v>
      </c>
      <c r="O46" s="154">
        <v>0</v>
      </c>
      <c r="P46" s="154">
        <v>0</v>
      </c>
      <c r="Q46" s="154">
        <v>0</v>
      </c>
      <c r="R46" s="154"/>
      <c r="S46" s="154"/>
      <c r="T46" s="154"/>
      <c r="U46" s="154"/>
      <c r="V46" s="154">
        <v>1</v>
      </c>
      <c r="W46" s="154">
        <v>0</v>
      </c>
      <c r="X46" s="154"/>
      <c r="Y46" s="154">
        <v>1</v>
      </c>
      <c r="Z46" s="154">
        <v>0</v>
      </c>
      <c r="AA46" s="154">
        <v>0</v>
      </c>
      <c r="AB46" s="154">
        <v>0</v>
      </c>
      <c r="AC46" s="154">
        <v>0</v>
      </c>
      <c r="AD46" s="154"/>
      <c r="AE46" s="154">
        <v>0</v>
      </c>
      <c r="AF46" s="154">
        <v>0</v>
      </c>
      <c r="AG46" s="154">
        <v>0</v>
      </c>
      <c r="AH46" s="154">
        <v>0</v>
      </c>
      <c r="AI46" s="154">
        <v>0</v>
      </c>
      <c r="AJ46" s="154"/>
      <c r="AK46" s="154">
        <v>0</v>
      </c>
      <c r="AL46" s="154">
        <v>0</v>
      </c>
      <c r="AM46" s="154">
        <v>0</v>
      </c>
      <c r="AN46" s="154">
        <v>0</v>
      </c>
      <c r="AO46" s="154"/>
      <c r="AP46" s="154">
        <v>0</v>
      </c>
      <c r="AQ46" s="154"/>
      <c r="AR46" s="154"/>
      <c r="AS46" s="154"/>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ht="13.15" x14ac:dyDescent="0.35">
      <c r="A47" s="50">
        <f>COUNTIF(Survey!H:H,DOE!$A48)</f>
        <v>0</v>
      </c>
      <c r="B47" s="92">
        <v>45</v>
      </c>
      <c r="C47" s="91">
        <f>SUM(SurveyResultAggregation!$D47:$BK47)</f>
        <v>2</v>
      </c>
      <c r="D47" s="155">
        <v>0</v>
      </c>
      <c r="E47" s="155">
        <v>0</v>
      </c>
      <c r="F47" s="155">
        <v>0</v>
      </c>
      <c r="G47" s="155">
        <v>0</v>
      </c>
      <c r="H47" s="155">
        <v>0</v>
      </c>
      <c r="I47" s="155"/>
      <c r="J47" s="155">
        <v>0</v>
      </c>
      <c r="K47" s="155">
        <v>0</v>
      </c>
      <c r="L47" s="155"/>
      <c r="M47" s="155">
        <v>0</v>
      </c>
      <c r="N47" s="155">
        <v>0</v>
      </c>
      <c r="O47" s="155">
        <v>0</v>
      </c>
      <c r="P47" s="155">
        <v>0</v>
      </c>
      <c r="Q47" s="155">
        <v>0</v>
      </c>
      <c r="R47" s="155"/>
      <c r="S47" s="155"/>
      <c r="T47" s="155"/>
      <c r="U47" s="155"/>
      <c r="V47" s="155">
        <v>0</v>
      </c>
      <c r="W47" s="155">
        <v>0</v>
      </c>
      <c r="X47" s="155"/>
      <c r="Y47" s="155">
        <v>0</v>
      </c>
      <c r="Z47" s="155">
        <v>0</v>
      </c>
      <c r="AA47" s="155">
        <v>0</v>
      </c>
      <c r="AB47" s="155">
        <v>1</v>
      </c>
      <c r="AC47" s="155">
        <v>0</v>
      </c>
      <c r="AD47" s="155"/>
      <c r="AE47" s="155">
        <v>0</v>
      </c>
      <c r="AF47" s="155">
        <v>0</v>
      </c>
      <c r="AG47" s="155">
        <v>0</v>
      </c>
      <c r="AH47" s="155">
        <v>0</v>
      </c>
      <c r="AI47" s="155">
        <v>0</v>
      </c>
      <c r="AJ47" s="155"/>
      <c r="AK47" s="155">
        <v>0</v>
      </c>
      <c r="AL47" s="155">
        <v>0</v>
      </c>
      <c r="AM47" s="155">
        <v>0</v>
      </c>
      <c r="AN47" s="155">
        <v>0</v>
      </c>
      <c r="AO47" s="155"/>
      <c r="AP47" s="155">
        <v>0</v>
      </c>
      <c r="AQ47" s="155"/>
      <c r="AR47" s="155"/>
      <c r="AS47" s="155"/>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ht="13.15" x14ac:dyDescent="0.35">
      <c r="A48" s="51">
        <f>COUNTIF(Survey!H:H,DOE!$A49)</f>
        <v>1</v>
      </c>
      <c r="B48" s="92">
        <v>46</v>
      </c>
      <c r="C48" s="93">
        <f>SUM(SurveyResultAggregation!$D48:$BK48)</f>
        <v>16</v>
      </c>
      <c r="D48" s="154">
        <v>1</v>
      </c>
      <c r="E48" s="154">
        <v>1</v>
      </c>
      <c r="F48" s="154">
        <v>0</v>
      </c>
      <c r="G48" s="154">
        <v>0</v>
      </c>
      <c r="H48" s="154">
        <v>1</v>
      </c>
      <c r="I48" s="154"/>
      <c r="J48" s="154">
        <v>0</v>
      </c>
      <c r="K48" s="154">
        <v>0</v>
      </c>
      <c r="L48" s="154"/>
      <c r="M48" s="154">
        <v>0</v>
      </c>
      <c r="N48" s="154">
        <v>0</v>
      </c>
      <c r="O48" s="154">
        <v>0</v>
      </c>
      <c r="P48" s="154">
        <v>1</v>
      </c>
      <c r="Q48" s="154">
        <v>0</v>
      </c>
      <c r="R48" s="154"/>
      <c r="S48" s="154"/>
      <c r="T48" s="154"/>
      <c r="U48" s="154"/>
      <c r="V48" s="154">
        <v>0</v>
      </c>
      <c r="W48" s="154">
        <v>0</v>
      </c>
      <c r="X48" s="154"/>
      <c r="Y48" s="154">
        <v>1</v>
      </c>
      <c r="Z48" s="154">
        <v>1</v>
      </c>
      <c r="AA48" s="154">
        <v>1</v>
      </c>
      <c r="AB48" s="154">
        <v>0</v>
      </c>
      <c r="AC48" s="154">
        <v>0</v>
      </c>
      <c r="AD48" s="154"/>
      <c r="AE48" s="154">
        <v>0</v>
      </c>
      <c r="AF48" s="154">
        <v>0</v>
      </c>
      <c r="AG48" s="154">
        <v>3</v>
      </c>
      <c r="AH48" s="154">
        <v>0</v>
      </c>
      <c r="AI48" s="154">
        <v>0</v>
      </c>
      <c r="AJ48" s="154"/>
      <c r="AK48" s="154">
        <v>1</v>
      </c>
      <c r="AL48" s="154">
        <v>1</v>
      </c>
      <c r="AM48" s="154">
        <v>0</v>
      </c>
      <c r="AN48" s="154">
        <v>2</v>
      </c>
      <c r="AO48" s="154"/>
      <c r="AP48" s="154">
        <v>1</v>
      </c>
      <c r="AQ48" s="154"/>
      <c r="AR48" s="154"/>
      <c r="AS48" s="154"/>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ht="13.15" x14ac:dyDescent="0.35">
      <c r="A49" s="50">
        <f>COUNTIF(Survey!H:H,DOE!$A50)</f>
        <v>0</v>
      </c>
      <c r="B49" s="92">
        <v>47</v>
      </c>
      <c r="C49" s="91">
        <f>SUM(SurveyResultAggregation!$D49:$BK49)</f>
        <v>15</v>
      </c>
      <c r="D49" s="155">
        <v>1</v>
      </c>
      <c r="E49" s="155">
        <v>0</v>
      </c>
      <c r="F49" s="155">
        <v>0</v>
      </c>
      <c r="G49" s="155">
        <v>2</v>
      </c>
      <c r="H49" s="155">
        <v>2</v>
      </c>
      <c r="I49" s="155"/>
      <c r="J49" s="155">
        <v>0</v>
      </c>
      <c r="K49" s="155">
        <v>1</v>
      </c>
      <c r="L49" s="155"/>
      <c r="M49" s="155">
        <v>0</v>
      </c>
      <c r="N49" s="155">
        <v>0</v>
      </c>
      <c r="O49" s="155">
        <v>0</v>
      </c>
      <c r="P49" s="155">
        <v>0</v>
      </c>
      <c r="Q49" s="155">
        <v>1</v>
      </c>
      <c r="R49" s="155"/>
      <c r="S49" s="155"/>
      <c r="T49" s="155"/>
      <c r="U49" s="155"/>
      <c r="V49" s="155">
        <v>0</v>
      </c>
      <c r="W49" s="155">
        <v>1</v>
      </c>
      <c r="X49" s="155"/>
      <c r="Y49" s="155">
        <v>1</v>
      </c>
      <c r="Z49" s="155">
        <v>0</v>
      </c>
      <c r="AA49" s="155">
        <v>0</v>
      </c>
      <c r="AB49" s="155">
        <v>0</v>
      </c>
      <c r="AC49" s="155">
        <v>1</v>
      </c>
      <c r="AD49" s="155"/>
      <c r="AE49" s="155">
        <v>2</v>
      </c>
      <c r="AF49" s="155">
        <v>0</v>
      </c>
      <c r="AG49" s="155">
        <v>0</v>
      </c>
      <c r="AH49" s="155">
        <v>0</v>
      </c>
      <c r="AI49" s="155">
        <v>0</v>
      </c>
      <c r="AJ49" s="155"/>
      <c r="AK49" s="155">
        <v>0</v>
      </c>
      <c r="AL49" s="155">
        <v>2</v>
      </c>
      <c r="AM49" s="155">
        <v>0</v>
      </c>
      <c r="AN49" s="155">
        <v>0</v>
      </c>
      <c r="AO49" s="155"/>
      <c r="AP49" s="155">
        <v>0</v>
      </c>
      <c r="AQ49" s="155"/>
      <c r="AR49" s="155"/>
      <c r="AS49" s="155"/>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ht="13.15" x14ac:dyDescent="0.35">
      <c r="A50" s="51">
        <f>COUNTIF(Survey!H:H,DOE!$A51)</f>
        <v>0</v>
      </c>
      <c r="B50" s="92">
        <v>48</v>
      </c>
      <c r="C50" s="93">
        <f>SUM(SurveyResultAggregation!$D50:$BK50)</f>
        <v>6</v>
      </c>
      <c r="D50" s="154">
        <v>0</v>
      </c>
      <c r="E50" s="154">
        <v>0</v>
      </c>
      <c r="F50" s="154">
        <v>0</v>
      </c>
      <c r="G50" s="154">
        <v>0</v>
      </c>
      <c r="H50" s="154">
        <v>0</v>
      </c>
      <c r="I50" s="154"/>
      <c r="J50" s="154">
        <v>0</v>
      </c>
      <c r="K50" s="154">
        <v>1</v>
      </c>
      <c r="L50" s="154"/>
      <c r="M50" s="154">
        <v>0</v>
      </c>
      <c r="N50" s="154">
        <v>0</v>
      </c>
      <c r="O50" s="154">
        <v>0</v>
      </c>
      <c r="P50" s="154">
        <v>0</v>
      </c>
      <c r="Q50" s="154">
        <v>1</v>
      </c>
      <c r="R50" s="154"/>
      <c r="S50" s="154"/>
      <c r="T50" s="154"/>
      <c r="U50" s="154"/>
      <c r="V50" s="154">
        <v>0</v>
      </c>
      <c r="W50" s="154">
        <v>0</v>
      </c>
      <c r="X50" s="154"/>
      <c r="Y50" s="154">
        <v>0</v>
      </c>
      <c r="Z50" s="154">
        <v>0</v>
      </c>
      <c r="AA50" s="154">
        <v>0</v>
      </c>
      <c r="AB50" s="154">
        <v>0</v>
      </c>
      <c r="AC50" s="154">
        <v>1</v>
      </c>
      <c r="AD50" s="154"/>
      <c r="AE50" s="154">
        <v>0</v>
      </c>
      <c r="AF50" s="154">
        <v>0</v>
      </c>
      <c r="AG50" s="154">
        <v>1</v>
      </c>
      <c r="AH50" s="154">
        <v>0</v>
      </c>
      <c r="AI50" s="154">
        <v>0</v>
      </c>
      <c r="AJ50" s="154"/>
      <c r="AK50" s="154">
        <v>0</v>
      </c>
      <c r="AL50" s="154">
        <v>0</v>
      </c>
      <c r="AM50" s="154">
        <v>0</v>
      </c>
      <c r="AN50" s="154">
        <v>1</v>
      </c>
      <c r="AO50" s="154"/>
      <c r="AP50" s="154">
        <v>1</v>
      </c>
      <c r="AQ50" s="154"/>
      <c r="AR50" s="154"/>
      <c r="AS50" s="154"/>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ht="13.15" x14ac:dyDescent="0.35">
      <c r="A51" s="50">
        <f>COUNTIF(Survey!H:H,DOE!$A52)</f>
        <v>0</v>
      </c>
      <c r="B51" s="92">
        <v>49</v>
      </c>
      <c r="C51" s="91">
        <f>SUM(SurveyResultAggregation!$D51:$BK51)</f>
        <v>16</v>
      </c>
      <c r="D51" s="155">
        <v>1</v>
      </c>
      <c r="E51" s="155">
        <v>0</v>
      </c>
      <c r="F51" s="155">
        <v>0</v>
      </c>
      <c r="G51" s="155">
        <v>1</v>
      </c>
      <c r="H51" s="155">
        <v>0</v>
      </c>
      <c r="I51" s="155"/>
      <c r="J51" s="155">
        <v>1</v>
      </c>
      <c r="K51" s="155">
        <v>0</v>
      </c>
      <c r="L51" s="155"/>
      <c r="M51" s="155">
        <v>1</v>
      </c>
      <c r="N51" s="155">
        <v>0</v>
      </c>
      <c r="O51" s="155">
        <v>0</v>
      </c>
      <c r="P51" s="155">
        <v>1</v>
      </c>
      <c r="Q51" s="155">
        <v>1</v>
      </c>
      <c r="R51" s="155"/>
      <c r="S51" s="155"/>
      <c r="T51" s="155"/>
      <c r="U51" s="155"/>
      <c r="V51" s="155">
        <v>0</v>
      </c>
      <c r="W51" s="155">
        <v>0</v>
      </c>
      <c r="X51" s="155"/>
      <c r="Y51" s="155">
        <v>3</v>
      </c>
      <c r="Z51" s="155">
        <v>0</v>
      </c>
      <c r="AA51" s="155">
        <v>0</v>
      </c>
      <c r="AB51" s="155">
        <v>0</v>
      </c>
      <c r="AC51" s="155">
        <v>1</v>
      </c>
      <c r="AD51" s="155"/>
      <c r="AE51" s="155">
        <v>0</v>
      </c>
      <c r="AF51" s="155">
        <v>1</v>
      </c>
      <c r="AG51" s="155">
        <v>1</v>
      </c>
      <c r="AH51" s="155">
        <v>0</v>
      </c>
      <c r="AI51" s="155">
        <v>0</v>
      </c>
      <c r="AJ51" s="155"/>
      <c r="AK51" s="155">
        <v>1</v>
      </c>
      <c r="AL51" s="155">
        <v>1</v>
      </c>
      <c r="AM51" s="155">
        <v>0</v>
      </c>
      <c r="AN51" s="155">
        <v>2</v>
      </c>
      <c r="AO51" s="155"/>
      <c r="AP51" s="155">
        <v>0</v>
      </c>
      <c r="AQ51" s="155"/>
      <c r="AR51" s="155"/>
      <c r="AS51" s="155"/>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ht="13.15" x14ac:dyDescent="0.35">
      <c r="A52" s="51">
        <f>COUNTIF(Survey!H:H,DOE!$A53)</f>
        <v>0</v>
      </c>
      <c r="B52" s="92">
        <v>50</v>
      </c>
      <c r="C52" s="93">
        <f>SUM(SurveyResultAggregation!$D52:$BK52)</f>
        <v>9</v>
      </c>
      <c r="D52" s="154">
        <v>0</v>
      </c>
      <c r="E52" s="154">
        <v>2</v>
      </c>
      <c r="F52" s="154">
        <v>1</v>
      </c>
      <c r="G52" s="154">
        <v>1</v>
      </c>
      <c r="H52" s="154">
        <v>0</v>
      </c>
      <c r="I52" s="154"/>
      <c r="J52" s="154">
        <v>0</v>
      </c>
      <c r="K52" s="154">
        <v>0</v>
      </c>
      <c r="L52" s="154"/>
      <c r="M52" s="154">
        <v>0</v>
      </c>
      <c r="N52" s="154">
        <v>0</v>
      </c>
      <c r="O52" s="154">
        <v>1</v>
      </c>
      <c r="P52" s="154">
        <v>0</v>
      </c>
      <c r="Q52" s="154">
        <v>0</v>
      </c>
      <c r="R52" s="154"/>
      <c r="S52" s="154"/>
      <c r="T52" s="154"/>
      <c r="U52" s="154"/>
      <c r="V52" s="154">
        <v>0</v>
      </c>
      <c r="W52" s="154">
        <v>0</v>
      </c>
      <c r="X52" s="154"/>
      <c r="Y52" s="154">
        <v>1</v>
      </c>
      <c r="Z52" s="154">
        <v>0</v>
      </c>
      <c r="AA52" s="154">
        <v>0</v>
      </c>
      <c r="AB52" s="154">
        <v>0</v>
      </c>
      <c r="AC52" s="154">
        <v>1</v>
      </c>
      <c r="AD52" s="154"/>
      <c r="AE52" s="154">
        <v>0</v>
      </c>
      <c r="AF52" s="154">
        <v>0</v>
      </c>
      <c r="AG52" s="154">
        <v>0</v>
      </c>
      <c r="AH52" s="154">
        <v>1</v>
      </c>
      <c r="AI52" s="154">
        <v>0</v>
      </c>
      <c r="AJ52" s="154"/>
      <c r="AK52" s="154">
        <v>0</v>
      </c>
      <c r="AL52" s="154">
        <v>1</v>
      </c>
      <c r="AM52" s="154">
        <v>0</v>
      </c>
      <c r="AN52" s="154">
        <v>0</v>
      </c>
      <c r="AO52" s="154"/>
      <c r="AP52" s="154">
        <v>0</v>
      </c>
      <c r="AQ52" s="154"/>
      <c r="AR52" s="154"/>
      <c r="AS52" s="154"/>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ht="13.15" x14ac:dyDescent="0.35">
      <c r="A53" s="50">
        <f>COUNTIF(Survey!H:H,DOE!$A54)</f>
        <v>0</v>
      </c>
      <c r="B53" s="92">
        <v>51</v>
      </c>
      <c r="C53" s="91">
        <f>SUM(SurveyResultAggregation!$D53:$BK53)</f>
        <v>10</v>
      </c>
      <c r="D53" s="155">
        <v>0</v>
      </c>
      <c r="E53" s="155">
        <v>0</v>
      </c>
      <c r="F53" s="155">
        <v>0</v>
      </c>
      <c r="G53" s="155">
        <v>0</v>
      </c>
      <c r="H53" s="155">
        <v>0</v>
      </c>
      <c r="I53" s="155"/>
      <c r="J53" s="155">
        <v>1</v>
      </c>
      <c r="K53" s="155">
        <v>0</v>
      </c>
      <c r="L53" s="155"/>
      <c r="M53" s="155">
        <v>0</v>
      </c>
      <c r="N53" s="155">
        <v>0</v>
      </c>
      <c r="O53" s="155">
        <v>0</v>
      </c>
      <c r="P53" s="155">
        <v>0</v>
      </c>
      <c r="Q53" s="155">
        <v>0</v>
      </c>
      <c r="R53" s="155"/>
      <c r="S53" s="155"/>
      <c r="T53" s="155"/>
      <c r="U53" s="155"/>
      <c r="V53" s="155">
        <v>0</v>
      </c>
      <c r="W53" s="155">
        <v>0</v>
      </c>
      <c r="X53" s="155"/>
      <c r="Y53" s="155">
        <v>0</v>
      </c>
      <c r="Z53" s="155">
        <v>0</v>
      </c>
      <c r="AA53" s="155">
        <v>2</v>
      </c>
      <c r="AB53" s="155">
        <v>0</v>
      </c>
      <c r="AC53" s="155">
        <v>1</v>
      </c>
      <c r="AD53" s="155"/>
      <c r="AE53" s="155">
        <v>1</v>
      </c>
      <c r="AF53" s="155">
        <v>0</v>
      </c>
      <c r="AG53" s="155">
        <v>0</v>
      </c>
      <c r="AH53" s="155">
        <v>2</v>
      </c>
      <c r="AI53" s="155">
        <v>0</v>
      </c>
      <c r="AJ53" s="155"/>
      <c r="AK53" s="155">
        <v>2</v>
      </c>
      <c r="AL53" s="155">
        <v>1</v>
      </c>
      <c r="AM53" s="155">
        <v>0</v>
      </c>
      <c r="AN53" s="155">
        <v>0</v>
      </c>
      <c r="AO53" s="155"/>
      <c r="AP53" s="155">
        <v>0</v>
      </c>
      <c r="AQ53" s="155"/>
      <c r="AR53" s="155"/>
      <c r="AS53" s="155"/>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ht="13.15" x14ac:dyDescent="0.35">
      <c r="A54" s="51">
        <f>COUNTIF(Survey!H:H,DOE!$A55)</f>
        <v>0</v>
      </c>
      <c r="B54" s="92">
        <v>52</v>
      </c>
      <c r="C54" s="93">
        <f>SUM(SurveyResultAggregation!$D54:$BK54)</f>
        <v>13</v>
      </c>
      <c r="D54" s="154">
        <v>0</v>
      </c>
      <c r="E54" s="154">
        <v>1</v>
      </c>
      <c r="F54" s="154">
        <v>0</v>
      </c>
      <c r="G54" s="154">
        <v>1</v>
      </c>
      <c r="H54" s="154">
        <v>0</v>
      </c>
      <c r="I54" s="154"/>
      <c r="J54" s="154">
        <v>0</v>
      </c>
      <c r="K54" s="154">
        <v>0</v>
      </c>
      <c r="L54" s="154"/>
      <c r="M54" s="154">
        <v>1</v>
      </c>
      <c r="N54" s="154">
        <v>0</v>
      </c>
      <c r="O54" s="154">
        <v>1</v>
      </c>
      <c r="P54" s="154">
        <v>0</v>
      </c>
      <c r="Q54" s="154">
        <v>0</v>
      </c>
      <c r="R54" s="154"/>
      <c r="S54" s="154"/>
      <c r="T54" s="154"/>
      <c r="U54" s="154"/>
      <c r="V54" s="154">
        <v>0</v>
      </c>
      <c r="W54" s="154">
        <v>0</v>
      </c>
      <c r="X54" s="154"/>
      <c r="Y54" s="154">
        <v>0</v>
      </c>
      <c r="Z54" s="154">
        <v>0</v>
      </c>
      <c r="AA54" s="154">
        <v>2</v>
      </c>
      <c r="AB54" s="154">
        <v>2</v>
      </c>
      <c r="AC54" s="154">
        <v>0</v>
      </c>
      <c r="AD54" s="154"/>
      <c r="AE54" s="154">
        <v>1</v>
      </c>
      <c r="AF54" s="154">
        <v>1</v>
      </c>
      <c r="AG54" s="154">
        <v>0</v>
      </c>
      <c r="AH54" s="154">
        <v>1</v>
      </c>
      <c r="AI54" s="154">
        <v>0</v>
      </c>
      <c r="AJ54" s="154"/>
      <c r="AK54" s="154">
        <v>0</v>
      </c>
      <c r="AL54" s="154">
        <v>0</v>
      </c>
      <c r="AM54" s="154">
        <v>1</v>
      </c>
      <c r="AN54" s="154">
        <v>0</v>
      </c>
      <c r="AO54" s="154"/>
      <c r="AP54" s="154">
        <v>0</v>
      </c>
      <c r="AQ54" s="154"/>
      <c r="AR54" s="154"/>
      <c r="AS54" s="154"/>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ht="13.15" x14ac:dyDescent="0.35">
      <c r="A55" s="50">
        <f>COUNTIF(Survey!H:H,DOE!$A56)</f>
        <v>0</v>
      </c>
      <c r="B55" s="92">
        <v>53</v>
      </c>
      <c r="C55" s="91">
        <f>SUM(SurveyResultAggregation!$D55:$BK55)</f>
        <v>7</v>
      </c>
      <c r="D55" s="155">
        <v>0</v>
      </c>
      <c r="E55" s="155">
        <v>0</v>
      </c>
      <c r="F55" s="155">
        <v>0</v>
      </c>
      <c r="G55" s="155">
        <v>1</v>
      </c>
      <c r="H55" s="155">
        <v>0</v>
      </c>
      <c r="I55" s="155"/>
      <c r="J55" s="155">
        <v>0</v>
      </c>
      <c r="K55" s="155">
        <v>0</v>
      </c>
      <c r="L55" s="155"/>
      <c r="M55" s="155">
        <v>0</v>
      </c>
      <c r="N55" s="155">
        <v>0</v>
      </c>
      <c r="O55" s="155">
        <v>0</v>
      </c>
      <c r="P55" s="155">
        <v>0</v>
      </c>
      <c r="Q55" s="155">
        <v>2</v>
      </c>
      <c r="R55" s="155"/>
      <c r="S55" s="155"/>
      <c r="T55" s="155"/>
      <c r="U55" s="155"/>
      <c r="V55" s="155">
        <v>0</v>
      </c>
      <c r="W55" s="155">
        <v>0</v>
      </c>
      <c r="X55" s="155"/>
      <c r="Y55" s="155">
        <v>0</v>
      </c>
      <c r="Z55" s="155">
        <v>0</v>
      </c>
      <c r="AA55" s="155">
        <v>0</v>
      </c>
      <c r="AB55" s="155">
        <v>1</v>
      </c>
      <c r="AC55" s="155">
        <v>1</v>
      </c>
      <c r="AD55" s="155"/>
      <c r="AE55" s="155">
        <v>0</v>
      </c>
      <c r="AF55" s="155">
        <v>0</v>
      </c>
      <c r="AG55" s="155">
        <v>0</v>
      </c>
      <c r="AH55" s="155">
        <v>0</v>
      </c>
      <c r="AI55" s="155">
        <v>0</v>
      </c>
      <c r="AJ55" s="155"/>
      <c r="AK55" s="155">
        <v>2</v>
      </c>
      <c r="AL55" s="155">
        <v>0</v>
      </c>
      <c r="AM55" s="155">
        <v>0</v>
      </c>
      <c r="AN55" s="155">
        <v>0</v>
      </c>
      <c r="AO55" s="155"/>
      <c r="AP55" s="155">
        <v>0</v>
      </c>
      <c r="AQ55" s="155"/>
      <c r="AR55" s="155"/>
      <c r="AS55" s="155"/>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ht="13.15" x14ac:dyDescent="0.35">
      <c r="A56" s="51">
        <f>COUNTIF(Survey!H:H,DOE!$A57)</f>
        <v>0</v>
      </c>
      <c r="B56" s="92">
        <v>54</v>
      </c>
      <c r="C56" s="93">
        <f>SUM(SurveyResultAggregation!$D56:$BK56)</f>
        <v>5</v>
      </c>
      <c r="D56" s="154">
        <v>0</v>
      </c>
      <c r="E56" s="154">
        <v>0</v>
      </c>
      <c r="F56" s="154">
        <v>0</v>
      </c>
      <c r="G56" s="154">
        <v>0</v>
      </c>
      <c r="H56" s="154">
        <v>1</v>
      </c>
      <c r="I56" s="154"/>
      <c r="J56" s="154">
        <v>0</v>
      </c>
      <c r="K56" s="154">
        <v>0</v>
      </c>
      <c r="L56" s="154"/>
      <c r="M56" s="154">
        <v>0</v>
      </c>
      <c r="N56" s="154">
        <v>0</v>
      </c>
      <c r="O56" s="154">
        <v>0</v>
      </c>
      <c r="P56" s="154">
        <v>0</v>
      </c>
      <c r="Q56" s="154">
        <v>0</v>
      </c>
      <c r="R56" s="154"/>
      <c r="S56" s="154"/>
      <c r="T56" s="154"/>
      <c r="U56" s="154"/>
      <c r="V56" s="154">
        <v>0</v>
      </c>
      <c r="W56" s="154">
        <v>0</v>
      </c>
      <c r="X56" s="154"/>
      <c r="Y56" s="154">
        <v>0</v>
      </c>
      <c r="Z56" s="154">
        <v>1</v>
      </c>
      <c r="AA56" s="154">
        <v>2</v>
      </c>
      <c r="AB56" s="154">
        <v>0</v>
      </c>
      <c r="AC56" s="154">
        <v>1</v>
      </c>
      <c r="AD56" s="154"/>
      <c r="AE56" s="154">
        <v>0</v>
      </c>
      <c r="AF56" s="154">
        <v>0</v>
      </c>
      <c r="AG56" s="154">
        <v>0</v>
      </c>
      <c r="AH56" s="154">
        <v>0</v>
      </c>
      <c r="AI56" s="154">
        <v>0</v>
      </c>
      <c r="AJ56" s="154"/>
      <c r="AK56" s="154">
        <v>0</v>
      </c>
      <c r="AL56" s="154">
        <v>0</v>
      </c>
      <c r="AM56" s="154">
        <v>0</v>
      </c>
      <c r="AN56" s="154">
        <v>0</v>
      </c>
      <c r="AO56" s="154"/>
      <c r="AP56" s="154">
        <v>0</v>
      </c>
      <c r="AQ56" s="154"/>
      <c r="AR56" s="154"/>
      <c r="AS56" s="154"/>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ht="13.15" x14ac:dyDescent="0.35">
      <c r="A57" s="50">
        <f>COUNTIF(Survey!H:H,DOE!$A58)</f>
        <v>0</v>
      </c>
      <c r="B57" s="92">
        <v>55</v>
      </c>
      <c r="C57" s="91">
        <f>SUM(SurveyResultAggregation!$D57:$BK57)</f>
        <v>10</v>
      </c>
      <c r="D57" s="155">
        <v>0</v>
      </c>
      <c r="E57" s="155">
        <v>1</v>
      </c>
      <c r="F57" s="155">
        <v>0</v>
      </c>
      <c r="G57" s="155">
        <v>0</v>
      </c>
      <c r="H57" s="155">
        <v>0</v>
      </c>
      <c r="I57" s="155"/>
      <c r="J57" s="155">
        <v>1</v>
      </c>
      <c r="K57" s="155">
        <v>1</v>
      </c>
      <c r="L57" s="155"/>
      <c r="M57" s="155">
        <v>1</v>
      </c>
      <c r="N57" s="155">
        <v>0</v>
      </c>
      <c r="O57" s="155">
        <v>0</v>
      </c>
      <c r="P57" s="155">
        <v>0</v>
      </c>
      <c r="Q57" s="155">
        <v>0</v>
      </c>
      <c r="R57" s="155"/>
      <c r="S57" s="155"/>
      <c r="T57" s="155"/>
      <c r="U57" s="155"/>
      <c r="V57" s="155">
        <v>0</v>
      </c>
      <c r="W57" s="155">
        <v>0</v>
      </c>
      <c r="X57" s="155"/>
      <c r="Y57" s="155">
        <v>1</v>
      </c>
      <c r="Z57" s="155">
        <v>0</v>
      </c>
      <c r="AA57" s="155">
        <v>0</v>
      </c>
      <c r="AB57" s="155">
        <v>0</v>
      </c>
      <c r="AC57" s="155">
        <v>0</v>
      </c>
      <c r="AD57" s="155"/>
      <c r="AE57" s="155">
        <v>0</v>
      </c>
      <c r="AF57" s="155">
        <v>2</v>
      </c>
      <c r="AG57" s="155">
        <v>0</v>
      </c>
      <c r="AH57" s="155">
        <v>0</v>
      </c>
      <c r="AI57" s="155">
        <v>0</v>
      </c>
      <c r="AJ57" s="155"/>
      <c r="AK57" s="155">
        <v>0</v>
      </c>
      <c r="AL57" s="155">
        <v>1</v>
      </c>
      <c r="AM57" s="155">
        <v>1</v>
      </c>
      <c r="AN57" s="155">
        <v>0</v>
      </c>
      <c r="AO57" s="155"/>
      <c r="AP57" s="155">
        <v>0</v>
      </c>
      <c r="AQ57" s="155"/>
      <c r="AR57" s="155"/>
      <c r="AS57" s="155"/>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ht="13.15" x14ac:dyDescent="0.35">
      <c r="A58" s="51">
        <f>COUNTIF(Survey!H:H,DOE!$A59)</f>
        <v>1</v>
      </c>
      <c r="B58" s="92">
        <v>56</v>
      </c>
      <c r="C58" s="93">
        <f>SUM(SurveyResultAggregation!$D58:$BK58)</f>
        <v>2</v>
      </c>
      <c r="D58" s="154">
        <v>0</v>
      </c>
      <c r="E58" s="154">
        <v>0</v>
      </c>
      <c r="F58" s="154">
        <v>0</v>
      </c>
      <c r="G58" s="154">
        <v>0</v>
      </c>
      <c r="H58" s="154">
        <v>0</v>
      </c>
      <c r="I58" s="154"/>
      <c r="J58" s="154">
        <v>0</v>
      </c>
      <c r="K58" s="154">
        <v>0</v>
      </c>
      <c r="L58" s="154"/>
      <c r="M58" s="154">
        <v>0</v>
      </c>
      <c r="N58" s="154">
        <v>0</v>
      </c>
      <c r="O58" s="154">
        <v>0</v>
      </c>
      <c r="P58" s="154">
        <v>0</v>
      </c>
      <c r="Q58" s="154">
        <v>0</v>
      </c>
      <c r="R58" s="154"/>
      <c r="S58" s="154"/>
      <c r="T58" s="154"/>
      <c r="U58" s="154"/>
      <c r="V58" s="154">
        <v>0</v>
      </c>
      <c r="W58" s="154">
        <v>0</v>
      </c>
      <c r="X58" s="154"/>
      <c r="Y58" s="154">
        <v>0</v>
      </c>
      <c r="Z58" s="154">
        <v>0</v>
      </c>
      <c r="AA58" s="154">
        <v>0</v>
      </c>
      <c r="AB58" s="154">
        <v>0</v>
      </c>
      <c r="AC58" s="154">
        <v>0</v>
      </c>
      <c r="AD58" s="154"/>
      <c r="AE58" s="154">
        <v>0</v>
      </c>
      <c r="AF58" s="154">
        <v>1</v>
      </c>
      <c r="AG58" s="154">
        <v>0</v>
      </c>
      <c r="AH58" s="154">
        <v>0</v>
      </c>
      <c r="AI58" s="154">
        <v>1</v>
      </c>
      <c r="AJ58" s="154"/>
      <c r="AK58" s="154">
        <v>0</v>
      </c>
      <c r="AL58" s="154">
        <v>0</v>
      </c>
      <c r="AM58" s="154">
        <v>0</v>
      </c>
      <c r="AN58" s="154">
        <v>0</v>
      </c>
      <c r="AO58" s="154"/>
      <c r="AP58" s="154">
        <v>0</v>
      </c>
      <c r="AQ58" s="154"/>
      <c r="AR58" s="154"/>
      <c r="AS58" s="154"/>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ht="13.15" x14ac:dyDescent="0.35">
      <c r="A59" s="50">
        <f>COUNTIF(Survey!H:H,DOE!$A60)</f>
        <v>0</v>
      </c>
      <c r="B59" s="92">
        <v>57</v>
      </c>
      <c r="C59" s="91">
        <f>SUM(SurveyResultAggregation!$D59:$BK59)</f>
        <v>0</v>
      </c>
      <c r="D59" s="155">
        <v>0</v>
      </c>
      <c r="E59" s="155">
        <v>0</v>
      </c>
      <c r="F59" s="155">
        <v>0</v>
      </c>
      <c r="G59" s="155">
        <v>0</v>
      </c>
      <c r="H59" s="155">
        <v>0</v>
      </c>
      <c r="I59" s="155"/>
      <c r="J59" s="155">
        <v>0</v>
      </c>
      <c r="K59" s="155">
        <v>0</v>
      </c>
      <c r="L59" s="155"/>
      <c r="M59" s="155">
        <v>0</v>
      </c>
      <c r="N59" s="155">
        <v>0</v>
      </c>
      <c r="O59" s="155">
        <v>0</v>
      </c>
      <c r="P59" s="155">
        <v>0</v>
      </c>
      <c r="Q59" s="155">
        <v>0</v>
      </c>
      <c r="R59" s="155"/>
      <c r="S59" s="155"/>
      <c r="T59" s="155"/>
      <c r="U59" s="155"/>
      <c r="V59" s="155">
        <v>0</v>
      </c>
      <c r="W59" s="155">
        <v>0</v>
      </c>
      <c r="X59" s="155"/>
      <c r="Y59" s="155">
        <v>0</v>
      </c>
      <c r="Z59" s="155">
        <v>0</v>
      </c>
      <c r="AA59" s="155">
        <v>0</v>
      </c>
      <c r="AB59" s="155">
        <v>0</v>
      </c>
      <c r="AC59" s="155">
        <v>0</v>
      </c>
      <c r="AD59" s="155"/>
      <c r="AE59" s="155">
        <v>0</v>
      </c>
      <c r="AF59" s="155">
        <v>0</v>
      </c>
      <c r="AG59" s="155">
        <v>0</v>
      </c>
      <c r="AH59" s="155">
        <v>0</v>
      </c>
      <c r="AI59" s="155">
        <v>0</v>
      </c>
      <c r="AJ59" s="155"/>
      <c r="AK59" s="155">
        <v>0</v>
      </c>
      <c r="AL59" s="155">
        <v>0</v>
      </c>
      <c r="AM59" s="155">
        <v>0</v>
      </c>
      <c r="AN59" s="155">
        <v>0</v>
      </c>
      <c r="AO59" s="155"/>
      <c r="AP59" s="155">
        <v>0</v>
      </c>
      <c r="AQ59" s="155"/>
      <c r="AR59" s="155"/>
      <c r="AS59" s="155"/>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ht="13.15" x14ac:dyDescent="0.35">
      <c r="A60" s="51">
        <f>COUNTIF(Survey!H:H,DOE!$A61)</f>
        <v>0</v>
      </c>
      <c r="B60" s="92">
        <v>58</v>
      </c>
      <c r="C60" s="93">
        <f>SUM(SurveyResultAggregation!$D60:$BK60)</f>
        <v>4</v>
      </c>
      <c r="D60" s="154">
        <v>0</v>
      </c>
      <c r="E60" s="154">
        <v>0</v>
      </c>
      <c r="F60" s="154">
        <v>0</v>
      </c>
      <c r="G60" s="154">
        <v>0</v>
      </c>
      <c r="H60" s="154">
        <v>0</v>
      </c>
      <c r="I60" s="154"/>
      <c r="J60" s="154">
        <v>0</v>
      </c>
      <c r="K60" s="154">
        <v>0</v>
      </c>
      <c r="L60" s="154"/>
      <c r="M60" s="154">
        <v>0</v>
      </c>
      <c r="N60" s="154">
        <v>0</v>
      </c>
      <c r="O60" s="154">
        <v>0</v>
      </c>
      <c r="P60" s="154">
        <v>0</v>
      </c>
      <c r="Q60" s="154">
        <v>0</v>
      </c>
      <c r="R60" s="154"/>
      <c r="S60" s="154"/>
      <c r="T60" s="154"/>
      <c r="U60" s="154"/>
      <c r="V60" s="154">
        <v>0</v>
      </c>
      <c r="W60" s="154">
        <v>0</v>
      </c>
      <c r="X60" s="154"/>
      <c r="Y60" s="154">
        <v>1</v>
      </c>
      <c r="Z60" s="154">
        <v>2</v>
      </c>
      <c r="AA60" s="154">
        <v>0</v>
      </c>
      <c r="AB60" s="154">
        <v>0</v>
      </c>
      <c r="AC60" s="154">
        <v>0</v>
      </c>
      <c r="AD60" s="154"/>
      <c r="AE60" s="154">
        <v>0</v>
      </c>
      <c r="AF60" s="154">
        <v>0</v>
      </c>
      <c r="AG60" s="154">
        <v>0</v>
      </c>
      <c r="AH60" s="154">
        <v>0</v>
      </c>
      <c r="AI60" s="154">
        <v>0</v>
      </c>
      <c r="AJ60" s="154"/>
      <c r="AK60" s="154">
        <v>0</v>
      </c>
      <c r="AL60" s="154">
        <v>1</v>
      </c>
      <c r="AM60" s="154">
        <v>0</v>
      </c>
      <c r="AN60" s="154">
        <v>0</v>
      </c>
      <c r="AO60" s="154"/>
      <c r="AP60" s="154">
        <v>0</v>
      </c>
      <c r="AQ60" s="154"/>
      <c r="AR60" s="154"/>
      <c r="AS60" s="154"/>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ht="13.15" x14ac:dyDescent="0.35">
      <c r="A61" s="50">
        <f>COUNTIF(Survey!H:H,DOE!$A62)</f>
        <v>0</v>
      </c>
      <c r="B61" s="92">
        <v>59</v>
      </c>
      <c r="C61" s="91">
        <f>SUM(SurveyResultAggregation!$D61:$BK61)</f>
        <v>0</v>
      </c>
      <c r="D61" s="155">
        <v>0</v>
      </c>
      <c r="E61" s="155">
        <v>0</v>
      </c>
      <c r="F61" s="155">
        <v>0</v>
      </c>
      <c r="G61" s="155">
        <v>0</v>
      </c>
      <c r="H61" s="155">
        <v>0</v>
      </c>
      <c r="I61" s="155"/>
      <c r="J61" s="155">
        <v>0</v>
      </c>
      <c r="K61" s="155">
        <v>0</v>
      </c>
      <c r="L61" s="155"/>
      <c r="M61" s="155">
        <v>0</v>
      </c>
      <c r="N61" s="155">
        <v>0</v>
      </c>
      <c r="O61" s="155">
        <v>0</v>
      </c>
      <c r="P61" s="155">
        <v>0</v>
      </c>
      <c r="Q61" s="155">
        <v>0</v>
      </c>
      <c r="R61" s="155"/>
      <c r="S61" s="155"/>
      <c r="T61" s="155"/>
      <c r="U61" s="155"/>
      <c r="V61" s="155">
        <v>0</v>
      </c>
      <c r="W61" s="155">
        <v>0</v>
      </c>
      <c r="X61" s="155"/>
      <c r="Y61" s="155">
        <v>0</v>
      </c>
      <c r="Z61" s="155">
        <v>0</v>
      </c>
      <c r="AA61" s="155">
        <v>0</v>
      </c>
      <c r="AB61" s="155">
        <v>0</v>
      </c>
      <c r="AC61" s="155">
        <v>0</v>
      </c>
      <c r="AD61" s="155"/>
      <c r="AE61" s="155">
        <v>0</v>
      </c>
      <c r="AF61" s="155">
        <v>0</v>
      </c>
      <c r="AG61" s="155">
        <v>0</v>
      </c>
      <c r="AH61" s="155">
        <v>0</v>
      </c>
      <c r="AI61" s="155">
        <v>0</v>
      </c>
      <c r="AJ61" s="155"/>
      <c r="AK61" s="155">
        <v>0</v>
      </c>
      <c r="AL61" s="155">
        <v>0</v>
      </c>
      <c r="AM61" s="155">
        <v>0</v>
      </c>
      <c r="AN61" s="155">
        <v>0</v>
      </c>
      <c r="AO61" s="155"/>
      <c r="AP61" s="155">
        <v>0</v>
      </c>
      <c r="AQ61" s="155"/>
      <c r="AR61" s="155"/>
      <c r="AS61" s="155"/>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ht="13.15" x14ac:dyDescent="0.35">
      <c r="A62" s="51">
        <f>COUNTIF(Survey!H:H,DOE!$A63)</f>
        <v>1</v>
      </c>
      <c r="B62" s="92">
        <v>60</v>
      </c>
      <c r="C62" s="93">
        <f>SUM(SurveyResultAggregation!$D62:$BK62)</f>
        <v>0</v>
      </c>
      <c r="D62" s="154">
        <v>0</v>
      </c>
      <c r="E62" s="154">
        <v>0</v>
      </c>
      <c r="F62" s="154">
        <v>0</v>
      </c>
      <c r="G62" s="154">
        <v>0</v>
      </c>
      <c r="H62" s="154">
        <v>0</v>
      </c>
      <c r="I62" s="154"/>
      <c r="J62" s="154">
        <v>0</v>
      </c>
      <c r="K62" s="154">
        <v>0</v>
      </c>
      <c r="L62" s="154"/>
      <c r="M62" s="154">
        <v>0</v>
      </c>
      <c r="N62" s="154">
        <v>0</v>
      </c>
      <c r="O62" s="154">
        <v>0</v>
      </c>
      <c r="P62" s="154">
        <v>0</v>
      </c>
      <c r="Q62" s="154">
        <v>0</v>
      </c>
      <c r="R62" s="154"/>
      <c r="S62" s="154"/>
      <c r="T62" s="154"/>
      <c r="U62" s="154"/>
      <c r="V62" s="154">
        <v>0</v>
      </c>
      <c r="W62" s="154">
        <v>0</v>
      </c>
      <c r="X62" s="154"/>
      <c r="Y62" s="154">
        <v>0</v>
      </c>
      <c r="Z62" s="154">
        <v>0</v>
      </c>
      <c r="AA62" s="154">
        <v>0</v>
      </c>
      <c r="AB62" s="154">
        <v>0</v>
      </c>
      <c r="AC62" s="154">
        <v>0</v>
      </c>
      <c r="AD62" s="154"/>
      <c r="AE62" s="154">
        <v>0</v>
      </c>
      <c r="AF62" s="154">
        <v>0</v>
      </c>
      <c r="AG62" s="154">
        <v>0</v>
      </c>
      <c r="AH62" s="154">
        <v>0</v>
      </c>
      <c r="AI62" s="154">
        <v>0</v>
      </c>
      <c r="AJ62" s="154"/>
      <c r="AK62" s="154">
        <v>0</v>
      </c>
      <c r="AL62" s="154">
        <v>0</v>
      </c>
      <c r="AM62" s="154">
        <v>0</v>
      </c>
      <c r="AN62" s="154">
        <v>0</v>
      </c>
      <c r="AO62" s="154"/>
      <c r="AP62" s="154">
        <v>0</v>
      </c>
      <c r="AQ62" s="154"/>
      <c r="AR62" s="154"/>
      <c r="AS62" s="154"/>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ht="13.15" x14ac:dyDescent="0.35">
      <c r="A63" s="50">
        <f>COUNTIF(Survey!H:H,DOE!$A64)</f>
        <v>0</v>
      </c>
      <c r="B63" s="92">
        <v>61</v>
      </c>
      <c r="C63" s="91">
        <f>SUM(SurveyResultAggregation!$D63:$BK63)</f>
        <v>1</v>
      </c>
      <c r="D63" s="155">
        <v>0</v>
      </c>
      <c r="E63" s="155">
        <v>0</v>
      </c>
      <c r="F63" s="155">
        <v>0</v>
      </c>
      <c r="G63" s="155">
        <v>0</v>
      </c>
      <c r="H63" s="155">
        <v>0</v>
      </c>
      <c r="I63" s="155"/>
      <c r="J63" s="155">
        <v>0</v>
      </c>
      <c r="K63" s="155">
        <v>0</v>
      </c>
      <c r="L63" s="155"/>
      <c r="M63" s="155">
        <v>0</v>
      </c>
      <c r="N63" s="155">
        <v>0</v>
      </c>
      <c r="O63" s="155">
        <v>0</v>
      </c>
      <c r="P63" s="155">
        <v>0</v>
      </c>
      <c r="Q63" s="155">
        <v>0</v>
      </c>
      <c r="R63" s="155"/>
      <c r="S63" s="155"/>
      <c r="T63" s="155"/>
      <c r="U63" s="155"/>
      <c r="V63" s="155">
        <v>0</v>
      </c>
      <c r="W63" s="155">
        <v>1</v>
      </c>
      <c r="X63" s="155"/>
      <c r="Y63" s="155">
        <v>0</v>
      </c>
      <c r="Z63" s="155">
        <v>0</v>
      </c>
      <c r="AA63" s="155">
        <v>0</v>
      </c>
      <c r="AB63" s="155">
        <v>0</v>
      </c>
      <c r="AC63" s="155">
        <v>0</v>
      </c>
      <c r="AD63" s="155"/>
      <c r="AE63" s="155">
        <v>0</v>
      </c>
      <c r="AF63" s="155">
        <v>0</v>
      </c>
      <c r="AG63" s="155">
        <v>0</v>
      </c>
      <c r="AH63" s="155">
        <v>0</v>
      </c>
      <c r="AI63" s="155">
        <v>0</v>
      </c>
      <c r="AJ63" s="155"/>
      <c r="AK63" s="155">
        <v>0</v>
      </c>
      <c r="AL63" s="155">
        <v>0</v>
      </c>
      <c r="AM63" s="155">
        <v>0</v>
      </c>
      <c r="AN63" s="155">
        <v>0</v>
      </c>
      <c r="AO63" s="155"/>
      <c r="AP63" s="155">
        <v>0</v>
      </c>
      <c r="AQ63" s="155"/>
      <c r="AR63" s="155"/>
      <c r="AS63" s="155"/>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ht="13.15" x14ac:dyDescent="0.35">
      <c r="A64" s="51">
        <f>COUNTIF(Survey!H:H,DOE!$A65)</f>
        <v>0</v>
      </c>
      <c r="B64" s="92">
        <v>62</v>
      </c>
      <c r="C64" s="93">
        <f>SUM(SurveyResultAggregation!$D64:$BK64)</f>
        <v>0</v>
      </c>
      <c r="D64" s="154">
        <v>0</v>
      </c>
      <c r="E64" s="154">
        <v>0</v>
      </c>
      <c r="F64" s="154">
        <v>0</v>
      </c>
      <c r="G64" s="154">
        <v>0</v>
      </c>
      <c r="H64" s="154">
        <v>0</v>
      </c>
      <c r="I64" s="154"/>
      <c r="J64" s="154">
        <v>0</v>
      </c>
      <c r="K64" s="154">
        <v>0</v>
      </c>
      <c r="L64" s="154"/>
      <c r="M64" s="154">
        <v>0</v>
      </c>
      <c r="N64" s="154">
        <v>0</v>
      </c>
      <c r="O64" s="154">
        <v>0</v>
      </c>
      <c r="P64" s="154">
        <v>0</v>
      </c>
      <c r="Q64" s="154">
        <v>0</v>
      </c>
      <c r="R64" s="154"/>
      <c r="S64" s="154"/>
      <c r="T64" s="154"/>
      <c r="U64" s="154"/>
      <c r="V64" s="154">
        <v>0</v>
      </c>
      <c r="W64" s="154">
        <v>0</v>
      </c>
      <c r="X64" s="154"/>
      <c r="Y64" s="154">
        <v>0</v>
      </c>
      <c r="Z64" s="154">
        <v>0</v>
      </c>
      <c r="AA64" s="154">
        <v>0</v>
      </c>
      <c r="AB64" s="154">
        <v>0</v>
      </c>
      <c r="AC64" s="154">
        <v>0</v>
      </c>
      <c r="AD64" s="154"/>
      <c r="AE64" s="154">
        <v>0</v>
      </c>
      <c r="AF64" s="154">
        <v>0</v>
      </c>
      <c r="AG64" s="154">
        <v>0</v>
      </c>
      <c r="AH64" s="154">
        <v>0</v>
      </c>
      <c r="AI64" s="154">
        <v>0</v>
      </c>
      <c r="AJ64" s="154"/>
      <c r="AK64" s="154">
        <v>0</v>
      </c>
      <c r="AL64" s="154">
        <v>0</v>
      </c>
      <c r="AM64" s="154">
        <v>0</v>
      </c>
      <c r="AN64" s="154">
        <v>0</v>
      </c>
      <c r="AO64" s="154"/>
      <c r="AP64" s="154">
        <v>0</v>
      </c>
      <c r="AQ64" s="154"/>
      <c r="AR64" s="154"/>
      <c r="AS64" s="154"/>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ht="13.15" x14ac:dyDescent="0.35">
      <c r="A65" s="50">
        <f>COUNTIF(Survey!H:H,DOE!$A66)</f>
        <v>0</v>
      </c>
      <c r="B65" s="92">
        <v>63</v>
      </c>
      <c r="C65" s="91">
        <f>SUM(SurveyResultAggregation!$D65:$BK65)</f>
        <v>0</v>
      </c>
      <c r="D65" s="155">
        <v>0</v>
      </c>
      <c r="E65" s="155">
        <v>0</v>
      </c>
      <c r="F65" s="155">
        <v>0</v>
      </c>
      <c r="G65" s="155">
        <v>0</v>
      </c>
      <c r="H65" s="155">
        <v>0</v>
      </c>
      <c r="I65" s="155"/>
      <c r="J65" s="155">
        <v>0</v>
      </c>
      <c r="K65" s="155">
        <v>0</v>
      </c>
      <c r="L65" s="155"/>
      <c r="M65" s="155">
        <v>0</v>
      </c>
      <c r="N65" s="155">
        <v>0</v>
      </c>
      <c r="O65" s="155">
        <v>0</v>
      </c>
      <c r="P65" s="155">
        <v>0</v>
      </c>
      <c r="Q65" s="155">
        <v>0</v>
      </c>
      <c r="R65" s="155"/>
      <c r="S65" s="155"/>
      <c r="T65" s="155"/>
      <c r="U65" s="155"/>
      <c r="V65" s="155">
        <v>0</v>
      </c>
      <c r="W65" s="155">
        <v>0</v>
      </c>
      <c r="X65" s="155"/>
      <c r="Y65" s="155">
        <v>0</v>
      </c>
      <c r="Z65" s="155">
        <v>0</v>
      </c>
      <c r="AA65" s="155">
        <v>0</v>
      </c>
      <c r="AB65" s="155">
        <v>0</v>
      </c>
      <c r="AC65" s="155">
        <v>0</v>
      </c>
      <c r="AD65" s="155"/>
      <c r="AE65" s="155">
        <v>0</v>
      </c>
      <c r="AF65" s="155">
        <v>0</v>
      </c>
      <c r="AG65" s="155">
        <v>0</v>
      </c>
      <c r="AH65" s="155">
        <v>0</v>
      </c>
      <c r="AI65" s="155">
        <v>0</v>
      </c>
      <c r="AJ65" s="155"/>
      <c r="AK65" s="155">
        <v>0</v>
      </c>
      <c r="AL65" s="155">
        <v>0</v>
      </c>
      <c r="AM65" s="155">
        <v>0</v>
      </c>
      <c r="AN65" s="155">
        <v>0</v>
      </c>
      <c r="AO65" s="155"/>
      <c r="AP65" s="155">
        <v>0</v>
      </c>
      <c r="AQ65" s="155"/>
      <c r="AR65" s="155"/>
      <c r="AS65" s="155"/>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ht="13.15" x14ac:dyDescent="0.35">
      <c r="A66" s="51">
        <f>COUNTIF(Survey!H:H,DOE!$A67)</f>
        <v>3</v>
      </c>
      <c r="B66" s="92">
        <v>64</v>
      </c>
      <c r="C66" s="93">
        <f>SUM(SurveyResultAggregation!$D66:$BK66)</f>
        <v>10</v>
      </c>
      <c r="D66" s="154">
        <v>4</v>
      </c>
      <c r="E66" s="154">
        <v>0</v>
      </c>
      <c r="F66" s="154">
        <v>1</v>
      </c>
      <c r="G66" s="154">
        <v>0</v>
      </c>
      <c r="H66" s="154">
        <v>0</v>
      </c>
      <c r="I66" s="154"/>
      <c r="J66" s="154">
        <v>0</v>
      </c>
      <c r="K66" s="154">
        <v>0</v>
      </c>
      <c r="L66" s="154"/>
      <c r="M66" s="154">
        <v>1</v>
      </c>
      <c r="N66" s="154">
        <v>0</v>
      </c>
      <c r="O66" s="154">
        <v>0</v>
      </c>
      <c r="P66" s="154">
        <v>0</v>
      </c>
      <c r="Q66" s="154">
        <v>0</v>
      </c>
      <c r="R66" s="154"/>
      <c r="S66" s="154"/>
      <c r="T66" s="154"/>
      <c r="U66" s="154"/>
      <c r="V66" s="154">
        <v>0</v>
      </c>
      <c r="W66" s="154">
        <v>0</v>
      </c>
      <c r="X66" s="154"/>
      <c r="Y66" s="154">
        <v>1</v>
      </c>
      <c r="Z66" s="154">
        <v>1</v>
      </c>
      <c r="AA66" s="154">
        <v>0</v>
      </c>
      <c r="AB66" s="154">
        <v>0</v>
      </c>
      <c r="AC66" s="154">
        <v>0</v>
      </c>
      <c r="AD66" s="154"/>
      <c r="AE66" s="154">
        <v>0</v>
      </c>
      <c r="AF66" s="154">
        <v>0</v>
      </c>
      <c r="AG66" s="154">
        <v>0</v>
      </c>
      <c r="AH66" s="154">
        <v>0</v>
      </c>
      <c r="AI66" s="154">
        <v>1</v>
      </c>
      <c r="AJ66" s="154"/>
      <c r="AK66" s="154">
        <v>1</v>
      </c>
      <c r="AL66" s="154">
        <v>0</v>
      </c>
      <c r="AM66" s="154">
        <v>0</v>
      </c>
      <c r="AN66" s="154">
        <v>0</v>
      </c>
      <c r="AO66" s="154"/>
      <c r="AP66" s="154">
        <v>0</v>
      </c>
      <c r="AQ66" s="154"/>
      <c r="AR66" s="154"/>
      <c r="AS66" s="154"/>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ht="13.15" x14ac:dyDescent="0.35">
      <c r="A67" s="50">
        <f>COUNTIF(Survey!H:H,DOE!$A68)</f>
        <v>0</v>
      </c>
      <c r="B67" s="92">
        <v>65</v>
      </c>
      <c r="C67" s="91">
        <f>SUM(SurveyResultAggregation!$D67:$BK67)</f>
        <v>2</v>
      </c>
      <c r="D67" s="155">
        <v>0</v>
      </c>
      <c r="E67" s="155">
        <v>0</v>
      </c>
      <c r="F67" s="155">
        <v>0</v>
      </c>
      <c r="G67" s="155">
        <v>1</v>
      </c>
      <c r="H67" s="155">
        <v>0</v>
      </c>
      <c r="I67" s="155"/>
      <c r="J67" s="155">
        <v>0</v>
      </c>
      <c r="K67" s="155">
        <v>0</v>
      </c>
      <c r="L67" s="155"/>
      <c r="M67" s="155">
        <v>0</v>
      </c>
      <c r="N67" s="155">
        <v>0</v>
      </c>
      <c r="O67" s="155">
        <v>0</v>
      </c>
      <c r="P67" s="155">
        <v>0</v>
      </c>
      <c r="Q67" s="155">
        <v>0</v>
      </c>
      <c r="R67" s="155"/>
      <c r="S67" s="155"/>
      <c r="T67" s="155"/>
      <c r="U67" s="155"/>
      <c r="V67" s="155">
        <v>0</v>
      </c>
      <c r="W67" s="155">
        <v>0</v>
      </c>
      <c r="X67" s="155"/>
      <c r="Y67" s="155">
        <v>0</v>
      </c>
      <c r="Z67" s="155">
        <v>0</v>
      </c>
      <c r="AA67" s="155">
        <v>0</v>
      </c>
      <c r="AB67" s="155">
        <v>0</v>
      </c>
      <c r="AC67" s="155">
        <v>0</v>
      </c>
      <c r="AD67" s="155"/>
      <c r="AE67" s="155">
        <v>0</v>
      </c>
      <c r="AF67" s="155">
        <v>0</v>
      </c>
      <c r="AG67" s="155">
        <v>1</v>
      </c>
      <c r="AH67" s="155">
        <v>0</v>
      </c>
      <c r="AI67" s="155">
        <v>0</v>
      </c>
      <c r="AJ67" s="155"/>
      <c r="AK67" s="155">
        <v>0</v>
      </c>
      <c r="AL67" s="155">
        <v>0</v>
      </c>
      <c r="AM67" s="155">
        <v>0</v>
      </c>
      <c r="AN67" s="155">
        <v>0</v>
      </c>
      <c r="AO67" s="155"/>
      <c r="AP67" s="155">
        <v>0</v>
      </c>
      <c r="AQ67" s="155"/>
      <c r="AR67" s="155"/>
      <c r="AS67" s="155"/>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ht="13.15" x14ac:dyDescent="0.35">
      <c r="A68" s="51">
        <f>COUNTIF(Survey!H:H,DOE!$A69)</f>
        <v>0</v>
      </c>
      <c r="B68" s="92">
        <v>66</v>
      </c>
      <c r="C68" s="93">
        <f>SUM(SurveyResultAggregation!$D68:$BK68)</f>
        <v>2</v>
      </c>
      <c r="D68" s="154">
        <v>0</v>
      </c>
      <c r="E68" s="154">
        <v>1</v>
      </c>
      <c r="F68" s="154">
        <v>0</v>
      </c>
      <c r="G68" s="154">
        <v>0</v>
      </c>
      <c r="H68" s="154">
        <v>0</v>
      </c>
      <c r="I68" s="154"/>
      <c r="J68" s="154">
        <v>0</v>
      </c>
      <c r="K68" s="154">
        <v>0</v>
      </c>
      <c r="L68" s="154"/>
      <c r="M68" s="154">
        <v>0</v>
      </c>
      <c r="N68" s="154">
        <v>0</v>
      </c>
      <c r="O68" s="154">
        <v>0</v>
      </c>
      <c r="P68" s="154">
        <v>0</v>
      </c>
      <c r="Q68" s="154">
        <v>0</v>
      </c>
      <c r="R68" s="154"/>
      <c r="S68" s="154"/>
      <c r="T68" s="154"/>
      <c r="U68" s="154"/>
      <c r="V68" s="154">
        <v>0</v>
      </c>
      <c r="W68" s="154">
        <v>0</v>
      </c>
      <c r="X68" s="154"/>
      <c r="Y68" s="154">
        <v>0</v>
      </c>
      <c r="Z68" s="154">
        <v>0</v>
      </c>
      <c r="AA68" s="154">
        <v>0</v>
      </c>
      <c r="AB68" s="154">
        <v>0</v>
      </c>
      <c r="AC68" s="154">
        <v>0</v>
      </c>
      <c r="AD68" s="154"/>
      <c r="AE68" s="154">
        <v>0</v>
      </c>
      <c r="AF68" s="154">
        <v>0</v>
      </c>
      <c r="AG68" s="154">
        <v>0</v>
      </c>
      <c r="AH68" s="154">
        <v>1</v>
      </c>
      <c r="AI68" s="154">
        <v>0</v>
      </c>
      <c r="AJ68" s="154"/>
      <c r="AK68" s="154">
        <v>0</v>
      </c>
      <c r="AL68" s="154">
        <v>0</v>
      </c>
      <c r="AM68" s="154">
        <v>0</v>
      </c>
      <c r="AN68" s="154">
        <v>0</v>
      </c>
      <c r="AO68" s="154"/>
      <c r="AP68" s="154">
        <v>0</v>
      </c>
      <c r="AQ68" s="154"/>
      <c r="AR68" s="154"/>
      <c r="AS68" s="154"/>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ht="13.15" x14ac:dyDescent="0.35">
      <c r="A69" s="50">
        <f>COUNTIF(Survey!H:H,DOE!$A70)</f>
        <v>0</v>
      </c>
      <c r="B69" s="92">
        <v>67</v>
      </c>
      <c r="C69" s="91">
        <f>SUM(SurveyResultAggregation!$D69:$BK69)</f>
        <v>4</v>
      </c>
      <c r="D69" s="155">
        <v>0</v>
      </c>
      <c r="E69" s="155">
        <v>0</v>
      </c>
      <c r="F69" s="155">
        <v>0</v>
      </c>
      <c r="G69" s="155">
        <v>0</v>
      </c>
      <c r="H69" s="155">
        <v>0</v>
      </c>
      <c r="I69" s="155"/>
      <c r="J69" s="155">
        <v>0</v>
      </c>
      <c r="K69" s="155">
        <v>0</v>
      </c>
      <c r="L69" s="155"/>
      <c r="M69" s="155">
        <v>0</v>
      </c>
      <c r="N69" s="155">
        <v>0</v>
      </c>
      <c r="O69" s="155">
        <v>0</v>
      </c>
      <c r="P69" s="155">
        <v>0</v>
      </c>
      <c r="Q69" s="155">
        <v>0</v>
      </c>
      <c r="R69" s="155"/>
      <c r="S69" s="155"/>
      <c r="T69" s="155"/>
      <c r="U69" s="155"/>
      <c r="V69" s="155">
        <v>0</v>
      </c>
      <c r="W69" s="155">
        <v>0</v>
      </c>
      <c r="X69" s="155"/>
      <c r="Y69" s="155">
        <v>2</v>
      </c>
      <c r="Z69" s="155">
        <v>0</v>
      </c>
      <c r="AA69" s="155">
        <v>0</v>
      </c>
      <c r="AB69" s="155">
        <v>0</v>
      </c>
      <c r="AC69" s="155">
        <v>1</v>
      </c>
      <c r="AD69" s="155"/>
      <c r="AE69" s="155">
        <v>0</v>
      </c>
      <c r="AF69" s="155">
        <v>0</v>
      </c>
      <c r="AG69" s="155">
        <v>0</v>
      </c>
      <c r="AH69" s="155">
        <v>0</v>
      </c>
      <c r="AI69" s="155">
        <v>0</v>
      </c>
      <c r="AJ69" s="155"/>
      <c r="AK69" s="155">
        <v>0</v>
      </c>
      <c r="AL69" s="155">
        <v>0</v>
      </c>
      <c r="AM69" s="155">
        <v>1</v>
      </c>
      <c r="AN69" s="155">
        <v>0</v>
      </c>
      <c r="AO69" s="155"/>
      <c r="AP69" s="155">
        <v>0</v>
      </c>
      <c r="AQ69" s="155"/>
      <c r="AR69" s="155"/>
      <c r="AS69" s="155"/>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ht="13.15" x14ac:dyDescent="0.35">
      <c r="A70" s="51">
        <f>COUNTIF(Survey!H:H,DOE!$A71)</f>
        <v>0</v>
      </c>
      <c r="B70" s="92">
        <v>68</v>
      </c>
      <c r="C70" s="93">
        <f>SUM(SurveyResultAggregation!$D70:$BK70)</f>
        <v>5</v>
      </c>
      <c r="D70" s="154">
        <v>0</v>
      </c>
      <c r="E70" s="154">
        <v>0</v>
      </c>
      <c r="F70" s="154">
        <v>0</v>
      </c>
      <c r="G70" s="154">
        <v>1</v>
      </c>
      <c r="H70" s="154">
        <v>0</v>
      </c>
      <c r="I70" s="154"/>
      <c r="J70" s="154">
        <v>0</v>
      </c>
      <c r="K70" s="154">
        <v>0</v>
      </c>
      <c r="L70" s="154"/>
      <c r="M70" s="154">
        <v>0</v>
      </c>
      <c r="N70" s="154">
        <v>0</v>
      </c>
      <c r="O70" s="154">
        <v>0</v>
      </c>
      <c r="P70" s="154">
        <v>2</v>
      </c>
      <c r="Q70" s="154">
        <v>0</v>
      </c>
      <c r="R70" s="154"/>
      <c r="S70" s="154"/>
      <c r="T70" s="154"/>
      <c r="U70" s="154"/>
      <c r="V70" s="154">
        <v>0</v>
      </c>
      <c r="W70" s="154">
        <v>0</v>
      </c>
      <c r="X70" s="154"/>
      <c r="Y70" s="154">
        <v>0</v>
      </c>
      <c r="Z70" s="154">
        <v>0</v>
      </c>
      <c r="AA70" s="154">
        <v>0</v>
      </c>
      <c r="AB70" s="154">
        <v>0</v>
      </c>
      <c r="AC70" s="154">
        <v>1</v>
      </c>
      <c r="AD70" s="154"/>
      <c r="AE70" s="154">
        <v>0</v>
      </c>
      <c r="AF70" s="154">
        <v>0</v>
      </c>
      <c r="AG70" s="154">
        <v>0</v>
      </c>
      <c r="AH70" s="154">
        <v>0</v>
      </c>
      <c r="AI70" s="154">
        <v>0</v>
      </c>
      <c r="AJ70" s="154"/>
      <c r="AK70" s="154">
        <v>0</v>
      </c>
      <c r="AL70" s="154">
        <v>0</v>
      </c>
      <c r="AM70" s="154">
        <v>0</v>
      </c>
      <c r="AN70" s="154">
        <v>1</v>
      </c>
      <c r="AO70" s="154"/>
      <c r="AP70" s="154">
        <v>0</v>
      </c>
      <c r="AQ70" s="154"/>
      <c r="AR70" s="154"/>
      <c r="AS70" s="154"/>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ht="13.15" x14ac:dyDescent="0.35">
      <c r="A71" s="50">
        <f>COUNTIF(Survey!H:H,DOE!$A72)</f>
        <v>0</v>
      </c>
      <c r="B71" s="92">
        <v>69</v>
      </c>
      <c r="C71" s="91">
        <f>SUM(SurveyResultAggregation!$D71:$BK71)</f>
        <v>4</v>
      </c>
      <c r="D71" s="155">
        <v>0</v>
      </c>
      <c r="E71" s="155">
        <v>0</v>
      </c>
      <c r="F71" s="155">
        <v>0</v>
      </c>
      <c r="G71" s="155">
        <v>0</v>
      </c>
      <c r="H71" s="155">
        <v>0</v>
      </c>
      <c r="I71" s="155"/>
      <c r="J71" s="155">
        <v>0</v>
      </c>
      <c r="K71" s="155">
        <v>0</v>
      </c>
      <c r="L71" s="155"/>
      <c r="M71" s="155">
        <v>1</v>
      </c>
      <c r="N71" s="155">
        <v>0</v>
      </c>
      <c r="O71" s="155">
        <v>0</v>
      </c>
      <c r="P71" s="155">
        <v>0</v>
      </c>
      <c r="Q71" s="155">
        <v>0</v>
      </c>
      <c r="R71" s="155"/>
      <c r="S71" s="155"/>
      <c r="T71" s="155"/>
      <c r="U71" s="155"/>
      <c r="V71" s="155">
        <v>0</v>
      </c>
      <c r="W71" s="155">
        <v>0</v>
      </c>
      <c r="X71" s="155"/>
      <c r="Y71" s="155">
        <v>0</v>
      </c>
      <c r="Z71" s="155">
        <v>0</v>
      </c>
      <c r="AA71" s="155">
        <v>1</v>
      </c>
      <c r="AB71" s="155">
        <v>0</v>
      </c>
      <c r="AC71" s="155">
        <v>0</v>
      </c>
      <c r="AD71" s="155"/>
      <c r="AE71" s="155">
        <v>0</v>
      </c>
      <c r="AF71" s="155">
        <v>0</v>
      </c>
      <c r="AG71" s="155">
        <v>0</v>
      </c>
      <c r="AH71" s="155">
        <v>0</v>
      </c>
      <c r="AI71" s="155">
        <v>1</v>
      </c>
      <c r="AJ71" s="155"/>
      <c r="AK71" s="155">
        <v>0</v>
      </c>
      <c r="AL71" s="155">
        <v>1</v>
      </c>
      <c r="AM71" s="155">
        <v>0</v>
      </c>
      <c r="AN71" s="155">
        <v>0</v>
      </c>
      <c r="AO71" s="155"/>
      <c r="AP71" s="155">
        <v>0</v>
      </c>
      <c r="AQ71" s="155"/>
      <c r="AR71" s="155"/>
      <c r="AS71" s="155"/>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ht="13.15" x14ac:dyDescent="0.35">
      <c r="A72" s="51">
        <f>COUNTIF(Survey!H:H,DOE!$A73)</f>
        <v>0</v>
      </c>
      <c r="B72" s="92">
        <v>70</v>
      </c>
      <c r="C72" s="93">
        <f>SUM(SurveyResultAggregation!$D72:$BK72)</f>
        <v>3</v>
      </c>
      <c r="D72" s="154">
        <v>0</v>
      </c>
      <c r="E72" s="154">
        <v>0</v>
      </c>
      <c r="F72" s="154">
        <v>0</v>
      </c>
      <c r="G72" s="154">
        <v>0</v>
      </c>
      <c r="H72" s="154">
        <v>0</v>
      </c>
      <c r="I72" s="154"/>
      <c r="J72" s="154">
        <v>0</v>
      </c>
      <c r="K72" s="154">
        <v>0</v>
      </c>
      <c r="L72" s="154"/>
      <c r="M72" s="154">
        <v>0</v>
      </c>
      <c r="N72" s="154">
        <v>0</v>
      </c>
      <c r="O72" s="154">
        <v>1</v>
      </c>
      <c r="P72" s="154">
        <v>0</v>
      </c>
      <c r="Q72" s="154">
        <v>0</v>
      </c>
      <c r="R72" s="154"/>
      <c r="S72" s="154"/>
      <c r="T72" s="154"/>
      <c r="U72" s="154"/>
      <c r="V72" s="154">
        <v>0</v>
      </c>
      <c r="W72" s="154">
        <v>0</v>
      </c>
      <c r="X72" s="154"/>
      <c r="Y72" s="154">
        <v>0</v>
      </c>
      <c r="Z72" s="154">
        <v>0</v>
      </c>
      <c r="AA72" s="154">
        <v>1</v>
      </c>
      <c r="AB72" s="154">
        <v>0</v>
      </c>
      <c r="AC72" s="154">
        <v>0</v>
      </c>
      <c r="AD72" s="154"/>
      <c r="AE72" s="154">
        <v>0</v>
      </c>
      <c r="AF72" s="154">
        <v>0</v>
      </c>
      <c r="AG72" s="154">
        <v>0</v>
      </c>
      <c r="AH72" s="154">
        <v>0</v>
      </c>
      <c r="AI72" s="154">
        <v>0</v>
      </c>
      <c r="AJ72" s="154"/>
      <c r="AK72" s="154">
        <v>0</v>
      </c>
      <c r="AL72" s="154">
        <v>0</v>
      </c>
      <c r="AM72" s="154">
        <v>0</v>
      </c>
      <c r="AN72" s="154">
        <v>0</v>
      </c>
      <c r="AO72" s="154"/>
      <c r="AP72" s="154">
        <v>0</v>
      </c>
      <c r="AQ72" s="154"/>
      <c r="AR72" s="154"/>
      <c r="AS72" s="154"/>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ht="13.15" x14ac:dyDescent="0.35">
      <c r="A73" s="50">
        <f>COUNTIF(Survey!H:H,DOE!$A74)</f>
        <v>0</v>
      </c>
      <c r="B73" s="92">
        <v>71</v>
      </c>
      <c r="C73" s="91">
        <f>SUM(SurveyResultAggregation!$D73:$BK73)</f>
        <v>1</v>
      </c>
      <c r="D73" s="155">
        <v>0</v>
      </c>
      <c r="E73" s="155">
        <v>0</v>
      </c>
      <c r="F73" s="155">
        <v>0</v>
      </c>
      <c r="G73" s="155">
        <v>0</v>
      </c>
      <c r="H73" s="155">
        <v>0</v>
      </c>
      <c r="I73" s="155"/>
      <c r="J73" s="155">
        <v>0</v>
      </c>
      <c r="K73" s="155">
        <v>0</v>
      </c>
      <c r="L73" s="155"/>
      <c r="M73" s="155">
        <v>1</v>
      </c>
      <c r="N73" s="155">
        <v>0</v>
      </c>
      <c r="O73" s="155">
        <v>0</v>
      </c>
      <c r="P73" s="155">
        <v>0</v>
      </c>
      <c r="Q73" s="155">
        <v>0</v>
      </c>
      <c r="R73" s="155"/>
      <c r="S73" s="155"/>
      <c r="T73" s="155"/>
      <c r="U73" s="155"/>
      <c r="V73" s="155">
        <v>0</v>
      </c>
      <c r="W73" s="155">
        <v>0</v>
      </c>
      <c r="X73" s="155"/>
      <c r="Y73" s="155">
        <v>0</v>
      </c>
      <c r="Z73" s="155">
        <v>0</v>
      </c>
      <c r="AA73" s="155">
        <v>0</v>
      </c>
      <c r="AB73" s="155">
        <v>0</v>
      </c>
      <c r="AC73" s="155">
        <v>0</v>
      </c>
      <c r="AD73" s="155"/>
      <c r="AE73" s="155">
        <v>0</v>
      </c>
      <c r="AF73" s="155">
        <v>0</v>
      </c>
      <c r="AG73" s="155">
        <v>0</v>
      </c>
      <c r="AH73" s="155">
        <v>0</v>
      </c>
      <c r="AI73" s="155">
        <v>0</v>
      </c>
      <c r="AJ73" s="155"/>
      <c r="AK73" s="155">
        <v>0</v>
      </c>
      <c r="AL73" s="155">
        <v>0</v>
      </c>
      <c r="AM73" s="155">
        <v>0</v>
      </c>
      <c r="AN73" s="155">
        <v>0</v>
      </c>
      <c r="AO73" s="155"/>
      <c r="AP73" s="155">
        <v>0</v>
      </c>
      <c r="AQ73" s="155"/>
      <c r="AR73" s="155"/>
      <c r="AS73" s="155"/>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ht="13.15" x14ac:dyDescent="0.35">
      <c r="A74" s="51">
        <f>COUNTIF(Survey!H:H,DOE!$A75)</f>
        <v>0</v>
      </c>
      <c r="B74" s="92">
        <v>72</v>
      </c>
      <c r="C74" s="93">
        <f>SUM(SurveyResultAggregation!$D74:$BK74)</f>
        <v>0</v>
      </c>
      <c r="D74" s="154">
        <v>0</v>
      </c>
      <c r="E74" s="154">
        <v>0</v>
      </c>
      <c r="F74" s="154">
        <v>0</v>
      </c>
      <c r="G74" s="154">
        <v>0</v>
      </c>
      <c r="H74" s="154">
        <v>0</v>
      </c>
      <c r="I74" s="154"/>
      <c r="J74" s="154">
        <v>0</v>
      </c>
      <c r="K74" s="154">
        <v>0</v>
      </c>
      <c r="L74" s="154"/>
      <c r="M74" s="154">
        <v>0</v>
      </c>
      <c r="N74" s="154">
        <v>0</v>
      </c>
      <c r="O74" s="154">
        <v>0</v>
      </c>
      <c r="P74" s="154">
        <v>0</v>
      </c>
      <c r="Q74" s="154">
        <v>0</v>
      </c>
      <c r="R74" s="154"/>
      <c r="S74" s="154"/>
      <c r="T74" s="154"/>
      <c r="U74" s="154"/>
      <c r="V74" s="154">
        <v>0</v>
      </c>
      <c r="W74" s="154">
        <v>0</v>
      </c>
      <c r="X74" s="154"/>
      <c r="Y74" s="154">
        <v>0</v>
      </c>
      <c r="Z74" s="154">
        <v>0</v>
      </c>
      <c r="AA74" s="154">
        <v>0</v>
      </c>
      <c r="AB74" s="154">
        <v>0</v>
      </c>
      <c r="AC74" s="154">
        <v>0</v>
      </c>
      <c r="AD74" s="154"/>
      <c r="AE74" s="154">
        <v>0</v>
      </c>
      <c r="AF74" s="154">
        <v>0</v>
      </c>
      <c r="AG74" s="154">
        <v>0</v>
      </c>
      <c r="AH74" s="154">
        <v>0</v>
      </c>
      <c r="AI74" s="154">
        <v>0</v>
      </c>
      <c r="AJ74" s="154"/>
      <c r="AK74" s="154">
        <v>0</v>
      </c>
      <c r="AL74" s="154">
        <v>0</v>
      </c>
      <c r="AM74" s="154">
        <v>0</v>
      </c>
      <c r="AN74" s="154">
        <v>0</v>
      </c>
      <c r="AO74" s="154"/>
      <c r="AP74" s="154">
        <v>0</v>
      </c>
      <c r="AQ74" s="154"/>
      <c r="AR74" s="154"/>
      <c r="AS74" s="154"/>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ht="13.15" x14ac:dyDescent="0.35">
      <c r="A75" s="50">
        <f>COUNTIF(Survey!H:H,DOE!$A76)</f>
        <v>0</v>
      </c>
      <c r="B75" s="92">
        <v>73</v>
      </c>
      <c r="C75" s="91">
        <f>SUM(SurveyResultAggregation!$D75:$BK75)</f>
        <v>17</v>
      </c>
      <c r="D75" s="155">
        <v>0</v>
      </c>
      <c r="E75" s="155">
        <v>0</v>
      </c>
      <c r="F75" s="155">
        <v>0</v>
      </c>
      <c r="G75" s="155">
        <v>2</v>
      </c>
      <c r="H75" s="155">
        <v>1</v>
      </c>
      <c r="I75" s="155"/>
      <c r="J75" s="155">
        <v>1</v>
      </c>
      <c r="K75" s="155">
        <v>1</v>
      </c>
      <c r="L75" s="155"/>
      <c r="M75" s="155">
        <v>2</v>
      </c>
      <c r="N75" s="155">
        <v>0</v>
      </c>
      <c r="O75" s="155">
        <v>1</v>
      </c>
      <c r="P75" s="155">
        <v>0</v>
      </c>
      <c r="Q75" s="155">
        <v>2</v>
      </c>
      <c r="R75" s="155"/>
      <c r="S75" s="155"/>
      <c r="T75" s="155"/>
      <c r="U75" s="155"/>
      <c r="V75" s="155">
        <v>0</v>
      </c>
      <c r="W75" s="155">
        <v>0</v>
      </c>
      <c r="X75" s="155"/>
      <c r="Y75" s="155">
        <v>1</v>
      </c>
      <c r="Z75" s="155">
        <v>0</v>
      </c>
      <c r="AA75" s="155">
        <v>1</v>
      </c>
      <c r="AB75" s="155">
        <v>1</v>
      </c>
      <c r="AC75" s="155">
        <v>0</v>
      </c>
      <c r="AD75" s="155"/>
      <c r="AE75" s="155">
        <v>1</v>
      </c>
      <c r="AF75" s="155">
        <v>0</v>
      </c>
      <c r="AG75" s="155">
        <v>0</v>
      </c>
      <c r="AH75" s="155">
        <v>1</v>
      </c>
      <c r="AI75" s="155">
        <v>0</v>
      </c>
      <c r="AJ75" s="155"/>
      <c r="AK75" s="155">
        <v>1</v>
      </c>
      <c r="AL75" s="155">
        <v>0</v>
      </c>
      <c r="AM75" s="155">
        <v>0</v>
      </c>
      <c r="AN75" s="155">
        <v>0</v>
      </c>
      <c r="AO75" s="155"/>
      <c r="AP75" s="155">
        <v>1</v>
      </c>
      <c r="AQ75" s="155"/>
      <c r="AR75" s="155"/>
      <c r="AS75" s="155"/>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ht="13.15" x14ac:dyDescent="0.35">
      <c r="A76" s="51">
        <f>COUNTIF(Survey!H:H,DOE!$A77)</f>
        <v>0</v>
      </c>
      <c r="B76" s="92">
        <v>74</v>
      </c>
      <c r="C76" s="93">
        <f>SUM(SurveyResultAggregation!$D76:$BK76)</f>
        <v>12</v>
      </c>
      <c r="D76" s="154">
        <v>0</v>
      </c>
      <c r="E76" s="154">
        <v>0</v>
      </c>
      <c r="F76" s="154">
        <v>0</v>
      </c>
      <c r="G76" s="154">
        <v>1</v>
      </c>
      <c r="H76" s="154">
        <v>0</v>
      </c>
      <c r="I76" s="154"/>
      <c r="J76" s="154">
        <v>0</v>
      </c>
      <c r="K76" s="154">
        <v>1</v>
      </c>
      <c r="L76" s="154"/>
      <c r="M76" s="154">
        <v>0</v>
      </c>
      <c r="N76" s="154">
        <v>0</v>
      </c>
      <c r="O76" s="154">
        <v>1</v>
      </c>
      <c r="P76" s="154">
        <v>0</v>
      </c>
      <c r="Q76" s="154">
        <v>0</v>
      </c>
      <c r="R76" s="154"/>
      <c r="S76" s="154"/>
      <c r="T76" s="154"/>
      <c r="U76" s="154"/>
      <c r="V76" s="154">
        <v>0</v>
      </c>
      <c r="W76" s="154">
        <v>0</v>
      </c>
      <c r="X76" s="154"/>
      <c r="Y76" s="154">
        <v>0</v>
      </c>
      <c r="Z76" s="154">
        <v>1</v>
      </c>
      <c r="AA76" s="154">
        <v>0</v>
      </c>
      <c r="AB76" s="154">
        <v>1</v>
      </c>
      <c r="AC76" s="154">
        <v>0</v>
      </c>
      <c r="AD76" s="154"/>
      <c r="AE76" s="154">
        <v>1</v>
      </c>
      <c r="AF76" s="154">
        <v>1</v>
      </c>
      <c r="AG76" s="154">
        <v>1</v>
      </c>
      <c r="AH76" s="154">
        <v>2</v>
      </c>
      <c r="AI76" s="154">
        <v>0</v>
      </c>
      <c r="AJ76" s="154"/>
      <c r="AK76" s="154">
        <v>0</v>
      </c>
      <c r="AL76" s="154">
        <v>0</v>
      </c>
      <c r="AM76" s="154">
        <v>2</v>
      </c>
      <c r="AN76" s="154">
        <v>0</v>
      </c>
      <c r="AO76" s="154"/>
      <c r="AP76" s="154">
        <v>0</v>
      </c>
      <c r="AQ76" s="154"/>
      <c r="AR76" s="154"/>
      <c r="AS76" s="154"/>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ht="13.15" x14ac:dyDescent="0.35">
      <c r="A77" s="50">
        <f>COUNTIF(Survey!H:H,DOE!$A78)</f>
        <v>0</v>
      </c>
      <c r="B77" s="92">
        <v>75</v>
      </c>
      <c r="C77" s="91">
        <f>SUM(SurveyResultAggregation!$D77:$BK77)</f>
        <v>6</v>
      </c>
      <c r="D77" s="155">
        <v>1</v>
      </c>
      <c r="E77" s="155">
        <v>0</v>
      </c>
      <c r="F77" s="155">
        <v>0</v>
      </c>
      <c r="G77" s="155">
        <v>0</v>
      </c>
      <c r="H77" s="155">
        <v>0</v>
      </c>
      <c r="I77" s="155"/>
      <c r="J77" s="155">
        <v>0</v>
      </c>
      <c r="K77" s="155">
        <v>1</v>
      </c>
      <c r="L77" s="155"/>
      <c r="M77" s="155">
        <v>0</v>
      </c>
      <c r="N77" s="155">
        <v>1</v>
      </c>
      <c r="O77" s="155">
        <v>1</v>
      </c>
      <c r="P77" s="155">
        <v>1</v>
      </c>
      <c r="Q77" s="155">
        <v>0</v>
      </c>
      <c r="R77" s="155"/>
      <c r="S77" s="155"/>
      <c r="T77" s="155"/>
      <c r="U77" s="155"/>
      <c r="V77" s="155">
        <v>0</v>
      </c>
      <c r="W77" s="155">
        <v>0</v>
      </c>
      <c r="X77" s="155"/>
      <c r="Y77" s="155">
        <v>0</v>
      </c>
      <c r="Z77" s="155">
        <v>0</v>
      </c>
      <c r="AA77" s="155">
        <v>0</v>
      </c>
      <c r="AB77" s="155">
        <v>0</v>
      </c>
      <c r="AC77" s="155">
        <v>0</v>
      </c>
      <c r="AD77" s="155"/>
      <c r="AE77" s="155">
        <v>0</v>
      </c>
      <c r="AF77" s="155">
        <v>0</v>
      </c>
      <c r="AG77" s="155">
        <v>0</v>
      </c>
      <c r="AH77" s="155">
        <v>0</v>
      </c>
      <c r="AI77" s="155">
        <v>0</v>
      </c>
      <c r="AJ77" s="155"/>
      <c r="AK77" s="155">
        <v>0</v>
      </c>
      <c r="AL77" s="155">
        <v>0</v>
      </c>
      <c r="AM77" s="155">
        <v>1</v>
      </c>
      <c r="AN77" s="155">
        <v>0</v>
      </c>
      <c r="AO77" s="155"/>
      <c r="AP77" s="155">
        <v>0</v>
      </c>
      <c r="AQ77" s="155"/>
      <c r="AR77" s="155"/>
      <c r="AS77" s="155"/>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ht="13.15" x14ac:dyDescent="0.35">
      <c r="A78" s="51">
        <f>COUNTIF(Survey!H:H,DOE!$A79)</f>
        <v>1</v>
      </c>
      <c r="B78" s="92">
        <v>76</v>
      </c>
      <c r="C78" s="93">
        <f>SUM(SurveyResultAggregation!$D78:$BK78)</f>
        <v>9</v>
      </c>
      <c r="D78" s="154">
        <v>1</v>
      </c>
      <c r="E78" s="154">
        <v>0</v>
      </c>
      <c r="F78" s="154">
        <v>0</v>
      </c>
      <c r="G78" s="154">
        <v>0</v>
      </c>
      <c r="H78" s="154">
        <v>0</v>
      </c>
      <c r="I78" s="154"/>
      <c r="J78" s="154">
        <v>0</v>
      </c>
      <c r="K78" s="154">
        <v>1</v>
      </c>
      <c r="L78" s="154"/>
      <c r="M78" s="154">
        <v>2</v>
      </c>
      <c r="N78" s="154">
        <v>0</v>
      </c>
      <c r="O78" s="154">
        <v>1</v>
      </c>
      <c r="P78" s="154">
        <v>0</v>
      </c>
      <c r="Q78" s="154">
        <v>1</v>
      </c>
      <c r="R78" s="154"/>
      <c r="S78" s="154"/>
      <c r="T78" s="154"/>
      <c r="U78" s="154"/>
      <c r="V78" s="154">
        <v>0</v>
      </c>
      <c r="W78" s="154">
        <v>1</v>
      </c>
      <c r="X78" s="154"/>
      <c r="Y78" s="154">
        <v>0</v>
      </c>
      <c r="Z78" s="154">
        <v>0</v>
      </c>
      <c r="AA78" s="154">
        <v>0</v>
      </c>
      <c r="AB78" s="154">
        <v>0</v>
      </c>
      <c r="AC78" s="154">
        <v>0</v>
      </c>
      <c r="AD78" s="154"/>
      <c r="AE78" s="154">
        <v>1</v>
      </c>
      <c r="AF78" s="154">
        <v>0</v>
      </c>
      <c r="AG78" s="154">
        <v>1</v>
      </c>
      <c r="AH78" s="154">
        <v>0</v>
      </c>
      <c r="AI78" s="154">
        <v>0</v>
      </c>
      <c r="AJ78" s="154"/>
      <c r="AK78" s="154">
        <v>0</v>
      </c>
      <c r="AL78" s="154">
        <v>0</v>
      </c>
      <c r="AM78" s="154">
        <v>0</v>
      </c>
      <c r="AN78" s="154">
        <v>0</v>
      </c>
      <c r="AO78" s="154"/>
      <c r="AP78" s="154">
        <v>0</v>
      </c>
      <c r="AQ78" s="154"/>
      <c r="AR78" s="154"/>
      <c r="AS78" s="154"/>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ht="13.15" x14ac:dyDescent="0.35">
      <c r="A79" s="50">
        <f>COUNTIF(Survey!H:H,DOE!$A80)</f>
        <v>0</v>
      </c>
      <c r="B79" s="92">
        <v>77</v>
      </c>
      <c r="C79" s="91">
        <f>SUM(SurveyResultAggregation!$D79:$BK79)</f>
        <v>7</v>
      </c>
      <c r="D79" s="155">
        <v>0</v>
      </c>
      <c r="E79" s="155">
        <v>0</v>
      </c>
      <c r="F79" s="155">
        <v>0</v>
      </c>
      <c r="G79" s="155">
        <v>0</v>
      </c>
      <c r="H79" s="155">
        <v>1</v>
      </c>
      <c r="I79" s="155"/>
      <c r="J79" s="155">
        <v>0</v>
      </c>
      <c r="K79" s="155">
        <v>2</v>
      </c>
      <c r="L79" s="155"/>
      <c r="M79" s="155">
        <v>0</v>
      </c>
      <c r="N79" s="155">
        <v>0</v>
      </c>
      <c r="O79" s="155">
        <v>0</v>
      </c>
      <c r="P79" s="155">
        <v>0</v>
      </c>
      <c r="Q79" s="155">
        <v>0</v>
      </c>
      <c r="R79" s="155"/>
      <c r="S79" s="155"/>
      <c r="T79" s="155"/>
      <c r="U79" s="155"/>
      <c r="V79" s="155">
        <v>0</v>
      </c>
      <c r="W79" s="155">
        <v>0</v>
      </c>
      <c r="X79" s="155"/>
      <c r="Y79" s="155">
        <v>0</v>
      </c>
      <c r="Z79" s="155">
        <v>0</v>
      </c>
      <c r="AA79" s="155">
        <v>0</v>
      </c>
      <c r="AB79" s="155">
        <v>0</v>
      </c>
      <c r="AC79" s="155">
        <v>0</v>
      </c>
      <c r="AD79" s="155"/>
      <c r="AE79" s="155">
        <v>0</v>
      </c>
      <c r="AF79" s="155">
        <v>1</v>
      </c>
      <c r="AG79" s="155">
        <v>0</v>
      </c>
      <c r="AH79" s="155">
        <v>0</v>
      </c>
      <c r="AI79" s="155">
        <v>0</v>
      </c>
      <c r="AJ79" s="155"/>
      <c r="AK79" s="155">
        <v>0</v>
      </c>
      <c r="AL79" s="155">
        <v>0</v>
      </c>
      <c r="AM79" s="155">
        <v>1</v>
      </c>
      <c r="AN79" s="155">
        <v>0</v>
      </c>
      <c r="AO79" s="155"/>
      <c r="AP79" s="155">
        <v>2</v>
      </c>
      <c r="AQ79" s="155"/>
      <c r="AR79" s="155"/>
      <c r="AS79" s="155"/>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ht="13.15" x14ac:dyDescent="0.35">
      <c r="A80" s="51">
        <f>COUNTIF(Survey!H:H,DOE!$A81)</f>
        <v>0</v>
      </c>
      <c r="B80" s="92">
        <v>78</v>
      </c>
      <c r="C80" s="93">
        <f>SUM(SurveyResultAggregation!$D80:$BK80)</f>
        <v>3</v>
      </c>
      <c r="D80" s="154">
        <v>0</v>
      </c>
      <c r="E80" s="154">
        <v>1</v>
      </c>
      <c r="F80" s="154">
        <v>0</v>
      </c>
      <c r="G80" s="154">
        <v>0</v>
      </c>
      <c r="H80" s="154">
        <v>0</v>
      </c>
      <c r="I80" s="154"/>
      <c r="J80" s="154">
        <v>0</v>
      </c>
      <c r="K80" s="154">
        <v>0</v>
      </c>
      <c r="L80" s="154"/>
      <c r="M80" s="154">
        <v>0</v>
      </c>
      <c r="N80" s="154">
        <v>0</v>
      </c>
      <c r="O80" s="154">
        <v>0</v>
      </c>
      <c r="P80" s="154">
        <v>0</v>
      </c>
      <c r="Q80" s="154">
        <v>1</v>
      </c>
      <c r="R80" s="154"/>
      <c r="S80" s="154"/>
      <c r="T80" s="154"/>
      <c r="U80" s="154"/>
      <c r="V80" s="154">
        <v>0</v>
      </c>
      <c r="W80" s="154">
        <v>0</v>
      </c>
      <c r="X80" s="154"/>
      <c r="Y80" s="154">
        <v>0</v>
      </c>
      <c r="Z80" s="154">
        <v>0</v>
      </c>
      <c r="AA80" s="154">
        <v>0</v>
      </c>
      <c r="AB80" s="154">
        <v>0</v>
      </c>
      <c r="AC80" s="154">
        <v>0</v>
      </c>
      <c r="AD80" s="154"/>
      <c r="AE80" s="154">
        <v>0</v>
      </c>
      <c r="AF80" s="154">
        <v>0</v>
      </c>
      <c r="AG80" s="154">
        <v>1</v>
      </c>
      <c r="AH80" s="154">
        <v>0</v>
      </c>
      <c r="AI80" s="154">
        <v>0</v>
      </c>
      <c r="AJ80" s="154"/>
      <c r="AK80" s="154">
        <v>0</v>
      </c>
      <c r="AL80" s="154">
        <v>0</v>
      </c>
      <c r="AM80" s="154">
        <v>0</v>
      </c>
      <c r="AN80" s="154">
        <v>0</v>
      </c>
      <c r="AO80" s="154"/>
      <c r="AP80" s="154">
        <v>0</v>
      </c>
      <c r="AQ80" s="154"/>
      <c r="AR80" s="154"/>
      <c r="AS80" s="154"/>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ht="13.15" x14ac:dyDescent="0.35">
      <c r="A81" s="50">
        <f>COUNTIF(Survey!H:H,DOE!$A82)</f>
        <v>1</v>
      </c>
      <c r="B81" s="92">
        <v>79</v>
      </c>
      <c r="C81" s="91">
        <f>SUM(SurveyResultAggregation!$D81:$BK81)</f>
        <v>5</v>
      </c>
      <c r="D81" s="155">
        <v>1</v>
      </c>
      <c r="E81" s="155">
        <v>0</v>
      </c>
      <c r="F81" s="155">
        <v>0</v>
      </c>
      <c r="G81" s="155">
        <v>0</v>
      </c>
      <c r="H81" s="155">
        <v>0</v>
      </c>
      <c r="I81" s="155"/>
      <c r="J81" s="155">
        <v>0</v>
      </c>
      <c r="K81" s="155">
        <v>0</v>
      </c>
      <c r="L81" s="155"/>
      <c r="M81" s="155">
        <v>0</v>
      </c>
      <c r="N81" s="155">
        <v>0</v>
      </c>
      <c r="O81" s="155">
        <v>0</v>
      </c>
      <c r="P81" s="155">
        <v>0</v>
      </c>
      <c r="Q81" s="155">
        <v>0</v>
      </c>
      <c r="R81" s="155"/>
      <c r="S81" s="155"/>
      <c r="T81" s="155"/>
      <c r="U81" s="155"/>
      <c r="V81" s="155">
        <v>0</v>
      </c>
      <c r="W81" s="155">
        <v>1</v>
      </c>
      <c r="X81" s="155"/>
      <c r="Y81" s="155">
        <v>1</v>
      </c>
      <c r="Z81" s="155">
        <v>0</v>
      </c>
      <c r="AA81" s="155">
        <v>0</v>
      </c>
      <c r="AB81" s="155">
        <v>0</v>
      </c>
      <c r="AC81" s="155">
        <v>0</v>
      </c>
      <c r="AD81" s="155"/>
      <c r="AE81" s="155">
        <v>0</v>
      </c>
      <c r="AF81" s="155">
        <v>0</v>
      </c>
      <c r="AG81" s="155">
        <v>0</v>
      </c>
      <c r="AH81" s="155">
        <v>0</v>
      </c>
      <c r="AI81" s="155">
        <v>0</v>
      </c>
      <c r="AJ81" s="155"/>
      <c r="AK81" s="155">
        <v>0</v>
      </c>
      <c r="AL81" s="155">
        <v>0</v>
      </c>
      <c r="AM81" s="155">
        <v>1</v>
      </c>
      <c r="AN81" s="155">
        <v>0</v>
      </c>
      <c r="AO81" s="155"/>
      <c r="AP81" s="155">
        <v>1</v>
      </c>
      <c r="AQ81" s="155"/>
      <c r="AR81" s="155"/>
      <c r="AS81" s="155"/>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ht="13.15" x14ac:dyDescent="0.35">
      <c r="A82" s="51">
        <f>COUNTIF(Survey!H:H,DOE!$A83)</f>
        <v>0</v>
      </c>
      <c r="B82" s="92">
        <v>80</v>
      </c>
      <c r="C82" s="93">
        <f>SUM(SurveyResultAggregation!$D82:$BK82)</f>
        <v>1</v>
      </c>
      <c r="D82" s="154">
        <v>0</v>
      </c>
      <c r="E82" s="154">
        <v>0</v>
      </c>
      <c r="F82" s="154">
        <v>0</v>
      </c>
      <c r="G82" s="154">
        <v>0</v>
      </c>
      <c r="H82" s="154">
        <v>0</v>
      </c>
      <c r="I82" s="154"/>
      <c r="J82" s="154">
        <v>1</v>
      </c>
      <c r="K82" s="154">
        <v>0</v>
      </c>
      <c r="L82" s="154"/>
      <c r="M82" s="154">
        <v>0</v>
      </c>
      <c r="N82" s="154">
        <v>0</v>
      </c>
      <c r="O82" s="154">
        <v>0</v>
      </c>
      <c r="P82" s="154">
        <v>0</v>
      </c>
      <c r="Q82" s="154">
        <v>0</v>
      </c>
      <c r="R82" s="154"/>
      <c r="S82" s="154"/>
      <c r="T82" s="154"/>
      <c r="U82" s="154"/>
      <c r="V82" s="154">
        <v>0</v>
      </c>
      <c r="W82" s="154">
        <v>0</v>
      </c>
      <c r="X82" s="154"/>
      <c r="Y82" s="154">
        <v>0</v>
      </c>
      <c r="Z82" s="154">
        <v>0</v>
      </c>
      <c r="AA82" s="154">
        <v>0</v>
      </c>
      <c r="AB82" s="154">
        <v>0</v>
      </c>
      <c r="AC82" s="154">
        <v>0</v>
      </c>
      <c r="AD82" s="154"/>
      <c r="AE82" s="154">
        <v>0</v>
      </c>
      <c r="AF82" s="154">
        <v>0</v>
      </c>
      <c r="AG82" s="154">
        <v>0</v>
      </c>
      <c r="AH82" s="154">
        <v>0</v>
      </c>
      <c r="AI82" s="154">
        <v>0</v>
      </c>
      <c r="AJ82" s="154"/>
      <c r="AK82" s="154">
        <v>0</v>
      </c>
      <c r="AL82" s="154">
        <v>0</v>
      </c>
      <c r="AM82" s="154">
        <v>0</v>
      </c>
      <c r="AN82" s="154">
        <v>0</v>
      </c>
      <c r="AO82" s="154"/>
      <c r="AP82" s="154">
        <v>0</v>
      </c>
      <c r="AQ82" s="154"/>
      <c r="AR82" s="154"/>
      <c r="AS82" s="154"/>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ht="13.15" x14ac:dyDescent="0.35">
      <c r="A83" s="52">
        <f>COUNTIF(Survey!H:H,DOE!$A84)</f>
        <v>0</v>
      </c>
      <c r="B83" s="92">
        <v>81</v>
      </c>
      <c r="C83" s="91">
        <f>SUM(SurveyResultAggregation!$D83:$BK83)</f>
        <v>2</v>
      </c>
      <c r="D83" s="155">
        <v>0</v>
      </c>
      <c r="E83" s="155">
        <v>0</v>
      </c>
      <c r="F83" s="155">
        <v>0</v>
      </c>
      <c r="G83" s="155">
        <v>0</v>
      </c>
      <c r="H83" s="155">
        <v>0</v>
      </c>
      <c r="I83" s="155"/>
      <c r="J83" s="155">
        <v>0</v>
      </c>
      <c r="K83" s="155">
        <v>0</v>
      </c>
      <c r="L83" s="155"/>
      <c r="M83" s="155">
        <v>0</v>
      </c>
      <c r="N83" s="155">
        <v>0</v>
      </c>
      <c r="O83" s="155">
        <v>0</v>
      </c>
      <c r="P83" s="155">
        <v>0</v>
      </c>
      <c r="Q83" s="155">
        <v>0</v>
      </c>
      <c r="R83" s="155"/>
      <c r="S83" s="155"/>
      <c r="T83" s="155"/>
      <c r="U83" s="155"/>
      <c r="V83" s="155">
        <v>0</v>
      </c>
      <c r="W83" s="155">
        <v>1</v>
      </c>
      <c r="X83" s="155"/>
      <c r="Y83" s="155">
        <v>0</v>
      </c>
      <c r="Z83" s="155">
        <v>0</v>
      </c>
      <c r="AA83" s="155">
        <v>1</v>
      </c>
      <c r="AB83" s="155">
        <v>0</v>
      </c>
      <c r="AC83" s="155">
        <v>0</v>
      </c>
      <c r="AD83" s="155"/>
      <c r="AE83" s="155">
        <v>0</v>
      </c>
      <c r="AF83" s="155">
        <v>0</v>
      </c>
      <c r="AG83" s="155">
        <v>0</v>
      </c>
      <c r="AH83" s="155">
        <v>0</v>
      </c>
      <c r="AI83" s="155">
        <v>0</v>
      </c>
      <c r="AJ83" s="155"/>
      <c r="AK83" s="155">
        <v>0</v>
      </c>
      <c r="AL83" s="155">
        <v>0</v>
      </c>
      <c r="AM83" s="155">
        <v>0</v>
      </c>
      <c r="AN83" s="155">
        <v>0</v>
      </c>
      <c r="AO83" s="155"/>
      <c r="AP83" s="155">
        <v>0</v>
      </c>
      <c r="AQ83" s="155"/>
      <c r="AR83" s="155"/>
      <c r="AS83" s="155"/>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abSelected="1" zoomScale="90" zoomScaleNormal="90" workbookViewId="0">
      <selection activeCell="I1" sqref="I1"/>
    </sheetView>
  </sheetViews>
  <sheetFormatPr defaultColWidth="8.796875" defaultRowHeight="12.75" x14ac:dyDescent="0.35"/>
  <cols>
    <col min="1" max="1" width="22.1328125" style="19" customWidth="1"/>
    <col min="2" max="5" width="15.33203125" style="18" customWidth="1"/>
    <col min="6" max="6" width="15.33203125" style="1" customWidth="1"/>
    <col min="7" max="9" width="15.33203125" style="19" customWidth="1"/>
    <col min="10" max="11" width="8.796875" style="19"/>
    <col min="12" max="12" width="6.796875" style="19" customWidth="1"/>
    <col min="13" max="65" width="8.796875" style="19"/>
    <col min="66" max="16384" width="8.796875" style="18"/>
  </cols>
  <sheetData>
    <row r="1" spans="1:66" ht="26.25" customHeight="1" thickBot="1" x14ac:dyDescent="0.4">
      <c r="A1" s="219" t="s">
        <v>193</v>
      </c>
      <c r="B1" s="219"/>
      <c r="C1" s="219"/>
      <c r="D1" s="219"/>
      <c r="E1" s="220"/>
      <c r="F1" s="55"/>
    </row>
    <row r="2" spans="1:66" ht="15" customHeight="1" thickTop="1" thickBot="1" x14ac:dyDescent="0.4">
      <c r="A2" s="56" t="s">
        <v>7</v>
      </c>
      <c r="B2" s="56" t="s">
        <v>8</v>
      </c>
      <c r="C2" s="97" t="s">
        <v>194</v>
      </c>
      <c r="D2" s="97" t="s">
        <v>195</v>
      </c>
      <c r="E2" s="97" t="s">
        <v>196</v>
      </c>
      <c r="F2" s="55"/>
    </row>
    <row r="3" spans="1:66" ht="15" customHeight="1" thickTop="1" x14ac:dyDescent="0.35">
      <c r="A3" s="106" t="str">
        <f>SurveySetup!A3</f>
        <v>Price</v>
      </c>
      <c r="B3" s="106" t="str">
        <f>SurveySetup!B3</f>
        <v>$</v>
      </c>
      <c r="C3" s="57">
        <f>MaxLikelihoodSolver!K12</f>
        <v>-1.5029916706508629E-3</v>
      </c>
      <c r="D3" s="57">
        <f>MaxLikelihoodSolver!M12</f>
        <v>1.6321479849879252E-4</v>
      </c>
      <c r="E3" s="94">
        <f>D3/ABS(C3)</f>
        <v>0.108593282109217</v>
      </c>
      <c r="F3" s="55"/>
    </row>
    <row r="4" spans="1:66" ht="15" customHeight="1" x14ac:dyDescent="0.35">
      <c r="A4" s="106" t="str">
        <f>SurveySetup!A4</f>
        <v>Number of Cuts</v>
      </c>
      <c r="B4" s="106" t="str">
        <f>SurveySetup!B4</f>
        <v>#</v>
      </c>
      <c r="C4" s="58">
        <f>MaxLikelihoodSolver!K13</f>
        <v>4.879853654410805E-3</v>
      </c>
      <c r="D4" s="58">
        <f>MaxLikelihoodSolver!M13</f>
        <v>5.7908776938463548E-4</v>
      </c>
      <c r="E4" s="95">
        <f t="shared" ref="E4:E6" si="0">D4/ABS(C4)</f>
        <v>0.11866908526267161</v>
      </c>
      <c r="F4" s="55"/>
    </row>
    <row r="5" spans="1:66" ht="15" customHeight="1" x14ac:dyDescent="0.35">
      <c r="A5" s="106" t="str">
        <f>SurveySetup!A5</f>
        <v>Weight</v>
      </c>
      <c r="B5" s="106" t="str">
        <f>SurveySetup!B5</f>
        <v>Kg</v>
      </c>
      <c r="C5" s="57">
        <f>MaxLikelihoodSolver!K14</f>
        <v>-0.14068870686441112</v>
      </c>
      <c r="D5" s="57">
        <f>MaxLikelihoodSolver!M14</f>
        <v>1.7425348659653412E-2</v>
      </c>
      <c r="E5" s="94">
        <f t="shared" si="0"/>
        <v>0.1238574797367859</v>
      </c>
      <c r="F5" s="55"/>
    </row>
    <row r="6" spans="1:66" ht="15" customHeight="1" x14ac:dyDescent="0.35">
      <c r="A6" s="106" t="str">
        <f>SurveySetup!A6</f>
        <v>Time of Cut</v>
      </c>
      <c r="B6" s="106" t="str">
        <f>SurveySetup!B6</f>
        <v>Sec</v>
      </c>
      <c r="C6" s="59">
        <f>MaxLikelihoodSolver!K15</f>
        <v>-0.11583583818759073</v>
      </c>
      <c r="D6" s="59">
        <f>MaxLikelihoodSolver!M15</f>
        <v>1.3185156112853846E-2</v>
      </c>
      <c r="E6" s="96">
        <f t="shared" si="0"/>
        <v>0.11382622441511668</v>
      </c>
      <c r="F6" s="55"/>
    </row>
    <row r="7" spans="1:66" s="19" customFormat="1" x14ac:dyDescent="0.35">
      <c r="A7" s="18"/>
      <c r="B7" s="18"/>
      <c r="C7" s="18"/>
      <c r="D7" s="18"/>
      <c r="E7" s="18"/>
      <c r="F7" s="18"/>
      <c r="G7" s="18"/>
      <c r="H7" s="18"/>
      <c r="I7" s="18"/>
      <c r="J7" s="18"/>
      <c r="K7" s="18"/>
      <c r="BN7" s="18"/>
    </row>
    <row r="8" spans="1:66" s="19" customFormat="1" x14ac:dyDescent="0.35">
      <c r="A8" s="18"/>
      <c r="B8"/>
      <c r="C8"/>
      <c r="D8"/>
      <c r="E8"/>
      <c r="F8"/>
      <c r="G8" s="18"/>
      <c r="H8" s="18"/>
      <c r="I8" s="18"/>
      <c r="J8" s="18"/>
      <c r="K8" s="18"/>
      <c r="BN8" s="18"/>
    </row>
    <row r="9" spans="1:66" s="19" customFormat="1" ht="25.5" customHeight="1" x14ac:dyDescent="0.35">
      <c r="A9" s="222" t="s">
        <v>197</v>
      </c>
      <c r="B9" s="222"/>
      <c r="C9" s="222"/>
      <c r="D9" s="222"/>
      <c r="E9" s="222"/>
      <c r="F9" s="222"/>
      <c r="G9" s="222"/>
      <c r="H9" s="222"/>
      <c r="I9" s="222"/>
      <c r="J9" s="222"/>
      <c r="K9" s="222"/>
      <c r="L9" s="222"/>
      <c r="BN9" s="18"/>
    </row>
    <row r="10" spans="1:66" s="19" customFormat="1" x14ac:dyDescent="0.35">
      <c r="A10" s="18"/>
      <c r="B10" s="18"/>
      <c r="C10" s="18"/>
      <c r="D10" s="18"/>
      <c r="E10" s="18"/>
      <c r="F10" s="18"/>
      <c r="G10" s="18"/>
      <c r="H10" s="18"/>
      <c r="I10" s="18"/>
      <c r="J10" s="18"/>
      <c r="K10" s="18"/>
      <c r="BN10" s="18"/>
    </row>
    <row r="32" spans="1:66" s="19" customFormat="1" x14ac:dyDescent="0.35">
      <c r="A32" s="18"/>
      <c r="B32" s="18"/>
      <c r="C32" s="18"/>
      <c r="D32" s="18"/>
      <c r="E32" s="18"/>
      <c r="F32" s="18"/>
      <c r="G32" s="18"/>
      <c r="H32" s="18"/>
      <c r="I32" s="18"/>
      <c r="J32" s="18"/>
      <c r="K32" s="18"/>
      <c r="BN32" s="18"/>
    </row>
    <row r="33" spans="1:66" s="19" customFormat="1" x14ac:dyDescent="0.35">
      <c r="A33" s="18"/>
      <c r="B33" s="18"/>
      <c r="C33" s="18"/>
      <c r="D33" s="18"/>
      <c r="E33" s="18"/>
      <c r="F33" s="18"/>
      <c r="G33" s="18"/>
      <c r="H33" s="18"/>
      <c r="I33" s="18"/>
      <c r="J33" s="18"/>
      <c r="K33" s="18"/>
      <c r="BN33" s="18"/>
    </row>
    <row r="34" spans="1:66" s="19" customFormat="1" ht="29.25" customHeight="1" x14ac:dyDescent="0.35">
      <c r="A34" s="221" t="s">
        <v>198</v>
      </c>
      <c r="B34" s="221"/>
      <c r="C34" s="221"/>
      <c r="D34" s="221"/>
      <c r="E34" s="18"/>
      <c r="F34" s="18"/>
      <c r="G34" s="18"/>
      <c r="H34" s="18"/>
      <c r="I34" s="18"/>
      <c r="J34" s="18"/>
      <c r="K34" s="18"/>
      <c r="BN34" s="18"/>
    </row>
    <row r="35" spans="1:66" s="101" customFormat="1" ht="26.25" customHeight="1" thickBot="1" x14ac:dyDescent="0.4">
      <c r="A35" s="132" t="s">
        <v>199</v>
      </c>
      <c r="B35" s="133" t="s">
        <v>200</v>
      </c>
      <c r="C35" s="133" t="s">
        <v>201</v>
      </c>
      <c r="D35" s="133" t="s">
        <v>202</v>
      </c>
      <c r="E35" s="133" t="s">
        <v>203</v>
      </c>
      <c r="F35" s="133" t="s">
        <v>204</v>
      </c>
      <c r="G35" s="133" t="s">
        <v>205</v>
      </c>
      <c r="H35" s="133" t="s">
        <v>206</v>
      </c>
      <c r="I35" s="133" t="s">
        <v>207</v>
      </c>
    </row>
    <row r="36" spans="1:66" s="19" customFormat="1" ht="13.15" thickTop="1" x14ac:dyDescent="0.35">
      <c r="A36" s="134" t="s">
        <v>208</v>
      </c>
      <c r="B36" s="135">
        <f>MIN(SurveySetup!C3:E3)</f>
        <v>200</v>
      </c>
      <c r="C36" s="135">
        <f>MAX(SurveySetup!C3:E3)</f>
        <v>850</v>
      </c>
      <c r="D36" s="135">
        <v>0</v>
      </c>
      <c r="E36" s="135">
        <f>(C36-B36)*C3</f>
        <v>-0.97694458592306088</v>
      </c>
      <c r="F36" s="135">
        <v>0</v>
      </c>
      <c r="G36" s="135">
        <f>(C36-B36)*(C3-2*D3)</f>
        <v>-1.1891238239714912</v>
      </c>
      <c r="H36" s="135">
        <v>0</v>
      </c>
      <c r="I36" s="135">
        <f>(C36-B36)*(C3+2*D3)</f>
        <v>-0.76476534787463057</v>
      </c>
      <c r="J36" s="18"/>
      <c r="K36" s="18"/>
      <c r="BN36" s="18"/>
    </row>
    <row r="37" spans="1:66" s="19" customFormat="1" ht="15.75" x14ac:dyDescent="0.35">
      <c r="A37" s="134" t="s">
        <v>209</v>
      </c>
      <c r="B37" s="100">
        <f>MIN(SurveySetup!C4:E4)</f>
        <v>50</v>
      </c>
      <c r="C37" s="100">
        <f>MAX(SurveySetup!C4:E4)</f>
        <v>225</v>
      </c>
      <c r="D37" s="100">
        <v>0</v>
      </c>
      <c r="E37" s="100">
        <f>(C37-B37)*C4</f>
        <v>0.85397438952189086</v>
      </c>
      <c r="F37" s="100">
        <v>0</v>
      </c>
      <c r="G37" s="100">
        <f>(C37-B37)*(C4-2*D4)</f>
        <v>0.65129367023726847</v>
      </c>
      <c r="H37" s="100">
        <v>0</v>
      </c>
      <c r="I37" s="100">
        <f>(C37-B37)*(C4+2*D4)</f>
        <v>1.0566551088065135</v>
      </c>
      <c r="J37" s="18"/>
      <c r="K37" s="18"/>
      <c r="BN37" s="18"/>
    </row>
    <row r="38" spans="1:66" s="19" customFormat="1" ht="15.75" x14ac:dyDescent="0.35">
      <c r="A38" s="134" t="s">
        <v>210</v>
      </c>
      <c r="B38" s="136">
        <f>MIN(SurveySetup!C5:E5)</f>
        <v>3</v>
      </c>
      <c r="C38" s="136">
        <f>MAX(SurveySetup!C5:E5)</f>
        <v>9</v>
      </c>
      <c r="D38" s="136">
        <v>0</v>
      </c>
      <c r="E38" s="136">
        <f>(C38-B38)*C5</f>
        <v>-0.84413224118646668</v>
      </c>
      <c r="F38" s="136">
        <v>0</v>
      </c>
      <c r="G38" s="136">
        <f>(C38-B38)*(C5-2*D5)</f>
        <v>-1.0532364251023076</v>
      </c>
      <c r="H38" s="136">
        <v>0</v>
      </c>
      <c r="I38" s="136">
        <f>(C38-B38)*(C5+2*D5)</f>
        <v>-0.63502805727062583</v>
      </c>
      <c r="J38" s="18"/>
      <c r="K38" s="18"/>
      <c r="BN38" s="18"/>
    </row>
    <row r="39" spans="1:66" s="19" customFormat="1" ht="15.75" x14ac:dyDescent="0.35">
      <c r="A39" s="134" t="s">
        <v>211</v>
      </c>
      <c r="B39" s="100">
        <f>MIN(SurveySetup!C6:E6)</f>
        <v>2</v>
      </c>
      <c r="C39" s="100">
        <f>MAX(SurveySetup!C6:E6)</f>
        <v>10</v>
      </c>
      <c r="D39" s="100">
        <v>0</v>
      </c>
      <c r="E39" s="100">
        <f>(C39-B39)*C6</f>
        <v>-0.92668670550072585</v>
      </c>
      <c r="F39" s="100">
        <v>0</v>
      </c>
      <c r="G39" s="100">
        <f>(C39-B39)*(C6-2*D6)</f>
        <v>-1.1376492033063874</v>
      </c>
      <c r="H39" s="100">
        <v>0</v>
      </c>
      <c r="I39" s="100">
        <f>(C39-B39)*(C6+2*D6)</f>
        <v>-0.71572420769506429</v>
      </c>
      <c r="J39" s="18"/>
      <c r="K39" s="18"/>
      <c r="BN39" s="18"/>
    </row>
    <row r="40" spans="1:66" ht="13.15" x14ac:dyDescent="0.35">
      <c r="A40" s="102" t="s">
        <v>212</v>
      </c>
      <c r="B40" s="98">
        <f>MIN(ResultsInterpretation!$G$36:$G$39,ResultsInterpretation!$I$36:$I$39)</f>
        <v>-1.1891238239714912</v>
      </c>
    </row>
    <row r="41" spans="1:66" ht="13.15" x14ac:dyDescent="0.35">
      <c r="A41" s="102" t="s">
        <v>213</v>
      </c>
      <c r="B41" s="99">
        <f>MAX(ResultsInterpretation!$G$36:$G$39,ResultsInterpretation!$I$36:$I$39)</f>
        <v>1.0566551088065135</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zoomScaleNormal="100" workbookViewId="0">
      <selection activeCell="H3" sqref="H3"/>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7" ht="25.5" customHeight="1" x14ac:dyDescent="0.35">
      <c r="A1" s="225" t="s">
        <v>214</v>
      </c>
      <c r="B1" s="225"/>
      <c r="C1" s="225"/>
      <c r="D1" s="225"/>
      <c r="E1" s="225"/>
      <c r="F1" s="225"/>
      <c r="G1" s="225"/>
    </row>
    <row r="2" spans="1:7" ht="12.75" customHeight="1" x14ac:dyDescent="0.35">
      <c r="B2" s="19"/>
    </row>
    <row r="3" spans="1:7" ht="21" thickBot="1" x14ac:dyDescent="0.4">
      <c r="A3" s="219" t="s">
        <v>193</v>
      </c>
      <c r="B3" s="219"/>
      <c r="C3" s="219"/>
      <c r="D3" s="219"/>
      <c r="E3" s="220"/>
    </row>
    <row r="4" spans="1:7" ht="15.4" thickTop="1" thickBot="1" x14ac:dyDescent="0.4">
      <c r="A4" s="56" t="s">
        <v>7</v>
      </c>
      <c r="B4" s="56" t="s">
        <v>8</v>
      </c>
      <c r="C4" s="97" t="s">
        <v>194</v>
      </c>
      <c r="D4" s="97" t="s">
        <v>195</v>
      </c>
      <c r="E4" s="97" t="s">
        <v>196</v>
      </c>
    </row>
    <row r="5" spans="1:7" ht="13.15" thickTop="1" x14ac:dyDescent="0.35">
      <c r="A5" s="106" t="str">
        <f>SurveySetup!A3</f>
        <v>Price</v>
      </c>
      <c r="B5" s="106" t="str">
        <f>SurveySetup!B3</f>
        <v>$</v>
      </c>
      <c r="C5" s="57">
        <f>MaxLikelihoodSolver!K12</f>
        <v>-1.5029916706508629E-3</v>
      </c>
      <c r="D5" s="57">
        <f>MaxLikelihoodSolver!M12</f>
        <v>1.6321479849879252E-4</v>
      </c>
      <c r="E5" s="94">
        <f>D5/ABS(C5)</f>
        <v>0.108593282109217</v>
      </c>
    </row>
    <row r="6" spans="1:7" x14ac:dyDescent="0.35">
      <c r="A6" s="106" t="str">
        <f>SurveySetup!A4</f>
        <v>Number of Cuts</v>
      </c>
      <c r="B6" s="106" t="str">
        <f>SurveySetup!B4</f>
        <v>#</v>
      </c>
      <c r="C6" s="57">
        <f>MaxLikelihoodSolver!K13</f>
        <v>4.879853654410805E-3</v>
      </c>
      <c r="D6" s="57">
        <f>MaxLikelihoodSolver!M13</f>
        <v>5.7908776938463548E-4</v>
      </c>
      <c r="E6" s="95">
        <f t="shared" ref="E6:E8" si="0">D6/ABS(C6)</f>
        <v>0.11866908526267161</v>
      </c>
    </row>
    <row r="7" spans="1:7" x14ac:dyDescent="0.35">
      <c r="A7" s="106" t="str">
        <f>SurveySetup!A5</f>
        <v>Weight</v>
      </c>
      <c r="B7" s="106" t="str">
        <f>SurveySetup!B5</f>
        <v>Kg</v>
      </c>
      <c r="C7" s="57">
        <f>MaxLikelihoodSolver!K14</f>
        <v>-0.14068870686441112</v>
      </c>
      <c r="D7" s="57">
        <f>MaxLikelihoodSolver!M14</f>
        <v>1.7425348659653412E-2</v>
      </c>
      <c r="E7" s="94">
        <f t="shared" si="0"/>
        <v>0.1238574797367859</v>
      </c>
      <c r="F7"/>
    </row>
    <row r="8" spans="1:7" x14ac:dyDescent="0.35">
      <c r="A8" s="106" t="str">
        <f>SurveySetup!A6</f>
        <v>Time of Cut</v>
      </c>
      <c r="B8" s="106" t="str">
        <f>SurveySetup!B6</f>
        <v>Sec</v>
      </c>
      <c r="C8" s="57">
        <f>MaxLikelihoodSolver!K15</f>
        <v>-0.11583583818759073</v>
      </c>
      <c r="D8" s="57">
        <f>MaxLikelihoodSolver!M15</f>
        <v>1.3185156112853846E-2</v>
      </c>
      <c r="E8" s="96">
        <f t="shared" si="0"/>
        <v>0.11382622441511668</v>
      </c>
      <c r="F8"/>
    </row>
    <row r="10" spans="1:7" ht="21" thickBot="1" x14ac:dyDescent="0.4">
      <c r="A10" s="216" t="s">
        <v>215</v>
      </c>
      <c r="B10" s="216"/>
      <c r="C10" s="216"/>
      <c r="D10" s="216"/>
      <c r="E10" s="216"/>
      <c r="F10" s="216"/>
    </row>
    <row r="11" spans="1:7" ht="13.9" thickTop="1" thickBot="1" x14ac:dyDescent="0.4">
      <c r="A11" s="103" t="s">
        <v>7</v>
      </c>
      <c r="B11" s="103" t="s">
        <v>8</v>
      </c>
      <c r="C11" s="104" t="s">
        <v>216</v>
      </c>
      <c r="D11" s="104" t="s">
        <v>217</v>
      </c>
      <c r="E11" s="104" t="s">
        <v>218</v>
      </c>
      <c r="F11" s="104" t="s">
        <v>219</v>
      </c>
    </row>
    <row r="12" spans="1:7" ht="13.15" thickTop="1" x14ac:dyDescent="0.35">
      <c r="A12" s="109" t="str">
        <f>SurveySetup!A3</f>
        <v>Price</v>
      </c>
      <c r="B12" s="109" t="str">
        <f>SurveySetup!B3</f>
        <v>$</v>
      </c>
      <c r="C12" s="156">
        <v>260</v>
      </c>
      <c r="D12" s="156">
        <v>820</v>
      </c>
      <c r="E12" s="156">
        <v>250</v>
      </c>
      <c r="F12" s="156">
        <v>499</v>
      </c>
    </row>
    <row r="13" spans="1:7" x14ac:dyDescent="0.35">
      <c r="A13" s="109" t="str">
        <f>SurveySetup!A4</f>
        <v>Number of Cuts</v>
      </c>
      <c r="B13" s="109" t="str">
        <f>SurveySetup!B4</f>
        <v>#</v>
      </c>
      <c r="C13" s="157">
        <v>128</v>
      </c>
      <c r="D13" s="157">
        <v>225</v>
      </c>
      <c r="E13" s="157">
        <v>175</v>
      </c>
      <c r="F13" s="157">
        <v>135</v>
      </c>
    </row>
    <row r="14" spans="1:7" x14ac:dyDescent="0.35">
      <c r="A14" s="109" t="str">
        <f>SurveySetup!A5</f>
        <v>Weight</v>
      </c>
      <c r="B14" s="109" t="str">
        <f>SurveySetup!B5</f>
        <v>Kg</v>
      </c>
      <c r="C14" s="156">
        <v>5.23</v>
      </c>
      <c r="D14" s="156">
        <f>9.9/2</f>
        <v>4.95</v>
      </c>
      <c r="E14" s="156">
        <v>5.32</v>
      </c>
      <c r="F14" s="156">
        <v>10</v>
      </c>
    </row>
    <row r="15" spans="1:7" ht="13.15" thickBot="1" x14ac:dyDescent="0.4">
      <c r="A15" s="110" t="str">
        <f>SurveySetup!A6</f>
        <v>Time of Cut</v>
      </c>
      <c r="B15" s="110" t="str">
        <f>SurveySetup!B6</f>
        <v>Sec</v>
      </c>
      <c r="C15" s="157">
        <v>8</v>
      </c>
      <c r="D15" s="157">
        <v>9</v>
      </c>
      <c r="E15" s="157">
        <v>8</v>
      </c>
      <c r="F15" s="157">
        <v>5</v>
      </c>
    </row>
    <row r="16" spans="1:7" ht="13.15" thickTop="1" x14ac:dyDescent="0.35">
      <c r="D16" s="38"/>
      <c r="E16" s="38"/>
      <c r="F16" s="38"/>
    </row>
    <row r="17" spans="1:15" ht="13.5" thickBot="1" x14ac:dyDescent="0.4">
      <c r="A17" s="103" t="s">
        <v>220</v>
      </c>
      <c r="B17" s="103" t="s">
        <v>221</v>
      </c>
      <c r="C17" s="156">
        <v>50000</v>
      </c>
      <c r="F17" s="18"/>
    </row>
    <row r="18" spans="1:15" ht="13.15" thickTop="1" x14ac:dyDescent="0.35"/>
    <row r="19" spans="1:15" ht="21" thickBot="1" x14ac:dyDescent="0.4">
      <c r="A19" s="216" t="s">
        <v>222</v>
      </c>
      <c r="B19" s="216"/>
      <c r="C19" s="216"/>
      <c r="D19" s="216"/>
      <c r="E19" s="216"/>
      <c r="F19" s="216"/>
      <c r="G19" s="18"/>
      <c r="H19" s="18"/>
      <c r="I19" s="18"/>
      <c r="J19" s="18"/>
      <c r="K19" s="18"/>
      <c r="L19" s="18"/>
      <c r="M19" s="18"/>
      <c r="N19" s="18"/>
      <c r="O19" s="18"/>
    </row>
    <row r="20" spans="1:15" ht="13.9" thickTop="1" thickBot="1" x14ac:dyDescent="0.4">
      <c r="A20" s="103" t="s">
        <v>7</v>
      </c>
      <c r="B20" s="103" t="s">
        <v>8</v>
      </c>
      <c r="C20" s="226" t="s">
        <v>223</v>
      </c>
      <c r="D20" s="227"/>
      <c r="E20"/>
      <c r="F20"/>
      <c r="G20"/>
      <c r="H20" s="18"/>
      <c r="I20" s="18"/>
      <c r="J20" s="18"/>
      <c r="K20" s="18"/>
      <c r="L20" s="18"/>
      <c r="M20" s="18"/>
      <c r="N20" s="18"/>
      <c r="O20" s="18"/>
    </row>
    <row r="21" spans="1:15" ht="13.15" thickTop="1" x14ac:dyDescent="0.35">
      <c r="A21" s="109" t="s">
        <v>224</v>
      </c>
      <c r="B21" s="109" t="str">
        <f>SurveySetup!B3</f>
        <v>$</v>
      </c>
      <c r="C21" s="156">
        <v>2456800</v>
      </c>
      <c r="D21"/>
      <c r="E21"/>
      <c r="F21"/>
      <c r="G21"/>
      <c r="H21" s="18"/>
      <c r="I21" s="18"/>
      <c r="J21" s="18"/>
      <c r="K21" s="18"/>
      <c r="L21" s="18"/>
      <c r="M21" s="18"/>
      <c r="N21" s="18"/>
      <c r="O21" s="18"/>
    </row>
    <row r="22" spans="1:15" x14ac:dyDescent="0.35">
      <c r="A22" s="109" t="s">
        <v>225</v>
      </c>
      <c r="B22" s="108" t="str">
        <f>SurveySetup!B3</f>
        <v>$</v>
      </c>
      <c r="C22" s="178">
        <v>48</v>
      </c>
      <c r="D22"/>
      <c r="E22"/>
      <c r="F22"/>
      <c r="G22"/>
      <c r="H22" s="18"/>
      <c r="I22" s="18"/>
      <c r="J22" s="18"/>
      <c r="K22" s="18"/>
      <c r="L22" s="18"/>
      <c r="M22" s="18"/>
      <c r="N22" s="18"/>
      <c r="O22" s="18"/>
    </row>
    <row r="23" spans="1:15" x14ac:dyDescent="0.35">
      <c r="A23" s="109" t="s">
        <v>226</v>
      </c>
      <c r="B23" s="109" t="s">
        <v>227</v>
      </c>
      <c r="C23" s="156">
        <v>500000</v>
      </c>
      <c r="D23"/>
      <c r="E23"/>
      <c r="F23"/>
      <c r="G23"/>
      <c r="H23" s="18"/>
      <c r="I23" s="18"/>
      <c r="J23" s="18"/>
      <c r="K23" s="18"/>
      <c r="L23" s="18"/>
      <c r="M23" s="18"/>
      <c r="N23" s="18"/>
      <c r="O23" s="18"/>
    </row>
    <row r="24" spans="1:15" x14ac:dyDescent="0.35">
      <c r="A24" s="109" t="str">
        <f>SurveySetup!A4</f>
        <v>Number of Cuts</v>
      </c>
      <c r="B24" s="109" t="str">
        <f>SurveySetup!B4</f>
        <v>#</v>
      </c>
      <c r="C24" s="157">
        <v>225</v>
      </c>
      <c r="D24"/>
      <c r="E24"/>
      <c r="F24"/>
      <c r="G24"/>
      <c r="H24" s="18"/>
      <c r="I24" s="18"/>
      <c r="J24" s="18"/>
      <c r="K24" s="18"/>
      <c r="L24" s="18"/>
      <c r="M24" s="18"/>
      <c r="N24" s="18"/>
      <c r="O24" s="18"/>
    </row>
    <row r="25" spans="1:15" x14ac:dyDescent="0.35">
      <c r="A25" s="109" t="str">
        <f>SurveySetup!A5</f>
        <v>Weight</v>
      </c>
      <c r="B25" s="109" t="str">
        <f>SurveySetup!B5</f>
        <v>Kg</v>
      </c>
      <c r="C25" s="156">
        <v>4.95</v>
      </c>
      <c r="F25" s="18"/>
      <c r="G25" s="18"/>
      <c r="H25" s="18"/>
      <c r="I25" s="18"/>
      <c r="J25" s="18"/>
      <c r="K25" s="18"/>
      <c r="L25" s="18"/>
      <c r="M25" s="18"/>
      <c r="N25" s="18"/>
      <c r="O25" s="18"/>
    </row>
    <row r="26" spans="1:15" x14ac:dyDescent="0.35">
      <c r="A26" s="109" t="str">
        <f>SurveySetup!A6</f>
        <v>Time of Cut</v>
      </c>
      <c r="B26" s="109" t="str">
        <f>SurveySetup!B6</f>
        <v>Sec</v>
      </c>
      <c r="C26" s="157">
        <v>9</v>
      </c>
      <c r="F26" s="18"/>
      <c r="G26" s="18"/>
      <c r="H26" s="18"/>
      <c r="I26" s="18"/>
      <c r="J26" s="18"/>
      <c r="K26" s="18"/>
      <c r="L26" s="18"/>
      <c r="M26" s="18"/>
      <c r="N26" s="18"/>
      <c r="O26" s="18"/>
    </row>
    <row r="28" spans="1:15" ht="21" thickBot="1" x14ac:dyDescent="0.4">
      <c r="A28" s="219" t="s">
        <v>228</v>
      </c>
      <c r="B28" s="219"/>
      <c r="C28" s="219"/>
      <c r="D28" s="219"/>
      <c r="E28" s="220"/>
    </row>
    <row r="29" spans="1:15" ht="13.9" thickTop="1" thickBot="1" x14ac:dyDescent="0.4">
      <c r="A29" s="56" t="s">
        <v>7</v>
      </c>
      <c r="B29" s="56" t="s">
        <v>8</v>
      </c>
      <c r="C29" s="223" t="s">
        <v>229</v>
      </c>
      <c r="D29" s="224"/>
      <c r="E29"/>
    </row>
    <row r="30" spans="1:15" ht="12.75" customHeight="1" thickTop="1" x14ac:dyDescent="0.35">
      <c r="A30" s="107" t="s">
        <v>230</v>
      </c>
      <c r="B30" s="107" t="s">
        <v>227</v>
      </c>
      <c r="C30" s="172">
        <f>IF(PredictionSolver!$A$133&lt;=capacity,PredictionSolver!$A$133,capacity)</f>
        <v>7733.75179505288</v>
      </c>
      <c r="D30"/>
      <c r="E30"/>
    </row>
    <row r="31" spans="1:15" ht="12.75" customHeight="1" x14ac:dyDescent="0.35">
      <c r="A31" s="107" t="s">
        <v>231</v>
      </c>
      <c r="B31" s="106" t="str">
        <f>SurveySetup!B3</f>
        <v>$</v>
      </c>
      <c r="C31" s="173">
        <f>IF(PredictionSolver!$A$133&lt;=capacity,PredictionSolver!$A$132,PredictionSolver!$A$137)</f>
        <v>835.08154866392078</v>
      </c>
      <c r="D31"/>
      <c r="E31"/>
      <c r="F31"/>
    </row>
    <row r="32" spans="1:15" ht="12.75" customHeight="1" x14ac:dyDescent="0.35">
      <c r="A32" s="107" t="s">
        <v>232</v>
      </c>
      <c r="B32" s="106" t="str">
        <f>SurveySetup!B3</f>
        <v>$</v>
      </c>
      <c r="C32" s="173">
        <f>price*demand</f>
        <v>6458313.4259951366</v>
      </c>
      <c r="D32"/>
      <c r="E32"/>
      <c r="F32" s="18"/>
      <c r="G32" s="18"/>
      <c r="H32" s="18"/>
      <c r="I32" s="18"/>
    </row>
    <row r="33" spans="1:15" ht="12.75" customHeight="1" x14ac:dyDescent="0.35">
      <c r="A33" s="107" t="s">
        <v>233</v>
      </c>
      <c r="B33" s="106" t="str">
        <f>SurveySetup!B3</f>
        <v>$</v>
      </c>
      <c r="C33" s="173">
        <f>demand*(price-marginalCost)-fixedCost</f>
        <v>3630293.3398325983</v>
      </c>
      <c r="D33"/>
      <c r="E33"/>
      <c r="F33" s="18"/>
      <c r="G33" s="18"/>
      <c r="H33" s="18"/>
      <c r="I33" s="18"/>
    </row>
    <row r="34" spans="1:15" x14ac:dyDescent="0.35">
      <c r="A34"/>
      <c r="B34"/>
      <c r="C34"/>
      <c r="D34"/>
      <c r="F34" s="18"/>
      <c r="G34" s="18"/>
      <c r="H34" s="18"/>
      <c r="I34" s="18"/>
    </row>
    <row r="35" spans="1:15" x14ac:dyDescent="0.35">
      <c r="A35"/>
      <c r="B35"/>
      <c r="C35"/>
      <c r="D35"/>
      <c r="F35" s="18"/>
      <c r="G35" s="18"/>
      <c r="H35" s="18"/>
      <c r="I35" s="18"/>
    </row>
    <row r="36" spans="1:15" x14ac:dyDescent="0.35">
      <c r="A36"/>
      <c r="B36"/>
      <c r="C36"/>
      <c r="D36"/>
      <c r="F36" s="18"/>
      <c r="G36" s="18"/>
      <c r="H36" s="18"/>
      <c r="I36" s="18"/>
    </row>
    <row r="37" spans="1:15" x14ac:dyDescent="0.35">
      <c r="A37"/>
      <c r="B37"/>
      <c r="C37"/>
      <c r="D37"/>
      <c r="G37"/>
      <c r="H37"/>
    </row>
    <row r="38" spans="1:15" ht="13.15" x14ac:dyDescent="0.4">
      <c r="A38"/>
      <c r="B38"/>
      <c r="C38"/>
      <c r="D38"/>
      <c r="F38" s="2"/>
      <c r="G38" s="2"/>
      <c r="H38" s="2"/>
    </row>
    <row r="39" spans="1:15" x14ac:dyDescent="0.35">
      <c r="A39"/>
      <c r="B39"/>
      <c r="C39"/>
      <c r="D39"/>
      <c r="F39"/>
      <c r="G39"/>
      <c r="H39"/>
    </row>
    <row r="40" spans="1:15" x14ac:dyDescent="0.35">
      <c r="A40"/>
      <c r="B40"/>
      <c r="C40"/>
      <c r="D40"/>
      <c r="E40"/>
      <c r="F40"/>
      <c r="G40"/>
      <c r="H40"/>
    </row>
    <row r="41" spans="1:15" x14ac:dyDescent="0.35">
      <c r="A41"/>
      <c r="B41"/>
      <c r="C41"/>
      <c r="D41"/>
      <c r="E41"/>
      <c r="F41"/>
      <c r="G41"/>
      <c r="H41"/>
    </row>
    <row r="42" spans="1:15" x14ac:dyDescent="0.35">
      <c r="A42"/>
      <c r="B42"/>
      <c r="C42"/>
      <c r="D42"/>
      <c r="E42"/>
      <c r="F42"/>
      <c r="G42"/>
      <c r="H42"/>
    </row>
    <row r="43" spans="1:15" x14ac:dyDescent="0.35">
      <c r="A43"/>
      <c r="B43"/>
      <c r="C43"/>
      <c r="D43"/>
    </row>
    <row r="46" spans="1:15" x14ac:dyDescent="0.35">
      <c r="A46" s="18"/>
      <c r="F46" s="18"/>
      <c r="G46" s="18"/>
      <c r="H46" s="18"/>
      <c r="I46" s="18"/>
      <c r="J46" s="18"/>
      <c r="K46" s="18"/>
      <c r="L46" s="18"/>
      <c r="M46" s="18"/>
      <c r="N46" s="18"/>
      <c r="O46" s="18"/>
    </row>
    <row r="47" spans="1:15" x14ac:dyDescent="0.35">
      <c r="A47" s="18"/>
      <c r="F47" s="18"/>
      <c r="G47" s="18"/>
      <c r="H47" s="18"/>
      <c r="I47" s="18"/>
      <c r="J47" s="18"/>
      <c r="K47" s="18"/>
      <c r="L47" s="18"/>
      <c r="M47" s="18"/>
      <c r="N47" s="18"/>
      <c r="O47" s="18"/>
    </row>
    <row r="48" spans="1:15" x14ac:dyDescent="0.35">
      <c r="A48" s="18"/>
      <c r="F48" s="18"/>
      <c r="G48" s="18"/>
      <c r="H48" s="18"/>
      <c r="I48" s="18"/>
      <c r="J48" s="18"/>
      <c r="K48" s="18"/>
      <c r="L48" s="18"/>
      <c r="M48" s="18"/>
      <c r="N48" s="18"/>
      <c r="O48" s="18"/>
    </row>
    <row r="49" spans="1:15" x14ac:dyDescent="0.35">
      <c r="A49" s="18"/>
      <c r="F49" s="18"/>
      <c r="G49" s="18"/>
      <c r="H49" s="18"/>
      <c r="I49" s="18"/>
      <c r="J49" s="18"/>
      <c r="K49" s="18"/>
      <c r="L49" s="18"/>
      <c r="M49" s="18"/>
      <c r="N49" s="18"/>
      <c r="O49" s="18"/>
    </row>
    <row r="50" spans="1:15" x14ac:dyDescent="0.35">
      <c r="A50" s="18"/>
      <c r="F50" s="18"/>
      <c r="G50" s="18"/>
      <c r="H50" s="18"/>
      <c r="I50" s="18"/>
      <c r="J50" s="18"/>
      <c r="K50" s="18"/>
      <c r="L50" s="18"/>
      <c r="M50" s="18"/>
      <c r="N50" s="18"/>
      <c r="O50" s="18"/>
    </row>
    <row r="51" spans="1:15" x14ac:dyDescent="0.35">
      <c r="A51" s="18"/>
      <c r="F51" s="18"/>
      <c r="G51" s="18"/>
      <c r="H51" s="18"/>
      <c r="I51" s="18"/>
      <c r="J51" s="18"/>
      <c r="K51" s="18"/>
      <c r="L51" s="18"/>
      <c r="M51" s="18"/>
      <c r="N51" s="18"/>
      <c r="O51" s="18"/>
    </row>
    <row r="52" spans="1:15" x14ac:dyDescent="0.35">
      <c r="A52" s="18"/>
      <c r="F52" s="18"/>
      <c r="G52" s="18"/>
      <c r="H52" s="18"/>
      <c r="I52" s="18"/>
      <c r="J52" s="18"/>
      <c r="K52" s="18"/>
      <c r="L52" s="18"/>
      <c r="M52" s="18"/>
      <c r="N52" s="18"/>
      <c r="O52" s="18"/>
    </row>
    <row r="53" spans="1:15" x14ac:dyDescent="0.3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A44"/>
  <sheetViews>
    <sheetView workbookViewId="0">
      <selection activeCell="C3" sqref="C3"/>
    </sheetView>
  </sheetViews>
  <sheetFormatPr defaultColWidth="8.796875" defaultRowHeight="12.75" x14ac:dyDescent="0.35"/>
  <cols>
    <col min="1" max="1" width="22.1328125" customWidth="1"/>
    <col min="2" max="2" width="12.46484375" customWidth="1"/>
    <col min="3" max="3" width="15.33203125" customWidth="1"/>
    <col min="6" max="6" width="31.33203125" bestFit="1" customWidth="1"/>
    <col min="7" max="7" width="11.1328125" bestFit="1" customWidth="1"/>
    <col min="8" max="8" width="12.1328125" bestFit="1" customWidth="1"/>
    <col min="9" max="9" width="25" bestFit="1" customWidth="1"/>
  </cols>
  <sheetData>
    <row r="1" spans="1:7" ht="13.15" x14ac:dyDescent="0.35">
      <c r="A1" s="174" t="s">
        <v>234</v>
      </c>
      <c r="B1" s="176" t="str">
        <f>SurveySetup!B3</f>
        <v>$</v>
      </c>
      <c r="C1" s="175">
        <v>3500000</v>
      </c>
    </row>
    <row r="2" spans="1:7" ht="14.25" x14ac:dyDescent="0.45">
      <c r="F2" s="198" t="s">
        <v>531</v>
      </c>
    </row>
    <row r="3" spans="1:7" x14ac:dyDescent="0.35">
      <c r="A3" s="177" t="s">
        <v>235</v>
      </c>
      <c r="B3" s="106" t="s">
        <v>236</v>
      </c>
      <c r="C3" s="57">
        <f>IF(riskTolerance&gt;profit*100000, profit - profit*profit/riskTolerance/2 + profit*profit*profit/riskTolerance/riskTolerance/6, riskTolerance*(1-EXP(-profit/riskTolerance)))</f>
        <v>2259472.9867986306</v>
      </c>
    </row>
    <row r="4" spans="1:7" x14ac:dyDescent="0.35">
      <c r="C4" s="29"/>
      <c r="F4" s="199" t="s">
        <v>532</v>
      </c>
    </row>
    <row r="5" spans="1:7" x14ac:dyDescent="0.35">
      <c r="F5" s="200" t="s">
        <v>533</v>
      </c>
      <c r="G5" s="205">
        <f>B10</f>
        <v>905553.32636717893</v>
      </c>
    </row>
    <row r="6" spans="1:7" x14ac:dyDescent="0.35">
      <c r="F6" s="200" t="s">
        <v>534</v>
      </c>
      <c r="G6" s="205">
        <f>B13</f>
        <v>1949906.1321168542</v>
      </c>
    </row>
    <row r="7" spans="1:7" x14ac:dyDescent="0.35">
      <c r="F7" s="200" t="s">
        <v>535</v>
      </c>
      <c r="G7" s="205">
        <f>B12</f>
        <v>3427571.411670275</v>
      </c>
    </row>
    <row r="9" spans="1:7" x14ac:dyDescent="0.35">
      <c r="F9" s="202" t="s">
        <v>536</v>
      </c>
    </row>
    <row r="10" spans="1:7" x14ac:dyDescent="0.35">
      <c r="A10" s="3" t="s">
        <v>524</v>
      </c>
      <c r="B10" s="197">
        <f>MIN(B17:B20)</f>
        <v>905553.32636717893</v>
      </c>
      <c r="F10" s="203" t="s">
        <v>530</v>
      </c>
      <c r="G10" s="201">
        <v>3500000</v>
      </c>
    </row>
    <row r="11" spans="1:7" x14ac:dyDescent="0.35">
      <c r="A11" s="3" t="s">
        <v>528</v>
      </c>
      <c r="B11" s="197">
        <f>AVERAGE(B12,B10)</f>
        <v>2166562.369018727</v>
      </c>
      <c r="F11" s="203" t="s">
        <v>537</v>
      </c>
      <c r="G11" s="204">
        <f>0.5*((1-EXP(-G5/G10))+(1-EXP(-G7/G10)))-(1-EXP(-G6/G10))</f>
        <v>-9.4292482067104277E-4</v>
      </c>
    </row>
    <row r="12" spans="1:7" x14ac:dyDescent="0.35">
      <c r="A12" s="3" t="s">
        <v>525</v>
      </c>
      <c r="B12" s="197">
        <f>MAX(B17:B20)</f>
        <v>3427571.411670275</v>
      </c>
    </row>
    <row r="13" spans="1:7" x14ac:dyDescent="0.35">
      <c r="A13" s="3" t="s">
        <v>529</v>
      </c>
      <c r="B13" s="197">
        <f>B11-0.1*B11</f>
        <v>1949906.1321168542</v>
      </c>
    </row>
    <row r="16" spans="1:7" x14ac:dyDescent="0.35">
      <c r="A16" s="3" t="s">
        <v>527</v>
      </c>
      <c r="B16" s="3" t="s">
        <v>526</v>
      </c>
    </row>
    <row r="17" spans="1:27" x14ac:dyDescent="0.35">
      <c r="A17">
        <v>1</v>
      </c>
      <c r="B17" s="197">
        <v>2061260.7093978822</v>
      </c>
    </row>
    <row r="18" spans="1:27" x14ac:dyDescent="0.35">
      <c r="A18">
        <v>2</v>
      </c>
      <c r="B18" s="197">
        <v>3427571.411670275</v>
      </c>
    </row>
    <row r="19" spans="1:27" x14ac:dyDescent="0.35">
      <c r="A19">
        <v>3</v>
      </c>
      <c r="B19" s="197">
        <v>2757985.3777259961</v>
      </c>
    </row>
    <row r="20" spans="1:27" x14ac:dyDescent="0.35">
      <c r="A20">
        <v>4</v>
      </c>
      <c r="B20" s="197">
        <v>905553.32636717893</v>
      </c>
    </row>
    <row r="23" spans="1:27" x14ac:dyDescent="0.35">
      <c r="A23" s="3"/>
      <c r="H23" t="s">
        <v>538</v>
      </c>
      <c r="I23" t="s">
        <v>539</v>
      </c>
    </row>
    <row r="24" spans="1:27" x14ac:dyDescent="0.35">
      <c r="H24">
        <f>G5</f>
        <v>905553.32636717893</v>
      </c>
      <c r="I24" s="206">
        <f>1-EXP(-H24/$G$10)</f>
        <v>0.22796818743388725</v>
      </c>
    </row>
    <row r="25" spans="1:27" x14ac:dyDescent="0.35">
      <c r="B25" s="3"/>
      <c r="C25" s="3"/>
      <c r="D25" s="3"/>
      <c r="E25" s="3"/>
      <c r="F25" s="3"/>
      <c r="G25" s="3"/>
      <c r="H25">
        <f>H24+($H$44-$H$24)/20</f>
        <v>1031654.2306323338</v>
      </c>
      <c r="I25" s="206">
        <f t="shared" ref="I25:I44" si="0">1-EXP(-H25/$G$10)</f>
        <v>0.25528847593428894</v>
      </c>
      <c r="J25" s="3"/>
      <c r="K25" s="3"/>
      <c r="L25" s="3"/>
      <c r="M25" s="3"/>
      <c r="N25" s="3"/>
      <c r="O25" s="3"/>
      <c r="P25" s="3"/>
      <c r="Q25" s="3"/>
      <c r="R25" s="3"/>
      <c r="S25" s="3"/>
      <c r="T25" s="3"/>
      <c r="U25" s="3"/>
      <c r="V25" s="3"/>
      <c r="W25" s="3"/>
      <c r="X25" s="3"/>
      <c r="Y25" s="3"/>
      <c r="Z25" s="3"/>
      <c r="AA25" s="3"/>
    </row>
    <row r="26" spans="1:27" x14ac:dyDescent="0.35">
      <c r="H26">
        <f t="shared" ref="H26:H43" si="1">H25+($H$44-$H$24)/20</f>
        <v>1157755.1348974886</v>
      </c>
      <c r="I26" s="206">
        <f t="shared" si="0"/>
        <v>0.28164196727478563</v>
      </c>
    </row>
    <row r="27" spans="1:27" x14ac:dyDescent="0.35">
      <c r="H27">
        <f t="shared" si="1"/>
        <v>1283856.0391626435</v>
      </c>
      <c r="I27" s="206">
        <f t="shared" si="0"/>
        <v>0.307062874005819</v>
      </c>
    </row>
    <row r="28" spans="1:27" x14ac:dyDescent="0.35">
      <c r="H28">
        <f t="shared" si="1"/>
        <v>1409956.9434277983</v>
      </c>
      <c r="I28" s="206">
        <f t="shared" si="0"/>
        <v>0.33158419798063776</v>
      </c>
    </row>
    <row r="29" spans="1:27" x14ac:dyDescent="0.35">
      <c r="H29">
        <f t="shared" si="1"/>
        <v>1536057.8476929532</v>
      </c>
      <c r="I29" s="206">
        <f t="shared" si="0"/>
        <v>0.35523777319886429</v>
      </c>
    </row>
    <row r="30" spans="1:27" x14ac:dyDescent="0.35">
      <c r="H30">
        <f t="shared" si="1"/>
        <v>1662158.751958108</v>
      </c>
      <c r="I30" s="206">
        <f t="shared" si="0"/>
        <v>0.37805430713393451</v>
      </c>
    </row>
    <row r="31" spans="1:27" x14ac:dyDescent="0.35">
      <c r="H31">
        <f t="shared" si="1"/>
        <v>1788259.6562232629</v>
      </c>
      <c r="I31" s="206">
        <f t="shared" si="0"/>
        <v>0.40006342059806133</v>
      </c>
    </row>
    <row r="32" spans="1:27" x14ac:dyDescent="0.35">
      <c r="H32">
        <f t="shared" si="1"/>
        <v>1914360.5604884177</v>
      </c>
      <c r="I32" s="206">
        <f t="shared" si="0"/>
        <v>0.42129368619647733</v>
      </c>
    </row>
    <row r="33" spans="8:9" x14ac:dyDescent="0.35">
      <c r="H33">
        <f t="shared" si="1"/>
        <v>2040461.4647535726</v>
      </c>
      <c r="I33" s="206">
        <f t="shared" si="0"/>
        <v>0.4417726654208759</v>
      </c>
    </row>
    <row r="34" spans="8:9" x14ac:dyDescent="0.35">
      <c r="H34">
        <f t="shared" si="1"/>
        <v>2166562.3690187274</v>
      </c>
      <c r="I34" s="206">
        <f t="shared" si="0"/>
        <v>0.46152694443020881</v>
      </c>
    </row>
    <row r="35" spans="8:9" x14ac:dyDescent="0.35">
      <c r="H35">
        <f t="shared" si="1"/>
        <v>2292663.2732838821</v>
      </c>
      <c r="I35" s="206">
        <f t="shared" si="0"/>
        <v>0.4805821685652889</v>
      </c>
    </row>
    <row r="36" spans="8:9" x14ac:dyDescent="0.35">
      <c r="H36">
        <f t="shared" si="1"/>
        <v>2418764.1775490367</v>
      </c>
      <c r="I36" s="206">
        <f t="shared" si="0"/>
        <v>0.4989630756420087</v>
      </c>
    </row>
    <row r="37" spans="8:9" x14ac:dyDescent="0.35">
      <c r="H37">
        <f t="shared" si="1"/>
        <v>2544865.0818141913</v>
      </c>
      <c r="I37" s="206">
        <f t="shared" si="0"/>
        <v>0.51669352806639246</v>
      </c>
    </row>
    <row r="38" spans="8:9" x14ac:dyDescent="0.35">
      <c r="H38">
        <f t="shared" si="1"/>
        <v>2670965.9860793459</v>
      </c>
      <c r="I38" s="206">
        <f t="shared" si="0"/>
        <v>0.53379654381317776</v>
      </c>
    </row>
    <row r="39" spans="8:9" x14ac:dyDescent="0.35">
      <c r="H39">
        <f t="shared" si="1"/>
        <v>2797066.8903445005</v>
      </c>
      <c r="I39" s="206">
        <f t="shared" si="0"/>
        <v>0.55029432630814146</v>
      </c>
    </row>
    <row r="40" spans="8:9" x14ac:dyDescent="0.35">
      <c r="H40">
        <f t="shared" si="1"/>
        <v>2923167.7946096552</v>
      </c>
      <c r="I40" s="206">
        <f t="shared" si="0"/>
        <v>0.56620829325296462</v>
      </c>
    </row>
    <row r="41" spans="8:9" x14ac:dyDescent="0.35">
      <c r="H41">
        <f t="shared" si="1"/>
        <v>3049268.6988748098</v>
      </c>
      <c r="I41" s="206">
        <f t="shared" si="0"/>
        <v>0.58155910443005676</v>
      </c>
    </row>
    <row r="42" spans="8:9" x14ac:dyDescent="0.35">
      <c r="H42">
        <f t="shared" si="1"/>
        <v>3175369.6031399644</v>
      </c>
      <c r="I42" s="206">
        <f t="shared" si="0"/>
        <v>0.59636668852343688</v>
      </c>
    </row>
    <row r="43" spans="8:9" x14ac:dyDescent="0.35">
      <c r="H43">
        <f t="shared" si="1"/>
        <v>3301470.507405119</v>
      </c>
      <c r="I43" s="206">
        <f t="shared" si="0"/>
        <v>0.61065026899048891</v>
      </c>
    </row>
    <row r="44" spans="8:9" x14ac:dyDescent="0.35">
      <c r="H44">
        <f>G7</f>
        <v>3427571.411670275</v>
      </c>
      <c r="I44" s="206">
        <f t="shared" si="0"/>
        <v>0.62442838901818254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topLeftCell="A40" workbookViewId="0">
      <selection activeCell="L95" sqref="L95"/>
    </sheetView>
  </sheetViews>
  <sheetFormatPr defaultColWidth="8.796875" defaultRowHeight="12.75" x14ac:dyDescent="0.35"/>
  <cols>
    <col min="2" max="5" width="19.46484375" style="43" customWidth="1"/>
  </cols>
  <sheetData>
    <row r="1" spans="1:64" s="18" customFormat="1" ht="33.75" customHeight="1" x14ac:dyDescent="0.35">
      <c r="A1" s="228" t="s">
        <v>237</v>
      </c>
      <c r="B1" s="228"/>
      <c r="C1" s="228"/>
      <c r="D1" s="228"/>
      <c r="E1" s="228"/>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25" x14ac:dyDescent="0.3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45">
      <c r="A3" s="124" t="s">
        <v>116</v>
      </c>
      <c r="B3" s="125" t="s">
        <v>238</v>
      </c>
      <c r="C3" s="126" t="s">
        <v>239</v>
      </c>
      <c r="D3" s="126" t="s">
        <v>240</v>
      </c>
      <c r="E3" s="126" t="s">
        <v>241</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15" thickTop="1" x14ac:dyDescent="0.3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3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3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3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3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3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3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3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3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3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3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3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3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3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3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3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3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3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3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3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3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3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3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3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3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3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3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3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3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3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3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3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3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3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3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3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3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3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3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3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3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3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3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3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3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3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3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3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3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3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3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3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3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3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3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3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3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3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3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3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3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3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3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3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3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3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3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3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3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3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3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3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3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3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3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3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3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3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3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3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3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3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35">
      <c r="A86" s="3" t="s">
        <v>242</v>
      </c>
    </row>
    <row r="87" spans="1:81" x14ac:dyDescent="0.3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3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3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3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BX1" zoomScale="125" zoomScaleNormal="70" workbookViewId="0">
      <selection activeCell="CH3" sqref="CH3"/>
    </sheetView>
  </sheetViews>
  <sheetFormatPr defaultColWidth="8.796875" defaultRowHeight="12.75" x14ac:dyDescent="0.35"/>
  <cols>
    <col min="1" max="1" width="12.46484375" bestFit="1" customWidth="1"/>
    <col min="2" max="2" width="10.46484375" customWidth="1"/>
    <col min="3" max="3" width="12.46484375" bestFit="1" customWidth="1"/>
    <col min="4" max="4" width="11.6640625" customWidth="1"/>
    <col min="5" max="5" width="11.46484375" bestFit="1" customWidth="1"/>
    <col min="6" max="6" width="10.46484375" customWidth="1"/>
    <col min="7" max="8" width="12.46484375" bestFit="1" customWidth="1"/>
    <col min="9" max="9" width="9.46484375" bestFit="1" customWidth="1"/>
    <col min="11" max="13" width="15.46484375" customWidth="1"/>
    <col min="14" max="14" width="12.1328125" customWidth="1"/>
    <col min="15" max="15" width="12.46484375" bestFit="1" customWidth="1"/>
    <col min="16" max="16" width="12.1328125" customWidth="1"/>
    <col min="17" max="17" width="11.46484375" bestFit="1" customWidth="1"/>
    <col min="18" max="18" width="11.796875" customWidth="1"/>
    <col min="19" max="19" width="12.46484375" bestFit="1" customWidth="1"/>
    <col min="20" max="22" width="11.1328125" bestFit="1" customWidth="1"/>
    <col min="23" max="23" width="10.46484375" customWidth="1"/>
    <col min="24" max="25" width="11" customWidth="1"/>
    <col min="29" max="29" width="12" customWidth="1"/>
    <col min="30" max="30" width="12.46484375" bestFit="1" customWidth="1"/>
    <col min="31" max="31" width="11.46484375" bestFit="1" customWidth="1"/>
    <col min="83" max="83" width="10.46484375" customWidth="1"/>
  </cols>
  <sheetData>
    <row r="1" spans="1:89" ht="20.25" customHeight="1" x14ac:dyDescent="0.35">
      <c r="A1" s="229" t="s">
        <v>243</v>
      </c>
      <c r="B1" s="229"/>
      <c r="C1" s="229"/>
      <c r="D1" s="229"/>
    </row>
    <row r="2" spans="1:89" ht="13.5" thickBot="1" x14ac:dyDescent="0.45">
      <c r="A2" s="66" t="s">
        <v>244</v>
      </c>
      <c r="B2" s="67" t="s">
        <v>114</v>
      </c>
      <c r="C2" s="67" t="s">
        <v>245</v>
      </c>
      <c r="D2" s="67" t="s">
        <v>246</v>
      </c>
      <c r="E2" s="67" t="s">
        <v>247</v>
      </c>
      <c r="F2" s="67" t="s">
        <v>248</v>
      </c>
      <c r="G2" s="67" t="s">
        <v>249</v>
      </c>
      <c r="H2" s="67" t="s">
        <v>250</v>
      </c>
      <c r="I2" s="67" t="s">
        <v>251</v>
      </c>
      <c r="J2" s="67" t="s">
        <v>252</v>
      </c>
      <c r="K2" s="67" t="s">
        <v>253</v>
      </c>
      <c r="L2" s="67" t="s">
        <v>254</v>
      </c>
      <c r="M2" s="67" t="s">
        <v>255</v>
      </c>
      <c r="N2" s="67" t="s">
        <v>256</v>
      </c>
      <c r="O2" s="67" t="s">
        <v>257</v>
      </c>
      <c r="P2" s="67" t="s">
        <v>258</v>
      </c>
      <c r="Q2" s="67" t="s">
        <v>259</v>
      </c>
      <c r="R2" s="67" t="s">
        <v>260</v>
      </c>
      <c r="S2" s="67" t="s">
        <v>261</v>
      </c>
      <c r="T2" s="67" t="s">
        <v>262</v>
      </c>
      <c r="U2" s="67" t="s">
        <v>263</v>
      </c>
      <c r="V2" s="67" t="s">
        <v>264</v>
      </c>
      <c r="W2" s="67" t="s">
        <v>265</v>
      </c>
      <c r="X2" s="67" t="s">
        <v>266</v>
      </c>
      <c r="Y2" s="67" t="s">
        <v>267</v>
      </c>
      <c r="Z2" s="67" t="s">
        <v>268</v>
      </c>
      <c r="AA2" s="67" t="s">
        <v>269</v>
      </c>
      <c r="AB2" s="67" t="s">
        <v>270</v>
      </c>
      <c r="AC2" s="67" t="s">
        <v>271</v>
      </c>
      <c r="AD2" s="67" t="s">
        <v>272</v>
      </c>
      <c r="AE2" s="67" t="s">
        <v>273</v>
      </c>
      <c r="AF2" s="67" t="s">
        <v>274</v>
      </c>
      <c r="AG2" s="67" t="s">
        <v>275</v>
      </c>
      <c r="AH2" s="67" t="s">
        <v>276</v>
      </c>
      <c r="AI2" s="67" t="s">
        <v>277</v>
      </c>
      <c r="AJ2" s="67" t="s">
        <v>278</v>
      </c>
      <c r="AK2" s="67" t="s">
        <v>279</v>
      </c>
      <c r="AL2" s="67" t="s">
        <v>280</v>
      </c>
      <c r="AM2" s="67" t="s">
        <v>281</v>
      </c>
      <c r="AN2" s="67" t="s">
        <v>282</v>
      </c>
      <c r="AO2" s="67" t="s">
        <v>283</v>
      </c>
      <c r="AP2" s="67" t="s">
        <v>284</v>
      </c>
      <c r="AQ2" s="67" t="s">
        <v>285</v>
      </c>
      <c r="AR2" s="67" t="s">
        <v>286</v>
      </c>
      <c r="AS2" s="67" t="s">
        <v>287</v>
      </c>
      <c r="AT2" s="67" t="s">
        <v>288</v>
      </c>
      <c r="AU2" s="67" t="s">
        <v>289</v>
      </c>
      <c r="AV2" s="67" t="s">
        <v>290</v>
      </c>
      <c r="AW2" s="67" t="s">
        <v>291</v>
      </c>
      <c r="AX2" s="67" t="s">
        <v>292</v>
      </c>
      <c r="AY2" s="67" t="s">
        <v>293</v>
      </c>
      <c r="AZ2" s="67" t="s">
        <v>294</v>
      </c>
      <c r="BA2" s="67" t="s">
        <v>295</v>
      </c>
      <c r="BB2" s="67" t="s">
        <v>296</v>
      </c>
      <c r="BC2" s="67" t="s">
        <v>297</v>
      </c>
      <c r="BD2" s="67" t="s">
        <v>298</v>
      </c>
      <c r="BE2" s="67" t="s">
        <v>299</v>
      </c>
      <c r="BF2" s="67" t="s">
        <v>300</v>
      </c>
      <c r="BG2" s="67" t="s">
        <v>301</v>
      </c>
      <c r="BH2" s="67" t="s">
        <v>302</v>
      </c>
      <c r="BI2" s="67" t="s">
        <v>303</v>
      </c>
      <c r="BJ2" s="67" t="s">
        <v>304</v>
      </c>
      <c r="BK2" s="67" t="s">
        <v>305</v>
      </c>
      <c r="BL2" s="67" t="s">
        <v>306</v>
      </c>
      <c r="BM2" s="67" t="s">
        <v>307</v>
      </c>
      <c r="BN2" s="67" t="s">
        <v>308</v>
      </c>
      <c r="BO2" s="67" t="s">
        <v>309</v>
      </c>
      <c r="BP2" s="67" t="s">
        <v>310</v>
      </c>
      <c r="BQ2" s="67" t="s">
        <v>311</v>
      </c>
      <c r="BR2" s="67" t="s">
        <v>312</v>
      </c>
      <c r="BS2" s="67" t="s">
        <v>313</v>
      </c>
      <c r="BT2" s="67" t="s">
        <v>314</v>
      </c>
      <c r="BU2" s="67" t="s">
        <v>315</v>
      </c>
      <c r="BV2" s="67" t="s">
        <v>316</v>
      </c>
      <c r="BW2" s="67" t="s">
        <v>317</v>
      </c>
      <c r="BX2" s="67" t="s">
        <v>318</v>
      </c>
      <c r="BY2" s="67" t="s">
        <v>319</v>
      </c>
      <c r="BZ2" s="67" t="s">
        <v>320</v>
      </c>
      <c r="CA2" s="67" t="s">
        <v>321</v>
      </c>
      <c r="CB2" s="67" t="s">
        <v>322</v>
      </c>
      <c r="CC2" s="67" t="s">
        <v>323</v>
      </c>
      <c r="CD2" s="67" t="s">
        <v>324</v>
      </c>
      <c r="CE2" s="67" t="s">
        <v>325</v>
      </c>
      <c r="CH2" s="3" t="s">
        <v>326</v>
      </c>
      <c r="CI2" s="3" t="s">
        <v>327</v>
      </c>
      <c r="CJ2" s="3" t="s">
        <v>328</v>
      </c>
      <c r="CK2" s="3" t="s">
        <v>329</v>
      </c>
    </row>
    <row r="3" spans="1:89" ht="16.149999999999999" thickTop="1" x14ac:dyDescent="0.55000000000000004">
      <c r="A3" s="68" t="s">
        <v>330</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-188</v>
      </c>
      <c r="CF3" t="s">
        <v>331</v>
      </c>
      <c r="CH3">
        <f>MAX(SurveySetup!C3:E3)</f>
        <v>850</v>
      </c>
      <c r="CI3">
        <f>MIN(SurveySetup!C3:E3)</f>
        <v>200</v>
      </c>
      <c r="CJ3">
        <f>(CH3-CI3)/2</f>
        <v>325</v>
      </c>
      <c r="CK3">
        <f>CJ3+CI3</f>
        <v>525</v>
      </c>
    </row>
    <row r="4" spans="1:89" ht="15.75" x14ac:dyDescent="0.55000000000000004">
      <c r="A4" s="71" t="s">
        <v>332</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143.14285714285711</v>
      </c>
      <c r="CF4" t="s">
        <v>331</v>
      </c>
      <c r="CH4">
        <f>MAX(SurveySetup!C4:E4)</f>
        <v>225</v>
      </c>
      <c r="CI4">
        <f>MIN(SurveySetup!C4:E4)</f>
        <v>50</v>
      </c>
      <c r="CJ4">
        <f t="shared" ref="CJ4:CJ6" si="0">(CH4-CI4)/2</f>
        <v>87.5</v>
      </c>
      <c r="CK4">
        <f t="shared" ref="CK4:CK6" si="1">CJ4+CI4</f>
        <v>137.5</v>
      </c>
    </row>
    <row r="5" spans="1:89" ht="15.75" x14ac:dyDescent="0.55000000000000004">
      <c r="A5" s="71" t="s">
        <v>333</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-164</v>
      </c>
      <c r="CF5" t="s">
        <v>331</v>
      </c>
      <c r="CH5">
        <f>MAX(SurveySetup!C5:E5)</f>
        <v>9</v>
      </c>
      <c r="CI5">
        <f>MIN(SurveySetup!C5:E5)</f>
        <v>3</v>
      </c>
      <c r="CJ5">
        <f t="shared" si="0"/>
        <v>3</v>
      </c>
      <c r="CK5">
        <f t="shared" si="1"/>
        <v>6</v>
      </c>
    </row>
    <row r="6" spans="1:89" ht="15" x14ac:dyDescent="0.5">
      <c r="A6" s="71" t="s">
        <v>334</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-179</v>
      </c>
      <c r="CF6" t="s">
        <v>331</v>
      </c>
      <c r="CH6">
        <f>MAX(SurveySetup!C6:E6)</f>
        <v>10</v>
      </c>
      <c r="CI6">
        <f>MIN(SurveySetup!C6:E6)</f>
        <v>2</v>
      </c>
      <c r="CJ6">
        <f t="shared" si="0"/>
        <v>4</v>
      </c>
      <c r="CK6">
        <f t="shared" si="1"/>
        <v>6</v>
      </c>
    </row>
    <row r="7" spans="1:89" ht="15.75" x14ac:dyDescent="0.55000000000000004">
      <c r="A7" s="71" t="s">
        <v>335</v>
      </c>
      <c r="B7" s="74">
        <f t="array" ref="B7:CD7">TRANSPOSE(SurveyResultAggregation!$C$3:$C$83)</f>
        <v>13</v>
      </c>
      <c r="C7" s="74">
        <v>10</v>
      </c>
      <c r="D7" s="74">
        <v>11</v>
      </c>
      <c r="E7" s="74">
        <v>6</v>
      </c>
      <c r="F7" s="74">
        <v>6</v>
      </c>
      <c r="G7" s="74">
        <v>5</v>
      </c>
      <c r="H7" s="74">
        <v>8</v>
      </c>
      <c r="I7" s="74">
        <v>4</v>
      </c>
      <c r="J7" s="74">
        <v>3</v>
      </c>
      <c r="K7" s="74">
        <v>24</v>
      </c>
      <c r="L7" s="74">
        <v>17</v>
      </c>
      <c r="M7" s="74">
        <v>12</v>
      </c>
      <c r="N7" s="74">
        <v>20</v>
      </c>
      <c r="O7" s="74">
        <v>13</v>
      </c>
      <c r="P7" s="74">
        <v>4</v>
      </c>
      <c r="Q7" s="74">
        <v>9</v>
      </c>
      <c r="R7" s="74">
        <v>9</v>
      </c>
      <c r="S7" s="74">
        <v>1</v>
      </c>
      <c r="T7" s="74">
        <v>27</v>
      </c>
      <c r="U7" s="74">
        <v>10</v>
      </c>
      <c r="V7" s="74">
        <v>13</v>
      </c>
      <c r="W7" s="74">
        <v>22</v>
      </c>
      <c r="X7" s="74">
        <v>13</v>
      </c>
      <c r="Y7" s="74">
        <v>11</v>
      </c>
      <c r="Z7" s="74">
        <v>11</v>
      </c>
      <c r="AA7" s="74">
        <v>8</v>
      </c>
      <c r="AB7" s="74">
        <v>8</v>
      </c>
      <c r="AC7" s="74">
        <v>12</v>
      </c>
      <c r="AD7" s="74">
        <v>2</v>
      </c>
      <c r="AE7" s="74">
        <v>4</v>
      </c>
      <c r="AF7" s="74">
        <v>3</v>
      </c>
      <c r="AG7" s="74">
        <v>2</v>
      </c>
      <c r="AH7" s="74">
        <v>0</v>
      </c>
      <c r="AI7" s="74">
        <v>2</v>
      </c>
      <c r="AJ7" s="74">
        <v>1</v>
      </c>
      <c r="AK7" s="74">
        <v>0</v>
      </c>
      <c r="AL7" s="74">
        <v>16</v>
      </c>
      <c r="AM7" s="74">
        <v>7</v>
      </c>
      <c r="AN7" s="74">
        <v>5</v>
      </c>
      <c r="AO7" s="74">
        <v>11</v>
      </c>
      <c r="AP7" s="74">
        <v>11</v>
      </c>
      <c r="AQ7" s="74">
        <v>4</v>
      </c>
      <c r="AR7" s="74">
        <v>8</v>
      </c>
      <c r="AS7" s="74">
        <v>5</v>
      </c>
      <c r="AT7" s="74">
        <v>2</v>
      </c>
      <c r="AU7" s="74">
        <v>16</v>
      </c>
      <c r="AV7" s="74">
        <v>15</v>
      </c>
      <c r="AW7" s="74">
        <v>6</v>
      </c>
      <c r="AX7" s="74">
        <v>16</v>
      </c>
      <c r="AY7" s="74">
        <v>9</v>
      </c>
      <c r="AZ7" s="74">
        <v>10</v>
      </c>
      <c r="BA7" s="74">
        <v>13</v>
      </c>
      <c r="BB7" s="74">
        <v>7</v>
      </c>
      <c r="BC7" s="74">
        <v>5</v>
      </c>
      <c r="BD7" s="74">
        <v>10</v>
      </c>
      <c r="BE7" s="74">
        <v>2</v>
      </c>
      <c r="BF7" s="74">
        <v>0</v>
      </c>
      <c r="BG7" s="74">
        <v>4</v>
      </c>
      <c r="BH7" s="74">
        <v>0</v>
      </c>
      <c r="BI7" s="74">
        <v>0</v>
      </c>
      <c r="BJ7" s="74">
        <v>1</v>
      </c>
      <c r="BK7" s="74">
        <v>0</v>
      </c>
      <c r="BL7" s="74">
        <v>0</v>
      </c>
      <c r="BM7" s="74">
        <v>10</v>
      </c>
      <c r="BN7" s="74">
        <v>2</v>
      </c>
      <c r="BO7" s="74">
        <v>2</v>
      </c>
      <c r="BP7" s="74">
        <v>4</v>
      </c>
      <c r="BQ7" s="74">
        <v>5</v>
      </c>
      <c r="BR7" s="74">
        <v>4</v>
      </c>
      <c r="BS7" s="74">
        <v>3</v>
      </c>
      <c r="BT7" s="74">
        <v>1</v>
      </c>
      <c r="BU7" s="74">
        <v>0</v>
      </c>
      <c r="BV7" s="74">
        <v>17</v>
      </c>
      <c r="BW7" s="74">
        <v>12</v>
      </c>
      <c r="BX7" s="74">
        <v>6</v>
      </c>
      <c r="BY7" s="74">
        <v>9</v>
      </c>
      <c r="BZ7" s="74">
        <v>7</v>
      </c>
      <c r="CA7" s="74">
        <v>3</v>
      </c>
      <c r="CB7" s="74">
        <v>5</v>
      </c>
      <c r="CC7" s="74">
        <v>1</v>
      </c>
      <c r="CD7" s="74">
        <v>2</v>
      </c>
      <c r="CE7" s="73">
        <f>SUM(MaxLikelihoodSolver!$B7:$CD7)</f>
        <v>600</v>
      </c>
      <c r="CF7" t="s">
        <v>336</v>
      </c>
    </row>
    <row r="8" spans="1:89" ht="15" x14ac:dyDescent="0.5">
      <c r="A8" s="71" t="s">
        <v>337</v>
      </c>
      <c r="B8" s="75">
        <f>B7/$CE$7</f>
        <v>2.1666666666666667E-2</v>
      </c>
      <c r="C8" s="75">
        <f t="shared" ref="C8:BN8" si="2">C7/$CE$7</f>
        <v>1.6666666666666666E-2</v>
      </c>
      <c r="D8" s="75">
        <f t="shared" si="2"/>
        <v>1.8333333333333333E-2</v>
      </c>
      <c r="E8" s="75">
        <f t="shared" si="2"/>
        <v>0.01</v>
      </c>
      <c r="F8" s="75">
        <f t="shared" si="2"/>
        <v>0.01</v>
      </c>
      <c r="G8" s="75">
        <f t="shared" si="2"/>
        <v>8.3333333333333332E-3</v>
      </c>
      <c r="H8" s="75">
        <f t="shared" si="2"/>
        <v>1.3333333333333334E-2</v>
      </c>
      <c r="I8" s="75">
        <f t="shared" si="2"/>
        <v>6.6666666666666671E-3</v>
      </c>
      <c r="J8" s="75">
        <f t="shared" si="2"/>
        <v>5.0000000000000001E-3</v>
      </c>
      <c r="K8" s="75">
        <f t="shared" si="2"/>
        <v>0.04</v>
      </c>
      <c r="L8" s="75">
        <f t="shared" si="2"/>
        <v>2.8333333333333332E-2</v>
      </c>
      <c r="M8" s="75">
        <f t="shared" si="2"/>
        <v>0.02</v>
      </c>
      <c r="N8" s="75">
        <f t="shared" si="2"/>
        <v>3.3333333333333333E-2</v>
      </c>
      <c r="O8" s="75">
        <f t="shared" si="2"/>
        <v>2.1666666666666667E-2</v>
      </c>
      <c r="P8" s="75">
        <f t="shared" si="2"/>
        <v>6.6666666666666671E-3</v>
      </c>
      <c r="Q8" s="75">
        <f t="shared" si="2"/>
        <v>1.4999999999999999E-2</v>
      </c>
      <c r="R8" s="75">
        <f t="shared" si="2"/>
        <v>1.4999999999999999E-2</v>
      </c>
      <c r="S8" s="75">
        <f t="shared" si="2"/>
        <v>1.6666666666666668E-3</v>
      </c>
      <c r="T8" s="75">
        <f t="shared" si="2"/>
        <v>4.4999999999999998E-2</v>
      </c>
      <c r="U8" s="75">
        <f t="shared" si="2"/>
        <v>1.6666666666666666E-2</v>
      </c>
      <c r="V8" s="75">
        <f t="shared" si="2"/>
        <v>2.1666666666666667E-2</v>
      </c>
      <c r="W8" s="75">
        <f t="shared" si="2"/>
        <v>3.6666666666666667E-2</v>
      </c>
      <c r="X8" s="75">
        <f t="shared" si="2"/>
        <v>2.1666666666666667E-2</v>
      </c>
      <c r="Y8" s="75">
        <f t="shared" si="2"/>
        <v>1.8333333333333333E-2</v>
      </c>
      <c r="Z8" s="75">
        <f t="shared" si="2"/>
        <v>1.8333333333333333E-2</v>
      </c>
      <c r="AA8" s="75">
        <f t="shared" si="2"/>
        <v>1.3333333333333334E-2</v>
      </c>
      <c r="AB8" s="75">
        <f t="shared" si="2"/>
        <v>1.3333333333333334E-2</v>
      </c>
      <c r="AC8" s="75">
        <f t="shared" si="2"/>
        <v>0.02</v>
      </c>
      <c r="AD8" s="75">
        <f t="shared" si="2"/>
        <v>3.3333333333333335E-3</v>
      </c>
      <c r="AE8" s="75">
        <f t="shared" si="2"/>
        <v>6.6666666666666671E-3</v>
      </c>
      <c r="AF8" s="75">
        <f t="shared" si="2"/>
        <v>5.0000000000000001E-3</v>
      </c>
      <c r="AG8" s="75">
        <f t="shared" si="2"/>
        <v>3.3333333333333335E-3</v>
      </c>
      <c r="AH8" s="75">
        <f t="shared" si="2"/>
        <v>0</v>
      </c>
      <c r="AI8" s="75">
        <f t="shared" si="2"/>
        <v>3.3333333333333335E-3</v>
      </c>
      <c r="AJ8" s="75">
        <f t="shared" si="2"/>
        <v>1.6666666666666668E-3</v>
      </c>
      <c r="AK8" s="75">
        <f t="shared" si="2"/>
        <v>0</v>
      </c>
      <c r="AL8" s="75">
        <f t="shared" si="2"/>
        <v>2.6666666666666668E-2</v>
      </c>
      <c r="AM8" s="75">
        <f t="shared" si="2"/>
        <v>1.1666666666666667E-2</v>
      </c>
      <c r="AN8" s="75">
        <f t="shared" si="2"/>
        <v>8.3333333333333332E-3</v>
      </c>
      <c r="AO8" s="75">
        <f t="shared" si="2"/>
        <v>1.8333333333333333E-2</v>
      </c>
      <c r="AP8" s="75">
        <f t="shared" si="2"/>
        <v>1.8333333333333333E-2</v>
      </c>
      <c r="AQ8" s="75">
        <f t="shared" si="2"/>
        <v>6.6666666666666671E-3</v>
      </c>
      <c r="AR8" s="75">
        <f t="shared" si="2"/>
        <v>1.3333333333333334E-2</v>
      </c>
      <c r="AS8" s="75">
        <f t="shared" si="2"/>
        <v>8.3333333333333332E-3</v>
      </c>
      <c r="AT8" s="75">
        <f t="shared" si="2"/>
        <v>3.3333333333333335E-3</v>
      </c>
      <c r="AU8" s="75">
        <f t="shared" si="2"/>
        <v>2.6666666666666668E-2</v>
      </c>
      <c r="AV8" s="75">
        <f t="shared" si="2"/>
        <v>2.5000000000000001E-2</v>
      </c>
      <c r="AW8" s="75">
        <f t="shared" si="2"/>
        <v>0.01</v>
      </c>
      <c r="AX8" s="75">
        <f t="shared" si="2"/>
        <v>2.6666666666666668E-2</v>
      </c>
      <c r="AY8" s="75">
        <f t="shared" si="2"/>
        <v>1.4999999999999999E-2</v>
      </c>
      <c r="AZ8" s="75">
        <f t="shared" si="2"/>
        <v>1.6666666666666666E-2</v>
      </c>
      <c r="BA8" s="75">
        <f t="shared" si="2"/>
        <v>2.1666666666666667E-2</v>
      </c>
      <c r="BB8" s="75">
        <f t="shared" si="2"/>
        <v>1.1666666666666667E-2</v>
      </c>
      <c r="BC8" s="75">
        <f t="shared" si="2"/>
        <v>8.3333333333333332E-3</v>
      </c>
      <c r="BD8" s="75">
        <f t="shared" si="2"/>
        <v>1.6666666666666666E-2</v>
      </c>
      <c r="BE8" s="75">
        <f t="shared" si="2"/>
        <v>3.3333333333333335E-3</v>
      </c>
      <c r="BF8" s="75">
        <f t="shared" si="2"/>
        <v>0</v>
      </c>
      <c r="BG8" s="75">
        <f t="shared" si="2"/>
        <v>6.6666666666666671E-3</v>
      </c>
      <c r="BH8" s="75">
        <f t="shared" si="2"/>
        <v>0</v>
      </c>
      <c r="BI8" s="75">
        <f t="shared" si="2"/>
        <v>0</v>
      </c>
      <c r="BJ8" s="75">
        <f t="shared" si="2"/>
        <v>1.6666666666666668E-3</v>
      </c>
      <c r="BK8" s="75">
        <f t="shared" si="2"/>
        <v>0</v>
      </c>
      <c r="BL8" s="75">
        <f t="shared" si="2"/>
        <v>0</v>
      </c>
      <c r="BM8" s="75">
        <f t="shared" si="2"/>
        <v>1.6666666666666666E-2</v>
      </c>
      <c r="BN8" s="75">
        <f t="shared" si="2"/>
        <v>3.3333333333333335E-3</v>
      </c>
      <c r="BO8" s="75">
        <f t="shared" ref="BO8:CD8" si="3">BO7/$CE$7</f>
        <v>3.3333333333333335E-3</v>
      </c>
      <c r="BP8" s="75">
        <f t="shared" si="3"/>
        <v>6.6666666666666671E-3</v>
      </c>
      <c r="BQ8" s="75">
        <f t="shared" si="3"/>
        <v>8.3333333333333332E-3</v>
      </c>
      <c r="BR8" s="75">
        <f t="shared" si="3"/>
        <v>6.6666666666666671E-3</v>
      </c>
      <c r="BS8" s="75">
        <f t="shared" si="3"/>
        <v>5.0000000000000001E-3</v>
      </c>
      <c r="BT8" s="75">
        <f t="shared" si="3"/>
        <v>1.6666666666666668E-3</v>
      </c>
      <c r="BU8" s="75">
        <f t="shared" si="3"/>
        <v>0</v>
      </c>
      <c r="BV8" s="75">
        <f t="shared" si="3"/>
        <v>2.8333333333333332E-2</v>
      </c>
      <c r="BW8" s="75">
        <f t="shared" si="3"/>
        <v>0.02</v>
      </c>
      <c r="BX8" s="75">
        <f t="shared" si="3"/>
        <v>0.01</v>
      </c>
      <c r="BY8" s="75">
        <f t="shared" si="3"/>
        <v>1.4999999999999999E-2</v>
      </c>
      <c r="BZ8" s="75">
        <f t="shared" si="3"/>
        <v>1.1666666666666667E-2</v>
      </c>
      <c r="CA8" s="75">
        <f t="shared" si="3"/>
        <v>5.0000000000000001E-3</v>
      </c>
      <c r="CB8" s="75">
        <f t="shared" si="3"/>
        <v>8.3333333333333332E-3</v>
      </c>
      <c r="CC8" s="75">
        <f t="shared" si="3"/>
        <v>1.6666666666666668E-3</v>
      </c>
      <c r="CD8" s="75">
        <f t="shared" si="3"/>
        <v>3.3333333333333335E-3</v>
      </c>
      <c r="CE8" s="64">
        <f>SUM(MaxLikelihoodSolver!$B8:$CD8)</f>
        <v>1</v>
      </c>
      <c r="CF8" t="s">
        <v>336</v>
      </c>
    </row>
    <row r="10" spans="1:89" ht="15.4" thickBot="1" x14ac:dyDescent="0.45">
      <c r="A10" s="230" t="s">
        <v>338</v>
      </c>
      <c r="B10" s="230"/>
      <c r="C10" s="230"/>
      <c r="D10" s="230"/>
      <c r="K10" s="231" t="s">
        <v>339</v>
      </c>
      <c r="L10" s="231"/>
      <c r="M10" s="231"/>
      <c r="O10" s="76" t="s">
        <v>340</v>
      </c>
      <c r="P10" s="76"/>
      <c r="Q10" s="76"/>
      <c r="R10" s="76"/>
    </row>
    <row r="11" spans="1:89" ht="13.9" thickTop="1" thickBot="1" x14ac:dyDescent="0.45">
      <c r="A11" s="137" t="s">
        <v>341</v>
      </c>
      <c r="B11" s="138" t="s">
        <v>342</v>
      </c>
      <c r="C11" s="138" t="s">
        <v>343</v>
      </c>
      <c r="D11" s="138" t="s">
        <v>344</v>
      </c>
      <c r="E11" s="138" t="s">
        <v>345</v>
      </c>
      <c r="F11" s="138" t="s">
        <v>346</v>
      </c>
      <c r="G11" s="138" t="s">
        <v>347</v>
      </c>
      <c r="H11" s="138" t="s">
        <v>348</v>
      </c>
      <c r="K11" s="76" t="s">
        <v>349</v>
      </c>
      <c r="L11" s="77" t="s">
        <v>350</v>
      </c>
      <c r="M11" s="77" t="s">
        <v>351</v>
      </c>
      <c r="O11" s="78">
        <f t="shared" ref="O11:R14" si="4">B915</f>
        <v>-355.39888867888266</v>
      </c>
      <c r="P11" s="78">
        <f t="shared" si="4"/>
        <v>0.70266985053791142</v>
      </c>
      <c r="Q11" s="78">
        <f t="shared" si="4"/>
        <v>0.7026698505379424</v>
      </c>
      <c r="R11" s="78">
        <f t="shared" si="4"/>
        <v>0.70266985053792108</v>
      </c>
    </row>
    <row r="12" spans="1:89" ht="13.15" thickTop="1" x14ac:dyDescent="0.3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-2636.669492803464</v>
      </c>
      <c r="G12" s="140">
        <f>INDEX(H:H,ROW($H$85)+(MaxLikelihoodSolver!$A12-1)*(94-36))</f>
        <v>0.48046875</v>
      </c>
      <c r="H12" s="141">
        <f>INDEX(F:F,ROW($F$34)+(MaxLikelihoodSolver!$A12-1)*(94-36))</f>
        <v>123766.79591836734</v>
      </c>
      <c r="K12" s="78">
        <f>K897/$CJ3</f>
        <v>-1.5029916706508629E-3</v>
      </c>
      <c r="L12" s="79">
        <f>L897*$CJ3</f>
        <v>0</v>
      </c>
      <c r="M12" s="80">
        <f>SQRT(O17)/$CJ3</f>
        <v>1.6321479849879252E-4</v>
      </c>
      <c r="O12" s="81">
        <f t="shared" si="4"/>
        <v>-0.53501154273481211</v>
      </c>
      <c r="P12" s="81">
        <f t="shared" si="4"/>
        <v>-389.4859607287375</v>
      </c>
      <c r="Q12" s="81">
        <f t="shared" si="4"/>
        <v>-0.53501154273482776</v>
      </c>
      <c r="R12" s="81">
        <f t="shared" si="4"/>
        <v>-0.53501154273480689</v>
      </c>
    </row>
    <row r="13" spans="1:89" x14ac:dyDescent="0.35">
      <c r="A13" s="142">
        <v>2</v>
      </c>
      <c r="B13" s="143">
        <f>INDEX(B:B,ROW($B$34)+(MaxLikelihoodSolver!$A13-1)*(94-36))</f>
        <v>-0.48046875</v>
      </c>
      <c r="C13" s="143">
        <f>INDEX(B:B,ROW($B$35)+(MaxLikelihoodSolver!$A13-1)*(94-36))</f>
        <v>0.43884759688449837</v>
      </c>
      <c r="D13" s="143">
        <f>INDEX(B:B,ROW($B$36)+(MaxLikelihoodSolver!$A13-1)*(94-36))</f>
        <v>-0.41913231382978727</v>
      </c>
      <c r="E13" s="143">
        <f>INDEX(B:B,ROW($B$37)+(MaxLikelihoodSolver!$A13-1)*(94-36))</f>
        <v>-0.45746758643617019</v>
      </c>
      <c r="F13" s="143">
        <f>INDEX(F:F,ROW($F$36)+(MaxLikelihoodSolver!$A13-1)*(94-36))</f>
        <v>-2480.3855928387602</v>
      </c>
      <c r="G13" s="143">
        <f>INDEX(H:H,ROW($H$85)+(MaxLikelihoodSolver!$A13-1)*(94-36))</f>
        <v>1.31378173828125E-2</v>
      </c>
      <c r="H13" s="144">
        <f>INDEX(F:F,ROW($F$34)+(MaxLikelihoodSolver!$A13-1)*(94-36))</f>
        <v>35.00457374758814</v>
      </c>
      <c r="K13" s="81">
        <f>K898/$CJ4</f>
        <v>4.879853654410805E-3</v>
      </c>
      <c r="L13" s="82">
        <f>L898*$CJ4</f>
        <v>0</v>
      </c>
      <c r="M13" s="42">
        <f>SQRT(P18)/$CJ4</f>
        <v>5.7908776938463548E-4</v>
      </c>
      <c r="O13" s="83">
        <f t="shared" si="4"/>
        <v>0.61296731642672653</v>
      </c>
      <c r="P13" s="83">
        <f t="shared" si="4"/>
        <v>0.61296731642669244</v>
      </c>
      <c r="Q13" s="83">
        <f t="shared" si="4"/>
        <v>-365.92857798784365</v>
      </c>
      <c r="R13" s="83">
        <f t="shared" si="4"/>
        <v>0.61296731642670677</v>
      </c>
    </row>
    <row r="14" spans="1:89" x14ac:dyDescent="0.35">
      <c r="A14" s="145">
        <v>3</v>
      </c>
      <c r="B14" s="41">
        <f>INDEX(B:B,ROW($B$34)+(MaxLikelihoodSolver!$A14-1)*(94-36))</f>
        <v>-0.48693024641912852</v>
      </c>
      <c r="C14" s="41">
        <f>INDEX(B:B,ROW($B$35)+(MaxLikelihoodSolver!$A14-1)*(94-36))</f>
        <v>0.42570977950168587</v>
      </c>
      <c r="D14" s="41">
        <f>INDEX(B:B,ROW($B$36)+(MaxLikelihoodSolver!$A14-1)*(94-36))</f>
        <v>-0.42103416754521977</v>
      </c>
      <c r="E14" s="41">
        <f>INDEX(B:B,ROW($B$37)+(MaxLikelihoodSolver!$A14-1)*(94-36))</f>
        <v>-0.46203702160395704</v>
      </c>
      <c r="F14" s="41">
        <f>INDEX(F:F,ROW($F$36)+(MaxLikelihoodSolver!$A14-1)*(94-36))</f>
        <v>-2480.3402923303579</v>
      </c>
      <c r="G14" s="41">
        <f>INDEX(H:H,ROW($H$85)+(MaxLikelihoodSolver!$A14-1)*(94-36))</f>
        <v>1.5395879745483398E-4</v>
      </c>
      <c r="H14" s="65">
        <f>INDEX(F:F,ROW($F$34)+(MaxLikelihoodSolver!$A14-1)*(94-36))</f>
        <v>0.91335796572899308</v>
      </c>
      <c r="K14" s="83">
        <f>K899/$CJ5</f>
        <v>-0.14068870686441112</v>
      </c>
      <c r="L14" s="84">
        <f>L899*$CJ5</f>
        <v>0</v>
      </c>
      <c r="M14" s="85">
        <f>SQRT(Q19)/$CJ5</f>
        <v>1.7425348659653412E-2</v>
      </c>
      <c r="O14" s="81">
        <f t="shared" si="4"/>
        <v>0.66903140024624042</v>
      </c>
      <c r="P14" s="81">
        <f t="shared" si="4"/>
        <v>0.66903140024622776</v>
      </c>
      <c r="Q14" s="81">
        <f t="shared" si="4"/>
        <v>0.6690314002462342</v>
      </c>
      <c r="R14" s="81">
        <f t="shared" si="4"/>
        <v>-359.51027203592145</v>
      </c>
    </row>
    <row r="15" spans="1:89" x14ac:dyDescent="0.35">
      <c r="A15" s="142">
        <v>4</v>
      </c>
      <c r="B15" s="143">
        <f>INDEX(B:B,ROW($B$34)+(MaxLikelihoodSolver!$A15-1)*(94-36))</f>
        <v>-0.48704850754700257</v>
      </c>
      <c r="C15" s="143">
        <f>INDEX(B:B,ROW($B$35)+(MaxLikelihoodSolver!$A15-1)*(94-36))</f>
        <v>0.42573579711361709</v>
      </c>
      <c r="D15" s="143">
        <f>INDEX(B:B,ROW($B$36)+(MaxLikelihoodSolver!$A15-1)*(94-36))</f>
        <v>-0.42088020874776494</v>
      </c>
      <c r="E15" s="143">
        <f>INDEX(B:B,ROW($B$37)+(MaxLikelihoodSolver!$A15-1)*(94-36))</f>
        <v>-0.46201742464574758</v>
      </c>
      <c r="F15" s="143">
        <f>INDEX(F:F,ROW($F$36)+(MaxLikelihoodSolver!$A15-1)*(94-36))</f>
        <v>-2480.3402889473737</v>
      </c>
      <c r="G15" s="143">
        <f>INDEX(H:H,ROW($H$85)+(MaxLikelihoodSolver!$A15-1)*(94-36))</f>
        <v>1.7705261707305908E-3</v>
      </c>
      <c r="H15" s="144">
        <f>INDEX(F:F,ROW($F$34)+(MaxLikelihoodSolver!$A15-1)*(94-36))</f>
        <v>0.91148069695635758</v>
      </c>
      <c r="K15" s="81">
        <f>K900/$CJ6</f>
        <v>-0.11583583818759073</v>
      </c>
      <c r="L15" s="82">
        <f>L900*$CJ6</f>
        <v>0</v>
      </c>
      <c r="M15" s="42">
        <f>SQRT(R20)/$CJ6</f>
        <v>1.3185156112853846E-2</v>
      </c>
    </row>
    <row r="16" spans="1:89" ht="13.5" thickBot="1" x14ac:dyDescent="0.45">
      <c r="A16" s="145">
        <v>5</v>
      </c>
      <c r="B16" s="41">
        <f>INDEX(B:B,ROW($B$34)+(MaxLikelihoodSolver!$A16-1)*(94-36))</f>
        <v>-0.48804304584685138</v>
      </c>
      <c r="C16" s="41">
        <f>INDEX(B:B,ROW($B$35)+(MaxLikelihoodSolver!$A16-1)*(94-36))</f>
        <v>0.42689102277303853</v>
      </c>
      <c r="D16" s="41">
        <f>INDEX(B:B,ROW($B$36)+(MaxLikelihoodSolver!$A16-1)*(94-36))</f>
        <v>-0.42170526006227821</v>
      </c>
      <c r="E16" s="41">
        <f>INDEX(B:B,ROW($B$37)+(MaxLikelihoodSolver!$A16-1)*(94-36))</f>
        <v>-0.46378795081647817</v>
      </c>
      <c r="F16" s="41">
        <f>INDEX(F:F,ROW($F$36)+(MaxLikelihoodSolver!$A16-1)*(94-36))</f>
        <v>-2480.3391429470794</v>
      </c>
      <c r="G16" s="41">
        <f>INDEX(H:H,ROW($H$85)+(MaxLikelihoodSolver!$A16-1)*(94-36))</f>
        <v>4.6337989624589682E-4</v>
      </c>
      <c r="H16" s="65">
        <f>INDEX(F:F,ROW($F$34)+(MaxLikelihoodSolver!$A16-1)*(94-36))</f>
        <v>6.7904937162472201E-2</v>
      </c>
      <c r="O16" s="76" t="s">
        <v>352</v>
      </c>
      <c r="P16" s="76"/>
      <c r="Q16" s="76"/>
      <c r="R16" s="76"/>
    </row>
    <row r="17" spans="1:18" ht="13.15" thickTop="1" x14ac:dyDescent="0.35">
      <c r="A17" s="142">
        <v>6</v>
      </c>
      <c r="B17" s="143">
        <f>INDEX(B:B,ROW($B$34)+(MaxLikelihoodSolver!$A17-1)*(94-36))</f>
        <v>-0.48844390607752575</v>
      </c>
      <c r="C17" s="143">
        <f>INDEX(B:B,ROW($B$35)+(MaxLikelihoodSolver!$A17-1)*(94-36))</f>
        <v>0.42697628472453758</v>
      </c>
      <c r="D17" s="143">
        <f>INDEX(B:B,ROW($B$36)+(MaxLikelihoodSolver!$A17-1)*(94-36))</f>
        <v>-0.42208590273529384</v>
      </c>
      <c r="E17" s="143">
        <f>INDEX(B:B,ROW($B$37)+(MaxLikelihoodSolver!$A17-1)*(94-36))</f>
        <v>-0.46332457092023227</v>
      </c>
      <c r="F17" s="143">
        <f>INDEX(F:F,ROW($F$36)+(MaxLikelihoodSolver!$A17-1)*(94-36))</f>
        <v>-2480.3390491793675</v>
      </c>
      <c r="G17" s="143">
        <f>INDEX(H:H,ROW($H$85)+(MaxLikelihoodSolver!$A17-1)*(94-36))</f>
        <v>2.7151165795658017E-5</v>
      </c>
      <c r="H17" s="144">
        <f>INDEX(F:F,ROW($F$34)+(MaxLikelihoodSolver!$A17-1)*(94-36))</f>
        <v>2.185320058054498E-4</v>
      </c>
      <c r="O17" s="78">
        <f t="array" ref="O17:R20">-MINVERSE(O11:R14)</f>
        <v>2.8137518161757778E-3</v>
      </c>
      <c r="P17" s="78">
        <v>5.0942337570557287E-6</v>
      </c>
      <c r="Q17" s="78">
        <v>5.4056820585985716E-6</v>
      </c>
      <c r="R17" s="78">
        <v>5.5011685465524857E-6</v>
      </c>
    </row>
    <row r="18" spans="1:18" x14ac:dyDescent="0.35">
      <c r="A18" s="145">
        <v>7</v>
      </c>
      <c r="B18" s="41">
        <f>INDEX(B:B,ROW($B$34)+(MaxLikelihoodSolver!$A18-1)*(94-36))</f>
        <v>-0.4884710572433214</v>
      </c>
      <c r="C18" s="41">
        <f>INDEX(B:B,ROW($B$35)+(MaxLikelihoodSolver!$A18-1)*(94-36))</f>
        <v>0.42698672216564187</v>
      </c>
      <c r="D18" s="41">
        <f>INDEX(B:B,ROW($B$36)+(MaxLikelihoodSolver!$A18-1)*(94-36))</f>
        <v>-0.42206698608443433</v>
      </c>
      <c r="E18" s="41">
        <f>INDEX(B:B,ROW($B$37)+(MaxLikelihoodSolver!$A18-1)*(94-36))</f>
        <v>-0.46334254939826458</v>
      </c>
      <c r="F18" s="41">
        <f>INDEX(F:F,ROW($F$36)+(MaxLikelihoodSolver!$A18-1)*(94-36))</f>
        <v>-2480.3390488780624</v>
      </c>
      <c r="G18" s="41">
        <f>INDEX(H:H,ROW($H$85)+(MaxLikelihoodSolver!$A18-1)*(94-36))</f>
        <v>1.1666516552821804E-6</v>
      </c>
      <c r="H18" s="65">
        <f>INDEX(F:F,ROW($F$34)+(MaxLikelihoodSolver!$A18-1)*(94-36))</f>
        <v>4.1178895549006878E-7</v>
      </c>
      <c r="O18" s="81">
        <v>-3.8787402922264626E-6</v>
      </c>
      <c r="P18" s="81">
        <v>2.5674671231082444E-3</v>
      </c>
      <c r="Q18" s="81">
        <v>-3.768264418829174E-6</v>
      </c>
      <c r="R18" s="81">
        <v>-3.834827404061199E-6</v>
      </c>
    </row>
    <row r="19" spans="1:18" x14ac:dyDescent="0.35">
      <c r="A19" s="142">
        <v>8</v>
      </c>
      <c r="B19" s="143">
        <f>INDEX(B:B,ROW($B$34)+(MaxLikelihoodSolver!$A19-1)*(94-36))</f>
        <v>-0.48847222389497669</v>
      </c>
      <c r="C19" s="143">
        <f>INDEX(B:B,ROW($B$35)+(MaxLikelihoodSolver!$A19-1)*(94-36))</f>
        <v>0.42698716835222367</v>
      </c>
      <c r="D19" s="143">
        <f>INDEX(B:B,ROW($B$36)+(MaxLikelihoodSolver!$A19-1)*(94-36))</f>
        <v>-0.42206616896176824</v>
      </c>
      <c r="E19" s="143">
        <f>INDEX(B:B,ROW($B$37)+(MaxLikelihoodSolver!$A19-1)*(94-36))</f>
        <v>-0.46334330785482503</v>
      </c>
      <c r="F19" s="143">
        <f>INDEX(F:F,ROW($F$36)+(MaxLikelihoodSolver!$A19-1)*(94-36))</f>
        <v>-2480.3390488774949</v>
      </c>
      <c r="G19" s="143">
        <f>INDEX(H:H,ROW($H$85)+(MaxLikelihoodSolver!$A19-1)*(94-36))</f>
        <v>6.8358495426690258E-8</v>
      </c>
      <c r="H19" s="144">
        <f>INDEX(F:F,ROW($F$34)+(MaxLikelihoodSolver!$A19-1)*(94-36))</f>
        <v>1.2862108308678225E-9</v>
      </c>
      <c r="O19" s="83">
        <v>4.7155949872881978E-6</v>
      </c>
      <c r="P19" s="83">
        <v>4.3173328870415526E-6</v>
      </c>
      <c r="Q19" s="83">
        <v>2.7327849831943647E-3</v>
      </c>
      <c r="R19" s="83">
        <v>4.6622077069578094E-6</v>
      </c>
    </row>
    <row r="20" spans="1:18" x14ac:dyDescent="0.35">
      <c r="A20" s="145">
        <v>9</v>
      </c>
      <c r="B20" s="41">
        <f>INDEX(B:B,ROW($B$34)+(MaxLikelihoodSolver!$A20-1)*(94-36))</f>
        <v>-0.48847229225347211</v>
      </c>
      <c r="C20" s="41">
        <f>INDEX(B:B,ROW($B$35)+(MaxLikelihoodSolver!$A20-1)*(94-36))</f>
        <v>0.42698719449021033</v>
      </c>
      <c r="D20" s="41">
        <f>INDEX(B:B,ROW($B$36)+(MaxLikelihoodSolver!$A20-1)*(94-36))</f>
        <v>-0.42206612108907821</v>
      </c>
      <c r="E20" s="41">
        <f>INDEX(B:B,ROW($B$37)+(MaxLikelihoodSolver!$A20-1)*(94-36))</f>
        <v>-0.46334335229010726</v>
      </c>
      <c r="F20" s="41">
        <f>INDEX(F:F,ROW($F$36)+(MaxLikelihoodSolver!$A20-1)*(94-36))</f>
        <v>-2480.3390488774944</v>
      </c>
      <c r="G20" s="41">
        <f>INDEX(H:H,ROW($H$85)+(MaxLikelihoodSolver!$A20-1)*(94-36))</f>
        <v>8.0107611828152646E-10</v>
      </c>
      <c r="H20" s="65">
        <f>INDEX(F:F,ROW($F$34)+(MaxLikelihoodSolver!$A20-1)*(94-36))</f>
        <v>1.3517682682927279E-13</v>
      </c>
      <c r="O20" s="81">
        <v>5.2378147331539178E-6</v>
      </c>
      <c r="P20" s="81">
        <v>4.7954478416055228E-6</v>
      </c>
      <c r="Q20" s="81">
        <v>5.0886291435698916E-6</v>
      </c>
      <c r="R20" s="81">
        <v>2.7815734675252341E-3</v>
      </c>
    </row>
    <row r="21" spans="1:18" x14ac:dyDescent="0.35">
      <c r="A21" s="142">
        <v>10</v>
      </c>
      <c r="B21" s="143">
        <f>INDEX(B:B,ROW($B$34)+(MaxLikelihoodSolver!$A21-1)*(94-36))</f>
        <v>-0.4884722930545482</v>
      </c>
      <c r="C21" s="143">
        <f>INDEX(B:B,ROW($B$35)+(MaxLikelihoodSolver!$A21-1)*(94-36))</f>
        <v>0.42698719479651182</v>
      </c>
      <c r="D21" s="143">
        <f>INDEX(B:B,ROW($B$36)+(MaxLikelihoodSolver!$A21-1)*(94-36))</f>
        <v>-0.42206612052809445</v>
      </c>
      <c r="E21" s="143">
        <f>INDEX(B:B,ROW($B$37)+(MaxLikelihoodSolver!$A21-1)*(94-36))</f>
        <v>-0.46334335281082673</v>
      </c>
      <c r="F21" s="143">
        <f>INDEX(F:F,ROW($F$36)+(MaxLikelihoodSolver!$A21-1)*(94-36))</f>
        <v>-2480.3390488774949</v>
      </c>
      <c r="G21" s="143">
        <f>INDEX(H:H,ROW($H$85)+(MaxLikelihoodSolver!$A21-1)*(94-36))</f>
        <v>9.0746904024079169E-11</v>
      </c>
      <c r="H21" s="144">
        <f>INDEX(F:F,ROW($F$34)+(MaxLikelihoodSolver!$A21-1)*(94-36))</f>
        <v>2.3329070390502446E-15</v>
      </c>
    </row>
    <row r="22" spans="1:18" x14ac:dyDescent="0.35">
      <c r="A22" s="145">
        <v>11</v>
      </c>
      <c r="B22" s="41">
        <f>INDEX(B:B,ROW($B$34)+(MaxLikelihoodSolver!$A22-1)*(94-36))</f>
        <v>-0.48847229296380129</v>
      </c>
      <c r="C22" s="41">
        <f>INDEX(B:B,ROW($B$35)+(MaxLikelihoodSolver!$A22-1)*(94-36))</f>
        <v>0.42698719476181374</v>
      </c>
      <c r="D22" s="41">
        <f>INDEX(B:B,ROW($B$36)+(MaxLikelihoodSolver!$A22-1)*(94-36))</f>
        <v>-0.42206612059164372</v>
      </c>
      <c r="E22" s="41">
        <f>INDEX(B:B,ROW($B$37)+(MaxLikelihoodSolver!$A22-1)*(94-36))</f>
        <v>-0.46334335275183891</v>
      </c>
      <c r="F22" s="41">
        <f>INDEX(F:F,ROW($F$36)+(MaxLikelihoodSolver!$A22-1)*(94-36))</f>
        <v>-2480.339048877494</v>
      </c>
      <c r="G22" s="41">
        <f>INDEX(H:H,ROW($H$85)+(MaxLikelihoodSolver!$A22-1)*(94-36))</f>
        <v>2.4813606569084148E-12</v>
      </c>
      <c r="H22" s="65">
        <f>INDEX(F:F,ROW($F$34)+(MaxLikelihoodSolver!$A22-1)*(94-36))</f>
        <v>1.3907985486872951E-18</v>
      </c>
    </row>
    <row r="23" spans="1:18" x14ac:dyDescent="0.35">
      <c r="A23" s="142">
        <v>12</v>
      </c>
      <c r="B23" s="143">
        <f>INDEX(B:B,ROW($B$34)+(MaxLikelihoodSolver!$A23-1)*(94-36))</f>
        <v>-0.48847229296131994</v>
      </c>
      <c r="C23" s="143">
        <f>INDEX(B:B,ROW($B$35)+(MaxLikelihoodSolver!$A23-1)*(94-36))</f>
        <v>0.42698719476086461</v>
      </c>
      <c r="D23" s="143">
        <f>INDEX(B:B,ROW($B$36)+(MaxLikelihoodSolver!$A23-1)*(94-36))</f>
        <v>-0.42206612059338067</v>
      </c>
      <c r="E23" s="143">
        <f>INDEX(B:B,ROW($B$37)+(MaxLikelihoodSolver!$A23-1)*(94-36))</f>
        <v>-0.46334335275022598</v>
      </c>
      <c r="F23" s="143">
        <f>INDEX(F:F,ROW($F$36)+(MaxLikelihoodSolver!$A23-1)*(94-36))</f>
        <v>-2480.3390488774949</v>
      </c>
      <c r="G23" s="143">
        <f>INDEX(H:H,ROW($H$85)+(MaxLikelihoodSolver!$A23-1)*(94-36))</f>
        <v>2.035491163870184E-13</v>
      </c>
      <c r="H23" s="144">
        <f>INDEX(F:F,ROW($F$34)+(MaxLikelihoodSolver!$A23-1)*(94-36))</f>
        <v>1.1896394439670437E-20</v>
      </c>
    </row>
    <row r="24" spans="1:18" x14ac:dyDescent="0.35">
      <c r="A24" s="145">
        <v>13</v>
      </c>
      <c r="B24" s="41">
        <f>INDEX(B:B,ROW($B$34)+(MaxLikelihoodSolver!$A24-1)*(94-36))</f>
        <v>-0.4884722929615235</v>
      </c>
      <c r="C24" s="41">
        <f>INDEX(B:B,ROW($B$35)+(MaxLikelihoodSolver!$A24-1)*(94-36))</f>
        <v>0.42698719476094232</v>
      </c>
      <c r="D24" s="41">
        <f>INDEX(B:B,ROW($B$36)+(MaxLikelihoodSolver!$A24-1)*(94-36))</f>
        <v>-0.42206612059323806</v>
      </c>
      <c r="E24" s="41">
        <f>INDEX(B:B,ROW($B$37)+(MaxLikelihoodSolver!$A24-1)*(94-36))</f>
        <v>-0.46334335275035798</v>
      </c>
      <c r="F24" s="41">
        <f>INDEX(F:F,ROW($F$36)+(MaxLikelihoodSolver!$A24-1)*(94-36))</f>
        <v>-2480.3390488774953</v>
      </c>
      <c r="G24" s="41">
        <f>INDEX(H:H,ROW($H$85)+(MaxLikelihoodSolver!$A24-1)*(94-36))</f>
        <v>7.1560236229811156E-15</v>
      </c>
      <c r="H24" s="65">
        <f>INDEX(F:F,ROW($F$34)+(MaxLikelihoodSolver!$A24-1)*(94-36))</f>
        <v>1.2044202083169573E-23</v>
      </c>
    </row>
    <row r="25" spans="1:18" x14ac:dyDescent="0.35">
      <c r="A25" s="142">
        <v>14</v>
      </c>
      <c r="B25" s="143">
        <f>INDEX(B:B,ROW($B$34)+(MaxLikelihoodSolver!$A25-1)*(94-36))</f>
        <v>-0.48847229296153066</v>
      </c>
      <c r="C25" s="143">
        <f>INDEX(B:B,ROW($B$35)+(MaxLikelihoodSolver!$A25-1)*(94-36))</f>
        <v>0.42698719476094543</v>
      </c>
      <c r="D25" s="143">
        <f>INDEX(B:B,ROW($B$36)+(MaxLikelihoodSolver!$A25-1)*(94-36))</f>
        <v>-0.4220661205932334</v>
      </c>
      <c r="E25" s="143">
        <f>INDEX(B:B,ROW($B$37)+(MaxLikelihoodSolver!$A25-1)*(94-36))</f>
        <v>-0.46334335275036292</v>
      </c>
      <c r="F25" s="143">
        <f>INDEX(F:F,ROW($F$36)+(MaxLikelihoodSolver!$A25-1)*(94-36))</f>
        <v>-2480.3390488774944</v>
      </c>
      <c r="G25" s="143">
        <f>INDEX(H:H,ROW($H$85)+(MaxLikelihoodSolver!$A25-1)*(94-36))</f>
        <v>1.0901754738135295E-15</v>
      </c>
      <c r="H25" s="144">
        <f>INDEX(F:F,ROW($F$34)+(MaxLikelihoodSolver!$A25-1)*(94-36))</f>
        <v>6.5431278922651603E-26</v>
      </c>
    </row>
    <row r="26" spans="1:18" x14ac:dyDescent="0.35">
      <c r="A26" s="145">
        <v>15</v>
      </c>
      <c r="B26" s="41">
        <f>INDEX(B:B,ROW($B$34)+(MaxLikelihoodSolver!$A26-1)*(94-36))</f>
        <v>-0.48847229296152955</v>
      </c>
      <c r="C26" s="41">
        <f>INDEX(B:B,ROW($B$35)+(MaxLikelihoodSolver!$A26-1)*(94-36))</f>
        <v>0.42698719476094543</v>
      </c>
      <c r="D26" s="41">
        <f>INDEX(B:B,ROW($B$36)+(MaxLikelihoodSolver!$A26-1)*(94-36))</f>
        <v>-0.4220661205932334</v>
      </c>
      <c r="E26" s="41">
        <f>INDEX(B:B,ROW($B$37)+(MaxLikelihoodSolver!$A26-1)*(94-36))</f>
        <v>-0.46334335275036292</v>
      </c>
      <c r="F26" s="41">
        <f>INDEX(F:F,ROW($F$36)+(MaxLikelihoodSolver!$A26-1)*(94-36))</f>
        <v>-2480.3390488774949</v>
      </c>
      <c r="G26" s="41">
        <f>INDEX(H:H,ROW($H$85)+(MaxLikelihoodSolver!$A26-1)*(94-36))</f>
        <v>9.1557705808558123E-16</v>
      </c>
      <c r="H26" s="65">
        <f>INDEX(F:F,ROW($F$34)+(MaxLikelihoodSolver!$A26-1)*(94-36))</f>
        <v>5.169878828456423E-26</v>
      </c>
    </row>
    <row r="27" spans="1:18" x14ac:dyDescent="0.35">
      <c r="B27" s="3"/>
      <c r="C27" s="3"/>
      <c r="D27" s="3"/>
      <c r="E27" s="3"/>
      <c r="F27" s="3"/>
      <c r="H27" s="29"/>
    </row>
    <row r="30" spans="1:18" ht="45.75" customHeight="1" x14ac:dyDescent="0.35">
      <c r="A30" s="230" t="s">
        <v>353</v>
      </c>
      <c r="B30" s="230"/>
      <c r="C30" s="230"/>
      <c r="D30" s="230"/>
      <c r="E30" s="230"/>
      <c r="F30" s="230"/>
      <c r="G30" s="230"/>
      <c r="H30" s="230"/>
      <c r="I30" s="230"/>
      <c r="J30" s="230"/>
    </row>
    <row r="32" spans="1:18" ht="27.75" customHeight="1" x14ac:dyDescent="0.35">
      <c r="A32" s="40" t="s">
        <v>354</v>
      </c>
      <c r="B32" s="40"/>
      <c r="C32" s="40">
        <v>1</v>
      </c>
      <c r="D32" s="40"/>
    </row>
    <row r="33" spans="2:111" ht="13.15" x14ac:dyDescent="0.35">
      <c r="B33" s="37" t="s">
        <v>349</v>
      </c>
      <c r="D33" s="37" t="s">
        <v>350</v>
      </c>
      <c r="F33" s="37" t="s">
        <v>348</v>
      </c>
      <c r="H33" s="37" t="s">
        <v>355</v>
      </c>
      <c r="I33" s="37"/>
      <c r="J33" s="37"/>
      <c r="K33" s="37"/>
      <c r="M33" s="37" t="s">
        <v>356</v>
      </c>
      <c r="N33" s="37" t="s">
        <v>357</v>
      </c>
      <c r="P33" s="37" t="s">
        <v>358</v>
      </c>
      <c r="R33" s="37" t="s">
        <v>359</v>
      </c>
      <c r="T33" s="37" t="s">
        <v>360</v>
      </c>
      <c r="V33" s="37" t="s">
        <v>361</v>
      </c>
      <c r="X33" s="37" t="s">
        <v>362</v>
      </c>
      <c r="Y33" s="37"/>
      <c r="Z33" s="37"/>
      <c r="AA33" s="37"/>
      <c r="AC33" s="37" t="s">
        <v>336</v>
      </c>
    </row>
    <row r="34" spans="2:111" ht="13.15" x14ac:dyDescent="0.35">
      <c r="B34" s="36">
        <v>0</v>
      </c>
      <c r="D34" s="36">
        <f>$CE$3-$CE$7*SUMPRODUCT($B$3:$CD$3,AE36:DG36)</f>
        <v>-188</v>
      </c>
      <c r="F34" s="36">
        <f>SUMPRODUCT(D34:D37,D34:D37)</f>
        <v>123766.79591836734</v>
      </c>
      <c r="H34" s="36">
        <v>1</v>
      </c>
      <c r="I34" s="36">
        <v>0</v>
      </c>
      <c r="J34" s="36">
        <v>0</v>
      </c>
      <c r="K34" s="36">
        <v>0</v>
      </c>
      <c r="M34" s="36">
        <f t="array" ref="M34:M37">MMULT(H34:K37,D34:D37)</f>
        <v>-188</v>
      </c>
      <c r="N34" s="36">
        <f>IFERROR(M34/(MAX(ABS(M34),ABS(M35),ABS(M36),ABS(M37))),0)</f>
        <v>-1</v>
      </c>
      <c r="P34" s="36">
        <f>L85</f>
        <v>-2.8553454357052033</v>
      </c>
      <c r="R34" s="36">
        <f>H85*J85</f>
        <v>-0.48046875</v>
      </c>
      <c r="T34" s="36">
        <f>P34-D34</f>
        <v>185.1446545642948</v>
      </c>
      <c r="V34" s="36">
        <f t="array" ref="V34:V37">MMULT(H34:K37,T34:T37)</f>
        <v>185.1446545642948</v>
      </c>
      <c r="X34" s="36">
        <f t="array" ref="X34:AA37">H34:K37+MMULT(R34:R37,TRANSPOSE(R34:R37))*((SUMPRODUCT(R34:R37,T34:T37)+SUMPRODUCT(V34:V37,T34:T37))/SUMPRODUCT(R34:R37,T34:T37)^2)-(MMULT(V34:V37,TRANSPOSE(R34:R37))+MMULT(R34:R37,TRANSPOSE(V34:V37)))/SUMPRODUCT(R34:R37,T34:T37)</f>
        <v>0.72107767860976046</v>
      </c>
      <c r="Y34" s="36">
        <v>0.26574314375195046</v>
      </c>
      <c r="Z34" s="36">
        <v>-0.24546958083819814</v>
      </c>
      <c r="AA34" s="36">
        <v>-0.26648264114039738</v>
      </c>
      <c r="AC34" s="43">
        <f>SUM(AE34:DG34)</f>
        <v>0</v>
      </c>
      <c r="AD34" s="37" t="s">
        <v>363</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ht="13.15" x14ac:dyDescent="0.35">
      <c r="B35" s="35">
        <v>0</v>
      </c>
      <c r="D35" s="35">
        <f>$CE$4-$CE$7*SUMPRODUCT($B$4:$CD$4,AE36:DG36)</f>
        <v>171.71428571428567</v>
      </c>
      <c r="F35" s="37" t="s">
        <v>364</v>
      </c>
      <c r="H35" s="35">
        <v>0</v>
      </c>
      <c r="I35" s="35">
        <v>1</v>
      </c>
      <c r="J35" s="35">
        <v>0</v>
      </c>
      <c r="K35" s="35">
        <v>0</v>
      </c>
      <c r="M35" s="35">
        <v>171.71428571428567</v>
      </c>
      <c r="N35" s="35">
        <f>IFERROR(M35/(MAX(ABS(M34),ABS(M35),ABS(M36),ABS(M37))),0)</f>
        <v>0.91337386018237054</v>
      </c>
      <c r="P35" s="35">
        <f>L86</f>
        <v>-4.6047079691500699</v>
      </c>
      <c r="R35" s="35">
        <f>H86*J86</f>
        <v>0.43884759688449837</v>
      </c>
      <c r="T35" s="35">
        <f>P35-D35</f>
        <v>-176.31899368343574</v>
      </c>
      <c r="V35" s="35">
        <v>-176.31899368343574</v>
      </c>
      <c r="X35" s="35">
        <v>0.26574314375195046</v>
      </c>
      <c r="Y35" s="35">
        <v>0.74724576898947315</v>
      </c>
      <c r="Z35" s="35">
        <v>0.23378622714543779</v>
      </c>
      <c r="AA35" s="35">
        <v>0.25385529329466205</v>
      </c>
      <c r="AC35" s="43">
        <f t="shared" ref="AC35:AC36" si="8">SUM(AE35:DG35)</f>
        <v>81</v>
      </c>
      <c r="AD35" s="37" t="s">
        <v>365</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ht="13.15" x14ac:dyDescent="0.35">
      <c r="B36" s="36">
        <v>0</v>
      </c>
      <c r="D36" s="36">
        <f>$CE$5-$CE$7*SUMPRODUCT($B$5:$CD$5,AE36:DG36)</f>
        <v>-164</v>
      </c>
      <c r="F36" s="36">
        <f>SUMPRODUCT($B$7:$CD$7, LN(AE36:DG36))</f>
        <v>-2636.669492803464</v>
      </c>
      <c r="H36" s="36">
        <v>0</v>
      </c>
      <c r="I36" s="36">
        <v>0</v>
      </c>
      <c r="J36" s="36">
        <v>1</v>
      </c>
      <c r="K36" s="36">
        <v>0</v>
      </c>
      <c r="M36" s="36">
        <v>-164</v>
      </c>
      <c r="N36" s="36">
        <f>IFERROR(M36/(MAX(ABS(M34),ABS(M35),ABS(M36),ABS(M37))),0)</f>
        <v>-0.87234042553191493</v>
      </c>
      <c r="P36" s="36">
        <f>L87</f>
        <v>-1.0760013953906764</v>
      </c>
      <c r="R36" s="36">
        <f>H87*J87</f>
        <v>-0.41913231382978727</v>
      </c>
      <c r="T36" s="36">
        <f>P36-D36</f>
        <v>162.92399860460932</v>
      </c>
      <c r="V36" s="36">
        <v>162.92399860460932</v>
      </c>
      <c r="X36" s="36">
        <v>-0.24546958083819814</v>
      </c>
      <c r="Y36" s="36">
        <v>0.23378622714543779</v>
      </c>
      <c r="Z36" s="36">
        <v>0.78398762232076824</v>
      </c>
      <c r="AA36" s="36">
        <v>-0.23451481041409875</v>
      </c>
      <c r="AC36" s="44">
        <f t="shared" si="8"/>
        <v>1.0000000000000022</v>
      </c>
      <c r="AD36" s="37" t="s">
        <v>366</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35">
      <c r="B37" s="35">
        <v>0</v>
      </c>
      <c r="D37" s="35">
        <f>$CE$6-$CE$7*SUMPRODUCT($B$6:$CD$6,AE36:DG36)</f>
        <v>-179</v>
      </c>
      <c r="H37" s="35">
        <v>0</v>
      </c>
      <c r="I37" s="35">
        <v>0</v>
      </c>
      <c r="J37" s="35">
        <v>0</v>
      </c>
      <c r="K37" s="35">
        <v>1</v>
      </c>
      <c r="M37" s="35">
        <v>-179</v>
      </c>
      <c r="N37" s="35">
        <f>IFERROR(M37/(MAX(ABS(M34),ABS(M35),ABS(M36),ABS(M37))),0)</f>
        <v>-0.9521276595744681</v>
      </c>
      <c r="P37" s="35">
        <f>L88</f>
        <v>-2.1190709535899828</v>
      </c>
      <c r="R37" s="35">
        <f>H88*J88</f>
        <v>-0.45746758643617019</v>
      </c>
      <c r="T37" s="35">
        <f>P37-D37</f>
        <v>176.88092904641002</v>
      </c>
      <c r="V37" s="35">
        <v>176.88092904641002</v>
      </c>
      <c r="X37" s="35">
        <v>-0.26648264114039738</v>
      </c>
      <c r="Y37" s="35">
        <v>0.25385529329466205</v>
      </c>
      <c r="Z37" s="35">
        <v>-0.23451481041409875</v>
      </c>
      <c r="AA37" s="35">
        <v>0.7454052291860388</v>
      </c>
    </row>
    <row r="38" spans="2:111" x14ac:dyDescent="0.35">
      <c r="B38" s="3"/>
    </row>
    <row r="39" spans="2:111" ht="13.5" thickBot="1" x14ac:dyDescent="0.4">
      <c r="B39" s="39" t="s">
        <v>367</v>
      </c>
      <c r="D39" s="39" t="s">
        <v>368</v>
      </c>
      <c r="E39" s="39" t="s">
        <v>369</v>
      </c>
      <c r="F39" s="39" t="s">
        <v>370</v>
      </c>
      <c r="H39" s="39" t="s">
        <v>347</v>
      </c>
      <c r="I39" s="39" t="s">
        <v>371</v>
      </c>
      <c r="J39" s="39" t="s">
        <v>372</v>
      </c>
      <c r="K39" s="39" t="s">
        <v>349</v>
      </c>
      <c r="L39" s="39" t="s">
        <v>373</v>
      </c>
      <c r="M39" s="39" t="s">
        <v>374</v>
      </c>
    </row>
    <row r="40" spans="2:111" ht="13.15" thickTop="1" x14ac:dyDescent="0.35">
      <c r="B40" s="32">
        <v>1</v>
      </c>
      <c r="D40" s="32">
        <v>0</v>
      </c>
      <c r="E40" s="32"/>
      <c r="F40" s="32" t="b">
        <v>0</v>
      </c>
      <c r="H40" s="32">
        <v>0</v>
      </c>
      <c r="I40" s="32">
        <f>B34</f>
        <v>0</v>
      </c>
      <c r="J40" s="32">
        <f>IF(SUMPRODUCT(L40:L43,N34:N37)&gt;0,N34,-N34)</f>
        <v>-1</v>
      </c>
      <c r="K40" s="32">
        <f>I40+J40*H40</f>
        <v>0</v>
      </c>
      <c r="L40" s="32">
        <f>D34</f>
        <v>-188</v>
      </c>
      <c r="M40" s="32">
        <f>SUMPRODUCT(L40:L43,J40:J43)</f>
        <v>658.33402084237946</v>
      </c>
    </row>
    <row r="41" spans="2:111" ht="13.5" thickBot="1" x14ac:dyDescent="0.4">
      <c r="H41" s="33">
        <f>H40</f>
        <v>0</v>
      </c>
      <c r="I41" s="33">
        <f>B35</f>
        <v>0</v>
      </c>
      <c r="J41" s="32">
        <f>IF(SUMPRODUCT(L40:L43,N34:N37)&gt;0,N35,-N35)</f>
        <v>0.91337386018237054</v>
      </c>
      <c r="K41" s="33">
        <f t="shared" ref="K41:K43" si="14">I41+J41*H41</f>
        <v>0</v>
      </c>
      <c r="L41" s="32">
        <f>D35</f>
        <v>171.71428571428567</v>
      </c>
      <c r="M41" s="39" t="s">
        <v>375</v>
      </c>
    </row>
    <row r="42" spans="2:111" ht="13.15" thickTop="1" x14ac:dyDescent="0.35">
      <c r="H42" s="33">
        <f t="shared" ref="H42:H43" si="15">H41</f>
        <v>0</v>
      </c>
      <c r="I42" s="32">
        <f>B36</f>
        <v>0</v>
      </c>
      <c r="J42" s="32">
        <f>IF(SUMPRODUCT(L40:L43,N34:N37)&gt;0,N36,-N36)</f>
        <v>-0.87234042553191493</v>
      </c>
      <c r="K42" s="32">
        <f t="shared" si="14"/>
        <v>0</v>
      </c>
      <c r="L42" s="32">
        <f>D36</f>
        <v>-164</v>
      </c>
      <c r="M42" s="32">
        <f>F36</f>
        <v>-2636.669492803464</v>
      </c>
    </row>
    <row r="43" spans="2:111" x14ac:dyDescent="0.35">
      <c r="H43" s="33">
        <f t="shared" si="15"/>
        <v>0</v>
      </c>
      <c r="I43" s="34">
        <f>B37</f>
        <v>0</v>
      </c>
      <c r="J43" s="32">
        <f>IF(SUMPRODUCT(L40:L43,N34:N37)&gt;0,N37,-N37)</f>
        <v>-0.9521276595744681</v>
      </c>
      <c r="K43" s="34">
        <f t="shared" si="14"/>
        <v>0</v>
      </c>
      <c r="L43" s="32">
        <f>D37</f>
        <v>-179</v>
      </c>
    </row>
    <row r="44" spans="2:111" ht="13.5" thickBot="1" x14ac:dyDescent="0.4">
      <c r="B44" s="39" t="s">
        <v>367</v>
      </c>
      <c r="D44" s="39" t="s">
        <v>368</v>
      </c>
      <c r="E44" s="39" t="s">
        <v>369</v>
      </c>
      <c r="F44" s="39" t="s">
        <v>370</v>
      </c>
      <c r="H44" s="39" t="s">
        <v>347</v>
      </c>
      <c r="I44" s="39" t="s">
        <v>371</v>
      </c>
      <c r="J44" s="39" t="s">
        <v>372</v>
      </c>
      <c r="K44" s="39" t="s">
        <v>349</v>
      </c>
      <c r="L44" s="39" t="s">
        <v>373</v>
      </c>
      <c r="M44" s="39" t="s">
        <v>374</v>
      </c>
      <c r="O44" s="45" t="s">
        <v>336</v>
      </c>
    </row>
    <row r="45" spans="2:111" ht="13.9" thickTop="1" thickBot="1" x14ac:dyDescent="0.4">
      <c r="B45" s="32">
        <f>1+B40</f>
        <v>2</v>
      </c>
      <c r="D45" s="32">
        <v>0</v>
      </c>
      <c r="E45" s="32">
        <f>H45</f>
        <v>1</v>
      </c>
      <c r="F45" s="32" t="b">
        <f>OR(F40,M45*M40&lt;=0)</f>
        <v>1</v>
      </c>
      <c r="H45" s="32">
        <v>1</v>
      </c>
      <c r="I45" s="32">
        <f>I40</f>
        <v>0</v>
      </c>
      <c r="J45" s="32">
        <f>J40</f>
        <v>-1</v>
      </c>
      <c r="K45" s="32">
        <f>I45+J45*H45</f>
        <v>-1</v>
      </c>
      <c r="L45" s="32">
        <f>$CE$3-$CE$7*SUMPRODUCT($B$3:$CD$3,Q47:CS47)</f>
        <v>157.12622956266495</v>
      </c>
      <c r="M45" s="32">
        <f>SUMPRODUCT(L45:L48,J45:J48)</f>
        <v>-586.57126949390567</v>
      </c>
      <c r="O45" s="46">
        <f>SUM(Q45:CS45)</f>
        <v>-3.5230134607034276</v>
      </c>
      <c r="P45" s="39" t="s">
        <v>363</v>
      </c>
      <c r="Q45" s="32">
        <f t="shared" ref="Q45:AV45" si="16">SUMPRODUCT(B$3:B$6,$K45:$K48)</f>
        <v>1.9110942249240126</v>
      </c>
      <c r="R45" s="32">
        <f t="shared" si="16"/>
        <v>0.95896656534954439</v>
      </c>
      <c r="S45" s="32">
        <f t="shared" si="16"/>
        <v>6.8389057750762872E-3</v>
      </c>
      <c r="T45" s="32">
        <f t="shared" si="16"/>
        <v>1.0387537993920977</v>
      </c>
      <c r="U45" s="32">
        <f t="shared" si="16"/>
        <v>8.6626139817629455E-2</v>
      </c>
      <c r="V45" s="32">
        <f t="shared" si="16"/>
        <v>-0.86550151975683864</v>
      </c>
      <c r="W45" s="32">
        <f t="shared" si="16"/>
        <v>0.16641337386018262</v>
      </c>
      <c r="X45" s="32">
        <f t="shared" si="16"/>
        <v>-0.78571428571428548</v>
      </c>
      <c r="Y45" s="32">
        <f t="shared" si="16"/>
        <v>-1.7378419452887535</v>
      </c>
      <c r="Z45" s="32">
        <f t="shared" si="16"/>
        <v>2.69398610508033</v>
      </c>
      <c r="AA45" s="32">
        <f t="shared" si="16"/>
        <v>1.7418584455058621</v>
      </c>
      <c r="AB45" s="32">
        <f t="shared" si="16"/>
        <v>0.78973078593139401</v>
      </c>
      <c r="AC45" s="32">
        <f t="shared" si="16"/>
        <v>1.8216456795484151</v>
      </c>
      <c r="AD45" s="32">
        <f t="shared" si="16"/>
        <v>0.86951801997394707</v>
      </c>
      <c r="AE45" s="32">
        <f t="shared" si="16"/>
        <v>-8.2609639600521034E-2</v>
      </c>
      <c r="AF45" s="32">
        <f t="shared" si="16"/>
        <v>0.94930525401650023</v>
      </c>
      <c r="AG45" s="32">
        <f t="shared" si="16"/>
        <v>-2.8224055579678664E-3</v>
      </c>
      <c r="AH45" s="32">
        <f t="shared" si="16"/>
        <v>-0.95495006513243597</v>
      </c>
      <c r="AI45" s="32">
        <f t="shared" si="16"/>
        <v>3.7378419452887535</v>
      </c>
      <c r="AJ45" s="32">
        <f t="shared" si="16"/>
        <v>2.7857142857142856</v>
      </c>
      <c r="AK45" s="32">
        <f t="shared" si="16"/>
        <v>1.8335866261398175</v>
      </c>
      <c r="AL45" s="32">
        <f t="shared" si="16"/>
        <v>2.8655015197568385</v>
      </c>
      <c r="AM45" s="32">
        <f t="shared" si="16"/>
        <v>1.9133738601823707</v>
      </c>
      <c r="AN45" s="32">
        <f t="shared" si="16"/>
        <v>0.96124620060790256</v>
      </c>
      <c r="AO45" s="32">
        <f t="shared" si="16"/>
        <v>1.9931610942249238</v>
      </c>
      <c r="AP45" s="32">
        <f t="shared" si="16"/>
        <v>1.0410334346504557</v>
      </c>
      <c r="AQ45" s="32">
        <f t="shared" si="16"/>
        <v>8.8905775075987625E-2</v>
      </c>
      <c r="AR45" s="32">
        <f t="shared" si="16"/>
        <v>0.91109422492401249</v>
      </c>
      <c r="AS45" s="32">
        <f t="shared" si="16"/>
        <v>-4.1033434650455614E-2</v>
      </c>
      <c r="AT45" s="32">
        <f t="shared" si="16"/>
        <v>-0.99316109422492371</v>
      </c>
      <c r="AU45" s="32">
        <f t="shared" si="16"/>
        <v>3.8753799392097554E-2</v>
      </c>
      <c r="AV45" s="32">
        <f t="shared" si="16"/>
        <v>-0.91337386018237054</v>
      </c>
      <c r="AW45" s="32">
        <f t="shared" ref="AW45:CB45" si="17">SUMPRODUCT(AH$3:AH$6,$K45:$K48)</f>
        <v>-1.8655015197568385</v>
      </c>
      <c r="AX45" s="32">
        <f t="shared" si="17"/>
        <v>-0.83358662613981749</v>
      </c>
      <c r="AY45" s="32">
        <f t="shared" si="17"/>
        <v>-1.7857142857142856</v>
      </c>
      <c r="AZ45" s="32">
        <f t="shared" si="17"/>
        <v>-2.7378419452887535</v>
      </c>
      <c r="BA45" s="32">
        <f t="shared" si="17"/>
        <v>1.69398610508033</v>
      </c>
      <c r="BB45" s="32">
        <f t="shared" si="17"/>
        <v>0.741858445505862</v>
      </c>
      <c r="BC45" s="32">
        <f t="shared" si="17"/>
        <v>-0.2102692140686061</v>
      </c>
      <c r="BD45" s="32">
        <f t="shared" si="17"/>
        <v>0.82164567954841516</v>
      </c>
      <c r="BE45" s="32">
        <f t="shared" si="17"/>
        <v>-0.13048198002605293</v>
      </c>
      <c r="BF45" s="32">
        <f t="shared" si="17"/>
        <v>-1.0826096396005211</v>
      </c>
      <c r="BG45" s="32">
        <f t="shared" si="17"/>
        <v>-5.0694745983499656E-2</v>
      </c>
      <c r="BH45" s="32">
        <f t="shared" si="17"/>
        <v>-1.0028224055579678</v>
      </c>
      <c r="BI45" s="32">
        <f t="shared" si="17"/>
        <v>-1.9549500651324359</v>
      </c>
      <c r="BJ45" s="32">
        <f t="shared" si="17"/>
        <v>2.7378419452887535</v>
      </c>
      <c r="BK45" s="32">
        <f t="shared" si="17"/>
        <v>1.7857142857142856</v>
      </c>
      <c r="BL45" s="32">
        <f t="shared" si="17"/>
        <v>0.83358662613981749</v>
      </c>
      <c r="BM45" s="32">
        <f t="shared" si="17"/>
        <v>1.8655015197568385</v>
      </c>
      <c r="BN45" s="32">
        <f t="shared" si="17"/>
        <v>0.91337386018237054</v>
      </c>
      <c r="BO45" s="32">
        <f t="shared" si="17"/>
        <v>-3.8753799392097554E-2</v>
      </c>
      <c r="BP45" s="32">
        <f t="shared" si="17"/>
        <v>0.99316109422492371</v>
      </c>
      <c r="BQ45" s="32">
        <f t="shared" si="17"/>
        <v>4.1033434650455614E-2</v>
      </c>
      <c r="BR45" s="32">
        <f t="shared" si="17"/>
        <v>-0.91109422492401249</v>
      </c>
      <c r="BS45" s="32">
        <f t="shared" si="17"/>
        <v>-8.8905775075987625E-2</v>
      </c>
      <c r="BT45" s="32">
        <f t="shared" si="17"/>
        <v>-1.0410334346504557</v>
      </c>
      <c r="BU45" s="32">
        <f t="shared" si="17"/>
        <v>-1.9931610942249238</v>
      </c>
      <c r="BV45" s="32">
        <f t="shared" si="17"/>
        <v>-0.96124620060790256</v>
      </c>
      <c r="BW45" s="32">
        <f t="shared" si="17"/>
        <v>-1.9133738601823707</v>
      </c>
      <c r="BX45" s="32">
        <f t="shared" si="17"/>
        <v>-2.8655015197568385</v>
      </c>
      <c r="BY45" s="32">
        <f t="shared" si="17"/>
        <v>-1.8335866261398175</v>
      </c>
      <c r="BZ45" s="32">
        <f t="shared" si="17"/>
        <v>-2.7857142857142856</v>
      </c>
      <c r="CA45" s="32">
        <f t="shared" si="17"/>
        <v>-3.7378419452887535</v>
      </c>
      <c r="CB45" s="32">
        <f t="shared" si="17"/>
        <v>0.69398610508033021</v>
      </c>
      <c r="CC45" s="32">
        <f t="shared" ref="CC45:CS45" si="18">SUMPRODUCT(BN$3:BN$6,$K45:$K48)</f>
        <v>-0.25814155449413789</v>
      </c>
      <c r="CD45" s="32">
        <f t="shared" si="18"/>
        <v>-1.210269214068606</v>
      </c>
      <c r="CE45" s="32">
        <f t="shared" si="18"/>
        <v>-0.17835432045158472</v>
      </c>
      <c r="CF45" s="32">
        <f t="shared" si="18"/>
        <v>-1.1304819800260528</v>
      </c>
      <c r="CG45" s="32">
        <f t="shared" si="18"/>
        <v>-2.0826096396005207</v>
      </c>
      <c r="CH45" s="32">
        <f t="shared" si="18"/>
        <v>-1.0506947459834997</v>
      </c>
      <c r="CI45" s="32">
        <f t="shared" si="18"/>
        <v>-2.0028224055579678</v>
      </c>
      <c r="CJ45" s="32">
        <f t="shared" si="18"/>
        <v>-2.9549500651324356</v>
      </c>
      <c r="CK45" s="32">
        <f t="shared" si="18"/>
        <v>1.7378419452887535</v>
      </c>
      <c r="CL45" s="32">
        <f t="shared" si="18"/>
        <v>0.78571428571428548</v>
      </c>
      <c r="CM45" s="32">
        <f t="shared" si="18"/>
        <v>-0.16641337386018262</v>
      </c>
      <c r="CN45" s="32">
        <f t="shared" si="18"/>
        <v>0.86550151975683864</v>
      </c>
      <c r="CO45" s="32">
        <f t="shared" si="18"/>
        <v>-8.6626139817629455E-2</v>
      </c>
      <c r="CP45" s="32">
        <f t="shared" si="18"/>
        <v>-1.0387537993920977</v>
      </c>
      <c r="CQ45" s="32">
        <f t="shared" si="18"/>
        <v>-6.8389057750762872E-3</v>
      </c>
      <c r="CR45" s="32">
        <f t="shared" si="18"/>
        <v>-0.95896656534954439</v>
      </c>
      <c r="CS45" s="32">
        <f t="shared" si="18"/>
        <v>-1.9110942249240126</v>
      </c>
    </row>
    <row r="46" spans="2:111" ht="13.9" thickTop="1" thickBot="1" x14ac:dyDescent="0.4">
      <c r="H46" s="33">
        <f>H45</f>
        <v>1</v>
      </c>
      <c r="I46" s="33">
        <f t="shared" ref="I46:J46" si="19">I41</f>
        <v>0</v>
      </c>
      <c r="J46" s="33">
        <f t="shared" si="19"/>
        <v>0.91337386018237054</v>
      </c>
      <c r="K46" s="33">
        <f t="shared" ref="K46:K48" si="20">I46+J46*H46</f>
        <v>0.91337386018237054</v>
      </c>
      <c r="L46" s="33">
        <f>$CE$4-$CE$7*SUMPRODUCT($B$4:$CD$4,Q47:CS47)</f>
        <v>-169.64580047707619</v>
      </c>
      <c r="M46" s="39" t="s">
        <v>375</v>
      </c>
      <c r="O46" s="47">
        <f t="shared" ref="O46:O47" si="21">SUM(Q46:CS46)</f>
        <v>233.55335372988125</v>
      </c>
      <c r="P46" s="39" t="s">
        <v>365</v>
      </c>
      <c r="Q46" s="33">
        <f>EXP(Q45)</f>
        <v>6.7604822409154774</v>
      </c>
      <c r="R46" s="33">
        <f>EXP(R45)</f>
        <v>2.6089988499398857</v>
      </c>
      <c r="S46" s="33">
        <f t="shared" ref="S46:CD46" si="22">EXP(S45)</f>
        <v>1.0068623444924378</v>
      </c>
      <c r="T46" s="33">
        <f t="shared" si="22"/>
        <v>2.8256934383856565</v>
      </c>
      <c r="U46" s="33">
        <f t="shared" si="22"/>
        <v>1.0904889131152486</v>
      </c>
      <c r="V46" s="33">
        <f t="shared" si="22"/>
        <v>0.42084043989805825</v>
      </c>
      <c r="W46" s="33">
        <f t="shared" si="22"/>
        <v>1.1810612206644178</v>
      </c>
      <c r="X46" s="33">
        <f t="shared" si="22"/>
        <v>0.45579401832801725</v>
      </c>
      <c r="Y46" s="33">
        <f t="shared" si="22"/>
        <v>0.1758995922554549</v>
      </c>
      <c r="Z46" s="33">
        <f t="shared" si="22"/>
        <v>14.790515120379569</v>
      </c>
      <c r="AA46" s="33">
        <f t="shared" si="22"/>
        <v>5.7079414698474693</v>
      </c>
      <c r="AB46" s="33">
        <f t="shared" si="22"/>
        <v>2.2028033207790236</v>
      </c>
      <c r="AC46" s="33">
        <f t="shared" si="22"/>
        <v>6.1820237131990279</v>
      </c>
      <c r="AD46" s="33">
        <f t="shared" si="22"/>
        <v>2.3857606873697312</v>
      </c>
      <c r="AE46" s="33">
        <f t="shared" si="22"/>
        <v>0.92071048599286487</v>
      </c>
      <c r="AF46" s="33">
        <f t="shared" si="22"/>
        <v>2.5839138717958545</v>
      </c>
      <c r="AG46" s="33">
        <f t="shared" si="22"/>
        <v>0.99718157368404037</v>
      </c>
      <c r="AH46" s="33">
        <f t="shared" si="22"/>
        <v>0.38483136057622463</v>
      </c>
      <c r="AI46" s="33">
        <f t="shared" si="22"/>
        <v>42.007238357890536</v>
      </c>
      <c r="AJ46" s="33">
        <f t="shared" si="22"/>
        <v>16.211393308836787</v>
      </c>
      <c r="AK46" s="33">
        <f t="shared" si="22"/>
        <v>6.2562854233532983</v>
      </c>
      <c r="AL46" s="33">
        <f t="shared" si="22"/>
        <v>17.557856608838559</v>
      </c>
      <c r="AM46" s="33">
        <f t="shared" si="22"/>
        <v>6.775911254174976</v>
      </c>
      <c r="AN46" s="33">
        <f t="shared" si="22"/>
        <v>2.6149532000017968</v>
      </c>
      <c r="AO46" s="33">
        <f t="shared" si="22"/>
        <v>7.3386954426779116</v>
      </c>
      <c r="AP46" s="33">
        <f t="shared" si="22"/>
        <v>2.8321423365521619</v>
      </c>
      <c r="AQ46" s="33">
        <f t="shared" si="22"/>
        <v>1.0929776657367649</v>
      </c>
      <c r="AR46" s="33">
        <f t="shared" si="22"/>
        <v>2.4870424288374458</v>
      </c>
      <c r="AS46" s="33">
        <f t="shared" si="22"/>
        <v>0.95979703893282087</v>
      </c>
      <c r="AT46" s="33">
        <f t="shared" si="22"/>
        <v>0.37040395662844627</v>
      </c>
      <c r="AU46" s="33">
        <f t="shared" si="22"/>
        <v>1.0395145230351266</v>
      </c>
      <c r="AV46" s="33">
        <f t="shared" si="22"/>
        <v>0.40116845196049117</v>
      </c>
      <c r="AW46" s="33">
        <f t="shared" si="22"/>
        <v>0.15481854585204166</v>
      </c>
      <c r="AX46" s="33">
        <f t="shared" si="22"/>
        <v>0.43448814184728751</v>
      </c>
      <c r="AY46" s="33">
        <f t="shared" si="22"/>
        <v>0.16767724875179713</v>
      </c>
      <c r="AZ46" s="33">
        <f t="shared" si="22"/>
        <v>6.470984370122132E-2</v>
      </c>
      <c r="BA46" s="33">
        <f t="shared" si="22"/>
        <v>5.4411264371230041</v>
      </c>
      <c r="BB46" s="33">
        <f t="shared" si="22"/>
        <v>2.0998343181667876</v>
      </c>
      <c r="BC46" s="33">
        <f t="shared" si="22"/>
        <v>0.81036605465878464</v>
      </c>
      <c r="BD46" s="33">
        <f t="shared" si="22"/>
        <v>2.2742394289202634</v>
      </c>
      <c r="BE46" s="33">
        <f t="shared" si="22"/>
        <v>0.87767230843837285</v>
      </c>
      <c r="BF46" s="33">
        <f t="shared" si="22"/>
        <v>0.33871045906774216</v>
      </c>
      <c r="BG46" s="33">
        <f t="shared" si="22"/>
        <v>0.95056879119139703</v>
      </c>
      <c r="BH46" s="33">
        <f t="shared" si="22"/>
        <v>0.36684260007334424</v>
      </c>
      <c r="BI46" s="33">
        <f t="shared" si="22"/>
        <v>0.14157154587402734</v>
      </c>
      <c r="BJ46" s="33">
        <f t="shared" si="22"/>
        <v>15.453599372256345</v>
      </c>
      <c r="BK46" s="33">
        <f t="shared" si="22"/>
        <v>5.9638383110653361</v>
      </c>
      <c r="BL46" s="33">
        <f t="shared" si="22"/>
        <v>2.3015587853522521</v>
      </c>
      <c r="BM46" s="33">
        <f t="shared" si="22"/>
        <v>6.4591744774278448</v>
      </c>
      <c r="BN46" s="33">
        <f t="shared" si="22"/>
        <v>2.492718445613177</v>
      </c>
      <c r="BO46" s="33">
        <f t="shared" si="22"/>
        <v>0.96198752190613568</v>
      </c>
      <c r="BP46" s="33">
        <f t="shared" si="22"/>
        <v>2.6997551783797604</v>
      </c>
      <c r="BQ46" s="33">
        <f t="shared" si="22"/>
        <v>1.041886940088792</v>
      </c>
      <c r="BR46" s="33">
        <f t="shared" si="22"/>
        <v>0.4020840128841085</v>
      </c>
      <c r="BS46" s="33">
        <f t="shared" si="22"/>
        <v>0.91493177889038602</v>
      </c>
      <c r="BT46" s="33">
        <f t="shared" si="22"/>
        <v>0.35308959832061121</v>
      </c>
      <c r="BU46" s="33">
        <f t="shared" si="22"/>
        <v>0.13626400057216398</v>
      </c>
      <c r="BV46" s="33">
        <f t="shared" si="22"/>
        <v>0.38241602182376072</v>
      </c>
      <c r="BW46" s="33">
        <f t="shared" si="22"/>
        <v>0.14758162592283808</v>
      </c>
      <c r="BX46" s="33">
        <f t="shared" si="22"/>
        <v>5.6954560131024401E-2</v>
      </c>
      <c r="BY46" s="33">
        <f t="shared" si="22"/>
        <v>0.1598392548183985</v>
      </c>
      <c r="BZ46" s="33">
        <f t="shared" si="22"/>
        <v>6.1685012567976046E-2</v>
      </c>
      <c r="CA46" s="33">
        <f t="shared" si="22"/>
        <v>2.3805421139096675E-2</v>
      </c>
      <c r="CB46" s="33">
        <f t="shared" si="22"/>
        <v>2.0016785530319723</v>
      </c>
      <c r="CC46" s="33">
        <f t="shared" si="22"/>
        <v>0.77248587551981462</v>
      </c>
      <c r="CD46" s="33">
        <f t="shared" si="22"/>
        <v>0.29811701133218022</v>
      </c>
      <c r="CE46" s="33">
        <f t="shared" ref="CE46:CS46" si="23">EXP(CE45)</f>
        <v>0.83664593020124678</v>
      </c>
      <c r="CF46" s="33">
        <f t="shared" si="23"/>
        <v>0.32287759835995838</v>
      </c>
      <c r="CG46" s="33">
        <f t="shared" si="23"/>
        <v>0.12460461440076373</v>
      </c>
      <c r="CH46" s="33">
        <f t="shared" si="23"/>
        <v>0.34969471569850458</v>
      </c>
      <c r="CI46" s="33">
        <f t="shared" si="23"/>
        <v>0.13495385071286078</v>
      </c>
      <c r="CJ46" s="33">
        <f t="shared" si="23"/>
        <v>5.2081261181914404E-2</v>
      </c>
      <c r="CK46" s="33">
        <f t="shared" si="23"/>
        <v>5.6850615011530161</v>
      </c>
      <c r="CL46" s="33">
        <f t="shared" si="23"/>
        <v>2.1939735051115541</v>
      </c>
      <c r="CM46" s="33">
        <f t="shared" si="23"/>
        <v>0.8466961597786099</v>
      </c>
      <c r="CN46" s="33">
        <f t="shared" si="23"/>
        <v>2.3761974971849988</v>
      </c>
      <c r="CO46" s="33">
        <f t="shared" si="23"/>
        <v>0.91701986876992181</v>
      </c>
      <c r="CP46" s="33">
        <f t="shared" si="23"/>
        <v>0.35389543197272977</v>
      </c>
      <c r="CQ46" s="33">
        <f t="shared" si="23"/>
        <v>0.99318442632205373</v>
      </c>
      <c r="CR46" s="33">
        <f t="shared" si="23"/>
        <v>0.38328878528368882</v>
      </c>
      <c r="CS46" s="33">
        <f t="shared" si="23"/>
        <v>0.14791844196377685</v>
      </c>
    </row>
    <row r="47" spans="2:111" ht="13.9" thickTop="1" thickBot="1" x14ac:dyDescent="0.4">
      <c r="H47" s="32">
        <f t="shared" ref="H47:H48" si="24">H46</f>
        <v>1</v>
      </c>
      <c r="I47" s="32">
        <f t="shared" ref="I47:J47" si="25">I42</f>
        <v>0</v>
      </c>
      <c r="J47" s="32">
        <f t="shared" si="25"/>
        <v>-0.87234042553191493</v>
      </c>
      <c r="K47" s="32">
        <f t="shared" si="20"/>
        <v>-0.87234042553191493</v>
      </c>
      <c r="L47" s="32">
        <f>$CE$5-$CE$7*SUMPRODUCT($B$5:$CD$5,Q47:CS47)</f>
        <v>146.9110204644374</v>
      </c>
      <c r="M47" s="32">
        <f>SUMPRODUCT($B$7:$CD$7, LN(Q47:CS47))</f>
        <v>-2639.8087031462205</v>
      </c>
      <c r="O47" s="48">
        <f t="shared" si="21"/>
        <v>0.99999999999999978</v>
      </c>
      <c r="P47" s="39" t="s">
        <v>366</v>
      </c>
      <c r="Q47" s="32">
        <f t="shared" ref="Q47:AV47" si="26">Q46/$O46</f>
        <v>2.8946200655865506E-2</v>
      </c>
      <c r="R47" s="32">
        <f t="shared" si="26"/>
        <v>1.1170890112575101E-2</v>
      </c>
      <c r="S47" s="32">
        <f t="shared" si="26"/>
        <v>4.3110592436918539E-3</v>
      </c>
      <c r="T47" s="32">
        <f t="shared" si="26"/>
        <v>1.2098706326665485E-2</v>
      </c>
      <c r="U47" s="32">
        <f t="shared" si="26"/>
        <v>4.6691211909398048E-3</v>
      </c>
      <c r="V47" s="32">
        <f t="shared" si="26"/>
        <v>1.8019027908491778E-3</v>
      </c>
      <c r="W47" s="32">
        <f t="shared" si="26"/>
        <v>5.0569225481145834E-3</v>
      </c>
      <c r="X47" s="32">
        <f t="shared" si="26"/>
        <v>1.9515627202475153E-3</v>
      </c>
      <c r="Y47" s="32">
        <f t="shared" si="26"/>
        <v>7.5314522119384144E-4</v>
      </c>
      <c r="Z47" s="32">
        <f t="shared" si="26"/>
        <v>6.3328206956452887E-2</v>
      </c>
      <c r="AA47" s="32">
        <f t="shared" si="26"/>
        <v>2.4439561148195083E-2</v>
      </c>
      <c r="AB47" s="32">
        <f t="shared" si="26"/>
        <v>9.4316920977581022E-3</v>
      </c>
      <c r="AC47" s="32">
        <f t="shared" si="26"/>
        <v>2.6469428139100571E-2</v>
      </c>
      <c r="AD47" s="32">
        <f t="shared" si="26"/>
        <v>1.0215056428301216E-2</v>
      </c>
      <c r="AE47" s="32">
        <f t="shared" si="26"/>
        <v>3.9421848211082548E-3</v>
      </c>
      <c r="AF47" s="32">
        <f t="shared" si="26"/>
        <v>1.1063484341073985E-2</v>
      </c>
      <c r="AG47" s="32">
        <f t="shared" si="26"/>
        <v>4.2696093109300497E-3</v>
      </c>
      <c r="AH47" s="32">
        <f t="shared" si="26"/>
        <v>1.6477235476622856E-3</v>
      </c>
      <c r="AI47" s="32">
        <f t="shared" si="26"/>
        <v>0.17986142218481896</v>
      </c>
      <c r="AJ47" s="32">
        <f t="shared" si="26"/>
        <v>6.9411948276222379E-2</v>
      </c>
      <c r="AK47" s="32">
        <f t="shared" si="26"/>
        <v>2.6787392788155274E-2</v>
      </c>
      <c r="AL47" s="32">
        <f t="shared" si="26"/>
        <v>7.5177069086943174E-2</v>
      </c>
      <c r="AM47" s="32">
        <f t="shared" si="26"/>
        <v>2.9012262705556058E-2</v>
      </c>
      <c r="AN47" s="32">
        <f t="shared" si="26"/>
        <v>1.1196384715700338E-2</v>
      </c>
      <c r="AO47" s="32">
        <f t="shared" si="26"/>
        <v>3.1421922766159731E-2</v>
      </c>
      <c r="AP47" s="32">
        <f t="shared" si="26"/>
        <v>1.2126318424986985E-2</v>
      </c>
      <c r="AQ47" s="32">
        <f t="shared" si="26"/>
        <v>4.6797772255536118E-3</v>
      </c>
      <c r="AR47" s="32">
        <f t="shared" si="26"/>
        <v>1.0648712121316239E-2</v>
      </c>
      <c r="AS47" s="32">
        <f t="shared" si="26"/>
        <v>4.1095408120017185E-3</v>
      </c>
      <c r="AT47" s="32">
        <f t="shared" si="26"/>
        <v>1.5859500654263399E-3</v>
      </c>
      <c r="AU47" s="32">
        <f t="shared" si="26"/>
        <v>4.450865322351092E-3</v>
      </c>
      <c r="AV47" s="32">
        <f t="shared" si="26"/>
        <v>1.7176736944846745E-3</v>
      </c>
      <c r="AW47" s="32">
        <f t="shared" ref="AW47:CB47" si="27">AW46/$O46</f>
        <v>6.6288299174285792E-4</v>
      </c>
      <c r="AX47" s="32">
        <f t="shared" si="27"/>
        <v>1.8603378410476591E-3</v>
      </c>
      <c r="AY47" s="32">
        <f t="shared" si="27"/>
        <v>7.1793980293567575E-4</v>
      </c>
      <c r="AZ47" s="32">
        <f t="shared" si="27"/>
        <v>2.7706664309373275E-4</v>
      </c>
      <c r="BA47" s="32">
        <f t="shared" si="27"/>
        <v>2.3297145385529339E-2</v>
      </c>
      <c r="BB47" s="32">
        <f t="shared" si="27"/>
        <v>8.9908120976732991E-3</v>
      </c>
      <c r="BC47" s="32">
        <f t="shared" si="27"/>
        <v>3.4697256182243592E-3</v>
      </c>
      <c r="BD47" s="32">
        <f t="shared" si="27"/>
        <v>9.7375584319399685E-3</v>
      </c>
      <c r="BE47" s="32">
        <f t="shared" si="27"/>
        <v>3.7579092503782011E-3</v>
      </c>
      <c r="BF47" s="32">
        <f t="shared" si="27"/>
        <v>1.4502487489838469E-3</v>
      </c>
      <c r="BG47" s="32">
        <f t="shared" si="27"/>
        <v>4.0700284368033008E-3</v>
      </c>
      <c r="BH47" s="32">
        <f t="shared" si="27"/>
        <v>1.5707014873253336E-3</v>
      </c>
      <c r="BI47" s="32">
        <f t="shared" si="27"/>
        <v>6.0616361791902807E-4</v>
      </c>
      <c r="BJ47" s="32">
        <f t="shared" si="27"/>
        <v>6.6167319481652054E-2</v>
      </c>
      <c r="BK47" s="32">
        <f t="shared" si="27"/>
        <v>2.5535228742477746E-2</v>
      </c>
      <c r="BL47" s="32">
        <f t="shared" si="27"/>
        <v>9.8545310893464865E-3</v>
      </c>
      <c r="BM47" s="32">
        <f t="shared" si="27"/>
        <v>2.7656098164611568E-2</v>
      </c>
      <c r="BN47" s="32">
        <f t="shared" si="27"/>
        <v>1.067301499123904E-2</v>
      </c>
      <c r="BO47" s="32">
        <f t="shared" si="27"/>
        <v>4.1189197523523171E-3</v>
      </c>
      <c r="BP47" s="32">
        <f t="shared" si="27"/>
        <v>1.1559479387747061E-2</v>
      </c>
      <c r="BQ47" s="32">
        <f t="shared" si="27"/>
        <v>4.4610232456511762E-3</v>
      </c>
      <c r="BR47" s="32">
        <f t="shared" si="27"/>
        <v>1.7215938305435051E-3</v>
      </c>
      <c r="BS47" s="32">
        <f t="shared" si="27"/>
        <v>3.9174422643853818E-3</v>
      </c>
      <c r="BT47" s="32">
        <f t="shared" si="27"/>
        <v>1.5118155773904277E-3</v>
      </c>
      <c r="BU47" s="32">
        <f t="shared" si="27"/>
        <v>5.8343842379485428E-4</v>
      </c>
      <c r="BV47" s="32">
        <f t="shared" si="27"/>
        <v>1.6373818475158711E-3</v>
      </c>
      <c r="BW47" s="32">
        <f t="shared" si="27"/>
        <v>6.3189683884190876E-4</v>
      </c>
      <c r="BX47" s="32">
        <f t="shared" si="27"/>
        <v>2.4386102456441639E-4</v>
      </c>
      <c r="BY47" s="32">
        <f t="shared" si="27"/>
        <v>6.843800453547003E-4</v>
      </c>
      <c r="BZ47" s="32">
        <f t="shared" si="27"/>
        <v>2.6411529349871181E-4</v>
      </c>
      <c r="CA47" s="32">
        <f t="shared" si="27"/>
        <v>1.0192712182856986E-4</v>
      </c>
      <c r="CB47" s="32">
        <f t="shared" si="27"/>
        <v>8.5705408253183811E-3</v>
      </c>
      <c r="CC47" s="32">
        <f t="shared" ref="CC47:CS47" si="28">CC46/$O46</f>
        <v>3.307534930169497E-3</v>
      </c>
      <c r="CD47" s="32">
        <f t="shared" si="28"/>
        <v>1.2764407214506145E-3</v>
      </c>
      <c r="CE47" s="32">
        <f t="shared" si="28"/>
        <v>3.5822475543163426E-3</v>
      </c>
      <c r="CF47" s="32">
        <f t="shared" si="28"/>
        <v>1.3824575550021264E-3</v>
      </c>
      <c r="CG47" s="32">
        <f t="shared" si="28"/>
        <v>5.3351669933576122E-4</v>
      </c>
      <c r="CH47" s="32">
        <f t="shared" si="28"/>
        <v>1.4972797868830774E-3</v>
      </c>
      <c r="CI47" s="32">
        <f t="shared" si="28"/>
        <v>5.7782878540439708E-4</v>
      </c>
      <c r="CJ47" s="32">
        <f t="shared" si="28"/>
        <v>2.2299513301851179E-4</v>
      </c>
      <c r="CK47" s="32">
        <f t="shared" si="28"/>
        <v>2.4341596514722445E-2</v>
      </c>
      <c r="CL47" s="32">
        <f t="shared" si="28"/>
        <v>9.3938856799676649E-3</v>
      </c>
      <c r="CM47" s="32">
        <f t="shared" si="28"/>
        <v>3.6252793901553897E-3</v>
      </c>
      <c r="CN47" s="32">
        <f t="shared" si="28"/>
        <v>1.0174109937779856E-2</v>
      </c>
      <c r="CO47" s="32">
        <f t="shared" si="28"/>
        <v>3.9263827905914438E-3</v>
      </c>
      <c r="CP47" s="32">
        <f t="shared" si="28"/>
        <v>1.5152658967253858E-3</v>
      </c>
      <c r="CQ47" s="32">
        <f t="shared" si="28"/>
        <v>4.2524948173971941E-3</v>
      </c>
      <c r="CR47" s="32">
        <f t="shared" si="28"/>
        <v>1.6411187386629685E-3</v>
      </c>
      <c r="CS47" s="32">
        <f t="shared" si="28"/>
        <v>6.3333897630454741E-4</v>
      </c>
    </row>
    <row r="48" spans="2:111" ht="13.15" thickTop="1" x14ac:dyDescent="0.35">
      <c r="H48" s="34">
        <f t="shared" si="24"/>
        <v>1</v>
      </c>
      <c r="I48" s="34">
        <f t="shared" ref="I48:J48" si="29">I43</f>
        <v>0</v>
      </c>
      <c r="J48" s="34">
        <f t="shared" si="29"/>
        <v>-0.9521276595744681</v>
      </c>
      <c r="K48" s="34">
        <f t="shared" si="20"/>
        <v>-0.9521276595744681</v>
      </c>
      <c r="L48" s="34">
        <f>$CE$6-$CE$7*SUMPRODUCT($B$6:$CD$6,Q47:CS47)</f>
        <v>153.69638378522995</v>
      </c>
    </row>
    <row r="49" spans="2:97" ht="13.5" thickBot="1" x14ac:dyDescent="0.4">
      <c r="B49" s="39" t="s">
        <v>367</v>
      </c>
      <c r="D49" s="39" t="s">
        <v>368</v>
      </c>
      <c r="E49" s="39" t="s">
        <v>369</v>
      </c>
      <c r="F49" s="39" t="s">
        <v>370</v>
      </c>
      <c r="H49" s="39" t="s">
        <v>347</v>
      </c>
      <c r="I49" s="39" t="s">
        <v>371</v>
      </c>
      <c r="J49" s="39" t="s">
        <v>372</v>
      </c>
      <c r="K49" s="39" t="s">
        <v>349</v>
      </c>
      <c r="L49" s="39" t="s">
        <v>373</v>
      </c>
      <c r="M49" s="39" t="s">
        <v>374</v>
      </c>
      <c r="O49" s="45" t="s">
        <v>336</v>
      </c>
    </row>
    <row r="50" spans="2:97" ht="13.9" thickTop="1" thickBot="1" x14ac:dyDescent="0.4">
      <c r="B50" s="32">
        <f>1+B45</f>
        <v>3</v>
      </c>
      <c r="D50" s="32">
        <f>IF(F45,IF(M50&lt;0,D45,H50),E45)</f>
        <v>0</v>
      </c>
      <c r="E50" s="32">
        <f>IF(F45,IF(M50&lt;0,H50,E45),H50)</f>
        <v>0.5</v>
      </c>
      <c r="F50" s="32" t="b">
        <f>OR(F45,M50*M45&lt;=0)</f>
        <v>1</v>
      </c>
      <c r="H50" s="32">
        <f>IF(F45,(D45+E45)/2,2*H45)</f>
        <v>0.5</v>
      </c>
      <c r="I50" s="32">
        <f>I45</f>
        <v>0</v>
      </c>
      <c r="J50" s="32">
        <f>J45</f>
        <v>-1</v>
      </c>
      <c r="K50" s="32">
        <f>I50+J50*H50</f>
        <v>-0.5</v>
      </c>
      <c r="L50" s="32">
        <f>$CE$3-$CE$7*SUMPRODUCT($B$3:$CD$3,Q52:CS52)</f>
        <v>4.0940006978837573</v>
      </c>
      <c r="M50" s="32">
        <f>SUMPRODUCT(L50:L53,J50:J53)</f>
        <v>-23.442781134620908</v>
      </c>
      <c r="O50" s="46">
        <f>SUM(Q50:CS50)</f>
        <v>-1.7615067303517138</v>
      </c>
      <c r="P50" s="39" t="s">
        <v>363</v>
      </c>
      <c r="Q50" s="32">
        <f t="shared" ref="Q50:AV50" si="30">SUMPRODUCT(B$3:B$6,$K50:$K53)</f>
        <v>0.9555471124620063</v>
      </c>
      <c r="R50" s="32">
        <f t="shared" si="30"/>
        <v>0.47948328267477219</v>
      </c>
      <c r="S50" s="32">
        <f t="shared" si="30"/>
        <v>3.4194528875381436E-3</v>
      </c>
      <c r="T50" s="32">
        <f t="shared" si="30"/>
        <v>0.51937689969604883</v>
      </c>
      <c r="U50" s="32">
        <f t="shared" si="30"/>
        <v>4.3313069908814728E-2</v>
      </c>
      <c r="V50" s="32">
        <f t="shared" si="30"/>
        <v>-0.43275075987841932</v>
      </c>
      <c r="W50" s="32">
        <f t="shared" si="30"/>
        <v>8.3206686930091311E-2</v>
      </c>
      <c r="X50" s="32">
        <f t="shared" si="30"/>
        <v>-0.39285714285714274</v>
      </c>
      <c r="Y50" s="32">
        <f t="shared" si="30"/>
        <v>-0.86892097264437673</v>
      </c>
      <c r="Z50" s="32">
        <f t="shared" si="30"/>
        <v>1.346993052540165</v>
      </c>
      <c r="AA50" s="32">
        <f t="shared" si="30"/>
        <v>0.87092922275293105</v>
      </c>
      <c r="AB50" s="32">
        <f t="shared" si="30"/>
        <v>0.394865392965697</v>
      </c>
      <c r="AC50" s="32">
        <f t="shared" si="30"/>
        <v>0.91082283977420753</v>
      </c>
      <c r="AD50" s="32">
        <f t="shared" si="30"/>
        <v>0.43475900998697353</v>
      </c>
      <c r="AE50" s="32">
        <f t="shared" si="30"/>
        <v>-4.1304819800260517E-2</v>
      </c>
      <c r="AF50" s="32">
        <f t="shared" si="30"/>
        <v>0.47465262700825012</v>
      </c>
      <c r="AG50" s="32">
        <f t="shared" si="30"/>
        <v>-1.4112027789839332E-3</v>
      </c>
      <c r="AH50" s="32">
        <f t="shared" si="30"/>
        <v>-0.47747503256621798</v>
      </c>
      <c r="AI50" s="32">
        <f t="shared" si="30"/>
        <v>1.8689209726443767</v>
      </c>
      <c r="AJ50" s="32">
        <f t="shared" si="30"/>
        <v>1.3928571428571428</v>
      </c>
      <c r="AK50" s="32">
        <f t="shared" si="30"/>
        <v>0.91679331306990874</v>
      </c>
      <c r="AL50" s="32">
        <f t="shared" si="30"/>
        <v>1.4327507598784193</v>
      </c>
      <c r="AM50" s="32">
        <f t="shared" si="30"/>
        <v>0.95668693009118533</v>
      </c>
      <c r="AN50" s="32">
        <f t="shared" si="30"/>
        <v>0.48062310030395128</v>
      </c>
      <c r="AO50" s="32">
        <f t="shared" si="30"/>
        <v>0.99658054711246191</v>
      </c>
      <c r="AP50" s="32">
        <f t="shared" si="30"/>
        <v>0.52051671732522786</v>
      </c>
      <c r="AQ50" s="32">
        <f t="shared" si="30"/>
        <v>4.4452887537993813E-2</v>
      </c>
      <c r="AR50" s="32">
        <f t="shared" si="30"/>
        <v>0.45554711246200624</v>
      </c>
      <c r="AS50" s="32">
        <f t="shared" si="30"/>
        <v>-2.0516717325227807E-2</v>
      </c>
      <c r="AT50" s="32">
        <f t="shared" si="30"/>
        <v>-0.49658054711246186</v>
      </c>
      <c r="AU50" s="32">
        <f t="shared" si="30"/>
        <v>1.9376899696048777E-2</v>
      </c>
      <c r="AV50" s="32">
        <f t="shared" si="30"/>
        <v>-0.45668693009118527</v>
      </c>
      <c r="AW50" s="32">
        <f t="shared" ref="AW50:CB50" si="31">SUMPRODUCT(AH$3:AH$6,$K50:$K53)</f>
        <v>-0.93275075987841927</v>
      </c>
      <c r="AX50" s="32">
        <f t="shared" si="31"/>
        <v>-0.41679331306990874</v>
      </c>
      <c r="AY50" s="32">
        <f t="shared" si="31"/>
        <v>-0.89285714285714279</v>
      </c>
      <c r="AZ50" s="32">
        <f t="shared" si="31"/>
        <v>-1.3689209726443767</v>
      </c>
      <c r="BA50" s="32">
        <f t="shared" si="31"/>
        <v>0.84699305254016499</v>
      </c>
      <c r="BB50" s="32">
        <f t="shared" si="31"/>
        <v>0.370929222752931</v>
      </c>
      <c r="BC50" s="32">
        <f t="shared" si="31"/>
        <v>-0.10513460703430305</v>
      </c>
      <c r="BD50" s="32">
        <f t="shared" si="31"/>
        <v>0.41082283977420758</v>
      </c>
      <c r="BE50" s="32">
        <f t="shared" si="31"/>
        <v>-6.5240990013026467E-2</v>
      </c>
      <c r="BF50" s="32">
        <f t="shared" si="31"/>
        <v>-0.54130481980026057</v>
      </c>
      <c r="BG50" s="32">
        <f t="shared" si="31"/>
        <v>-2.5347372991749828E-2</v>
      </c>
      <c r="BH50" s="32">
        <f t="shared" si="31"/>
        <v>-0.50141120277898388</v>
      </c>
      <c r="BI50" s="32">
        <f t="shared" si="31"/>
        <v>-0.97747503256621793</v>
      </c>
      <c r="BJ50" s="32">
        <f t="shared" si="31"/>
        <v>1.3689209726443767</v>
      </c>
      <c r="BK50" s="32">
        <f t="shared" si="31"/>
        <v>0.89285714285714279</v>
      </c>
      <c r="BL50" s="32">
        <f t="shared" si="31"/>
        <v>0.41679331306990874</v>
      </c>
      <c r="BM50" s="32">
        <f t="shared" si="31"/>
        <v>0.93275075987841927</v>
      </c>
      <c r="BN50" s="32">
        <f t="shared" si="31"/>
        <v>0.45668693009118527</v>
      </c>
      <c r="BO50" s="32">
        <f t="shared" si="31"/>
        <v>-1.9376899696048777E-2</v>
      </c>
      <c r="BP50" s="32">
        <f t="shared" si="31"/>
        <v>0.49658054711246186</v>
      </c>
      <c r="BQ50" s="32">
        <f t="shared" si="31"/>
        <v>2.0516717325227807E-2</v>
      </c>
      <c r="BR50" s="32">
        <f t="shared" si="31"/>
        <v>-0.45554711246200624</v>
      </c>
      <c r="BS50" s="32">
        <f t="shared" si="31"/>
        <v>-4.4452887537993813E-2</v>
      </c>
      <c r="BT50" s="32">
        <f t="shared" si="31"/>
        <v>-0.52051671732522786</v>
      </c>
      <c r="BU50" s="32">
        <f t="shared" si="31"/>
        <v>-0.99658054711246191</v>
      </c>
      <c r="BV50" s="32">
        <f t="shared" si="31"/>
        <v>-0.48062310030395128</v>
      </c>
      <c r="BW50" s="32">
        <f t="shared" si="31"/>
        <v>-0.95668693009118533</v>
      </c>
      <c r="BX50" s="32">
        <f t="shared" si="31"/>
        <v>-1.4327507598784193</v>
      </c>
      <c r="BY50" s="32">
        <f t="shared" si="31"/>
        <v>-0.91679331306990874</v>
      </c>
      <c r="BZ50" s="32">
        <f t="shared" si="31"/>
        <v>-1.3928571428571428</v>
      </c>
      <c r="CA50" s="32">
        <f t="shared" si="31"/>
        <v>-1.8689209726443767</v>
      </c>
      <c r="CB50" s="32">
        <f t="shared" si="31"/>
        <v>0.3469930525401651</v>
      </c>
      <c r="CC50" s="32">
        <f t="shared" ref="CC50:CS50" si="32">SUMPRODUCT(BN$3:BN$6,$K50:$K53)</f>
        <v>-0.12907077724706895</v>
      </c>
      <c r="CD50" s="32">
        <f t="shared" si="32"/>
        <v>-0.605134607034303</v>
      </c>
      <c r="CE50" s="32">
        <f t="shared" si="32"/>
        <v>-8.9177160225792362E-2</v>
      </c>
      <c r="CF50" s="32">
        <f t="shared" si="32"/>
        <v>-0.56524099001302641</v>
      </c>
      <c r="CG50" s="32">
        <f t="shared" si="32"/>
        <v>-1.0413048198002604</v>
      </c>
      <c r="CH50" s="32">
        <f t="shared" si="32"/>
        <v>-0.52534737299174983</v>
      </c>
      <c r="CI50" s="32">
        <f t="shared" si="32"/>
        <v>-1.0014112027789839</v>
      </c>
      <c r="CJ50" s="32">
        <f t="shared" si="32"/>
        <v>-1.4774750325662178</v>
      </c>
      <c r="CK50" s="32">
        <f t="shared" si="32"/>
        <v>0.86892097264437673</v>
      </c>
      <c r="CL50" s="32">
        <f t="shared" si="32"/>
        <v>0.39285714285714274</v>
      </c>
      <c r="CM50" s="32">
        <f t="shared" si="32"/>
        <v>-8.3206686930091311E-2</v>
      </c>
      <c r="CN50" s="32">
        <f t="shared" si="32"/>
        <v>0.43275075987841932</v>
      </c>
      <c r="CO50" s="32">
        <f t="shared" si="32"/>
        <v>-4.3313069908814728E-2</v>
      </c>
      <c r="CP50" s="32">
        <f t="shared" si="32"/>
        <v>-0.51937689969604883</v>
      </c>
      <c r="CQ50" s="32">
        <f t="shared" si="32"/>
        <v>-3.4194528875381436E-3</v>
      </c>
      <c r="CR50" s="32">
        <f t="shared" si="32"/>
        <v>-0.47948328267477219</v>
      </c>
      <c r="CS50" s="32">
        <f t="shared" si="32"/>
        <v>-0.9555471124620063</v>
      </c>
    </row>
    <row r="51" spans="2:97" ht="13.9" thickTop="1" thickBot="1" x14ac:dyDescent="0.4">
      <c r="H51" s="33">
        <f>H50</f>
        <v>0.5</v>
      </c>
      <c r="I51" s="33">
        <f t="shared" ref="I51:J51" si="33">I46</f>
        <v>0</v>
      </c>
      <c r="J51" s="33">
        <f t="shared" si="33"/>
        <v>0.91337386018237054</v>
      </c>
      <c r="K51" s="33">
        <f t="shared" ref="K51:K53" si="34">I51+J51*H51</f>
        <v>0.45668693009118527</v>
      </c>
      <c r="L51" s="33">
        <f>$CE$4-$CE$7*SUMPRODUCT($B$4:$CD$4,Q52:CS52)</f>
        <v>-11.498097259213125</v>
      </c>
      <c r="M51" s="39" t="s">
        <v>375</v>
      </c>
      <c r="O51" s="47">
        <f t="shared" ref="O51:O52" si="35">SUM(Q51:CS51)</f>
        <v>105.76256318909867</v>
      </c>
      <c r="P51" s="39" t="s">
        <v>365</v>
      </c>
      <c r="Q51" s="33">
        <f>EXP(Q50)</f>
        <v>2.6000927369837172</v>
      </c>
      <c r="R51" s="33">
        <f>EXP(R50)</f>
        <v>1.6152395642566109</v>
      </c>
      <c r="S51" s="33">
        <f t="shared" ref="S51:CD51" si="36">EXP(S50)</f>
        <v>1.0034253058860125</v>
      </c>
      <c r="T51" s="33">
        <f t="shared" si="36"/>
        <v>1.6809799042182676</v>
      </c>
      <c r="U51" s="33">
        <f t="shared" si="36"/>
        <v>1.0442647715571223</v>
      </c>
      <c r="V51" s="33">
        <f t="shared" si="36"/>
        <v>0.64872215924697552</v>
      </c>
      <c r="W51" s="33">
        <f t="shared" si="36"/>
        <v>1.0867664057489161</v>
      </c>
      <c r="X51" s="33">
        <f t="shared" si="36"/>
        <v>0.67512518715273628</v>
      </c>
      <c r="Y51" s="33">
        <f t="shared" si="36"/>
        <v>0.41940385341035546</v>
      </c>
      <c r="Z51" s="33">
        <f t="shared" si="36"/>
        <v>3.8458438762356915</v>
      </c>
      <c r="AA51" s="33">
        <f t="shared" si="36"/>
        <v>2.3891298562128158</v>
      </c>
      <c r="AB51" s="33">
        <f t="shared" si="36"/>
        <v>1.484184395814423</v>
      </c>
      <c r="AC51" s="33">
        <f t="shared" si="36"/>
        <v>2.4863675740322524</v>
      </c>
      <c r="AD51" s="33">
        <f t="shared" si="36"/>
        <v>1.5445907831428141</v>
      </c>
      <c r="AE51" s="33">
        <f t="shared" si="36"/>
        <v>0.95953659961090843</v>
      </c>
      <c r="AF51" s="33">
        <f t="shared" si="36"/>
        <v>1.6074557137899179</v>
      </c>
      <c r="AG51" s="33">
        <f t="shared" si="36"/>
        <v>0.99858979249942281</v>
      </c>
      <c r="AH51" s="33">
        <f t="shared" si="36"/>
        <v>0.62034777389479256</v>
      </c>
      <c r="AI51" s="33">
        <f t="shared" si="36"/>
        <v>6.4812991257841617</v>
      </c>
      <c r="AJ51" s="33">
        <f t="shared" si="36"/>
        <v>4.0263374559066438</v>
      </c>
      <c r="AK51" s="33">
        <f t="shared" si="36"/>
        <v>2.5012567687771079</v>
      </c>
      <c r="AL51" s="33">
        <f t="shared" si="36"/>
        <v>4.1902096139499463</v>
      </c>
      <c r="AM51" s="33">
        <f t="shared" si="36"/>
        <v>2.6030580581644691</v>
      </c>
      <c r="AN51" s="33">
        <f t="shared" si="36"/>
        <v>1.6170816924329448</v>
      </c>
      <c r="AO51" s="33">
        <f t="shared" si="36"/>
        <v>2.7090026656830575</v>
      </c>
      <c r="AP51" s="33">
        <f t="shared" si="36"/>
        <v>1.6828970071136742</v>
      </c>
      <c r="AQ51" s="33">
        <f t="shared" si="36"/>
        <v>1.045455721557238</v>
      </c>
      <c r="AR51" s="33">
        <f t="shared" si="36"/>
        <v>1.5770359630767605</v>
      </c>
      <c r="AS51" s="33">
        <f t="shared" si="36"/>
        <v>0.97969231850250871</v>
      </c>
      <c r="AT51" s="33">
        <f t="shared" si="36"/>
        <v>0.60860821275139421</v>
      </c>
      <c r="AU51" s="33">
        <f t="shared" si="36"/>
        <v>1.0195658502691851</v>
      </c>
      <c r="AV51" s="33">
        <f t="shared" si="36"/>
        <v>0.63337860080720376</v>
      </c>
      <c r="AW51" s="33">
        <f t="shared" si="36"/>
        <v>0.39346987921827214</v>
      </c>
      <c r="AX51" s="33">
        <f t="shared" si="36"/>
        <v>0.65915714503241751</v>
      </c>
      <c r="AY51" s="33">
        <f t="shared" si="36"/>
        <v>0.40948412515236426</v>
      </c>
      <c r="AZ51" s="33">
        <f t="shared" si="36"/>
        <v>0.25438129589500347</v>
      </c>
      <c r="BA51" s="33">
        <f t="shared" si="36"/>
        <v>2.3326222234050253</v>
      </c>
      <c r="BB51" s="33">
        <f t="shared" si="36"/>
        <v>1.4490805078279081</v>
      </c>
      <c r="BC51" s="33">
        <f t="shared" si="36"/>
        <v>0.90020334072851815</v>
      </c>
      <c r="BD51" s="33">
        <f t="shared" si="36"/>
        <v>1.508058164965882</v>
      </c>
      <c r="BE51" s="33">
        <f t="shared" si="36"/>
        <v>0.93684166668566404</v>
      </c>
      <c r="BF51" s="33">
        <f t="shared" si="36"/>
        <v>0.58198836678042132</v>
      </c>
      <c r="BG51" s="33">
        <f t="shared" si="36"/>
        <v>0.97497117454384108</v>
      </c>
      <c r="BH51" s="33">
        <f t="shared" si="36"/>
        <v>0.60567532562697668</v>
      </c>
      <c r="BI51" s="33">
        <f t="shared" si="36"/>
        <v>0.37625994455167211</v>
      </c>
      <c r="BJ51" s="33">
        <f t="shared" si="36"/>
        <v>3.9311066345567816</v>
      </c>
      <c r="BK51" s="33">
        <f t="shared" si="36"/>
        <v>2.4420971133567431</v>
      </c>
      <c r="BL51" s="33">
        <f t="shared" si="36"/>
        <v>1.517088918077069</v>
      </c>
      <c r="BM51" s="33">
        <f t="shared" si="36"/>
        <v>2.5414906014832801</v>
      </c>
      <c r="BN51" s="33">
        <f t="shared" si="36"/>
        <v>1.5788345212887818</v>
      </c>
      <c r="BO51" s="33">
        <f t="shared" si="36"/>
        <v>0.98080962572057562</v>
      </c>
      <c r="BP51" s="33">
        <f t="shared" si="36"/>
        <v>1.6430931739800272</v>
      </c>
      <c r="BQ51" s="33">
        <f t="shared" si="36"/>
        <v>1.0207286319530731</v>
      </c>
      <c r="BR51" s="33">
        <f t="shared" si="36"/>
        <v>0.63410094849645871</v>
      </c>
      <c r="BS51" s="33">
        <f t="shared" si="36"/>
        <v>0.95652066307549577</v>
      </c>
      <c r="BT51" s="33">
        <f t="shared" si="36"/>
        <v>0.59421342825672596</v>
      </c>
      <c r="BU51" s="33">
        <f t="shared" si="36"/>
        <v>0.36913954078662986</v>
      </c>
      <c r="BV51" s="33">
        <f t="shared" si="36"/>
        <v>0.61839794778424084</v>
      </c>
      <c r="BW51" s="33">
        <f t="shared" si="36"/>
        <v>0.38416354059545799</v>
      </c>
      <c r="BX51" s="33">
        <f t="shared" si="36"/>
        <v>0.23865154541930877</v>
      </c>
      <c r="BY51" s="33">
        <f t="shared" si="36"/>
        <v>0.3997990180308082</v>
      </c>
      <c r="BZ51" s="33">
        <f t="shared" si="36"/>
        <v>0.24836467657051403</v>
      </c>
      <c r="CA51" s="33">
        <f t="shared" si="36"/>
        <v>0.15429005521775108</v>
      </c>
      <c r="CB51" s="33">
        <f t="shared" si="36"/>
        <v>1.4148068960222</v>
      </c>
      <c r="CC51" s="33">
        <f t="shared" si="36"/>
        <v>0.87891175638957897</v>
      </c>
      <c r="CD51" s="33">
        <f t="shared" si="36"/>
        <v>0.54600092612758466</v>
      </c>
      <c r="CE51" s="33">
        <f t="shared" ref="CE51:CS51" si="37">EXP(CE50)</f>
        <v>0.91468351368177991</v>
      </c>
      <c r="CF51" s="33">
        <f t="shared" si="37"/>
        <v>0.56822319414113887</v>
      </c>
      <c r="CG51" s="33">
        <f t="shared" si="37"/>
        <v>0.35299378804840709</v>
      </c>
      <c r="CH51" s="33">
        <f t="shared" si="37"/>
        <v>0.59134990969687695</v>
      </c>
      <c r="CI51" s="33">
        <f t="shared" si="37"/>
        <v>0.36736065482419422</v>
      </c>
      <c r="CJ51" s="33">
        <f t="shared" si="37"/>
        <v>0.22821319239236457</v>
      </c>
      <c r="CK51" s="33">
        <f t="shared" si="37"/>
        <v>2.384336700458435</v>
      </c>
      <c r="CL51" s="33">
        <f t="shared" si="37"/>
        <v>1.481206773246583</v>
      </c>
      <c r="CM51" s="33">
        <f t="shared" si="37"/>
        <v>0.92016094232400991</v>
      </c>
      <c r="CN51" s="33">
        <f t="shared" si="37"/>
        <v>1.5414919711711115</v>
      </c>
      <c r="CO51" s="33">
        <f t="shared" si="37"/>
        <v>0.95761154377436464</v>
      </c>
      <c r="CP51" s="33">
        <f t="shared" si="37"/>
        <v>0.5948911093408018</v>
      </c>
      <c r="CQ51" s="33">
        <f t="shared" si="37"/>
        <v>0.9965863867834307</v>
      </c>
      <c r="CR51" s="33">
        <f t="shared" si="37"/>
        <v>0.6191032105260712</v>
      </c>
      <c r="CS51" s="33">
        <f t="shared" si="37"/>
        <v>0.38460166661596362</v>
      </c>
    </row>
    <row r="52" spans="2:97" ht="13.9" thickTop="1" thickBot="1" x14ac:dyDescent="0.4">
      <c r="H52" s="32">
        <f t="shared" ref="H52:H53" si="38">H51</f>
        <v>0.5</v>
      </c>
      <c r="I52" s="32">
        <f t="shared" ref="I52:J52" si="39">I47</f>
        <v>0</v>
      </c>
      <c r="J52" s="32">
        <f t="shared" si="39"/>
        <v>-0.87234042553191493</v>
      </c>
      <c r="K52" s="32">
        <f t="shared" si="34"/>
        <v>-0.43617021276595747</v>
      </c>
      <c r="L52" s="32">
        <f>$CE$5-$CE$7*SUMPRODUCT($B$5:$CD$5,Q52:CS52)</f>
        <v>5.1548108650258371</v>
      </c>
      <c r="M52" s="32">
        <f>SUMPRODUCT($B$7:$CD$7, LN(Q52:CS52))</f>
        <v>-2480.5991546090158</v>
      </c>
      <c r="O52" s="48">
        <f t="shared" si="35"/>
        <v>0.99999999999999967</v>
      </c>
      <c r="P52" s="39" t="s">
        <v>366</v>
      </c>
      <c r="Q52" s="32">
        <f t="shared" ref="Q52:AV52" si="40">Q51/$O51</f>
        <v>2.4584244732560701E-2</v>
      </c>
      <c r="R52" s="32">
        <f t="shared" si="40"/>
        <v>1.5272318631013469E-2</v>
      </c>
      <c r="S52" s="32">
        <f t="shared" si="40"/>
        <v>9.4875282484590834E-3</v>
      </c>
      <c r="T52" s="32">
        <f t="shared" si="40"/>
        <v>1.5893902847387991E-2</v>
      </c>
      <c r="U52" s="32">
        <f t="shared" si="40"/>
        <v>9.873671175026499E-3</v>
      </c>
      <c r="V52" s="32">
        <f t="shared" si="40"/>
        <v>6.1337598076844045E-3</v>
      </c>
      <c r="W52" s="32">
        <f t="shared" si="40"/>
        <v>1.027553014014824E-2</v>
      </c>
      <c r="X52" s="32">
        <f t="shared" si="40"/>
        <v>6.3834041724730424E-3</v>
      </c>
      <c r="Y52" s="32">
        <f t="shared" si="40"/>
        <v>3.9655227782299527E-3</v>
      </c>
      <c r="Z52" s="32">
        <f t="shared" si="40"/>
        <v>3.6362998023785571E-2</v>
      </c>
      <c r="AA52" s="32">
        <f t="shared" si="40"/>
        <v>2.2589560844333546E-2</v>
      </c>
      <c r="AB52" s="32">
        <f t="shared" si="40"/>
        <v>1.4033173469526912E-2</v>
      </c>
      <c r="AC52" s="32">
        <f t="shared" si="40"/>
        <v>2.3508957225126435E-2</v>
      </c>
      <c r="AD52" s="32">
        <f t="shared" si="40"/>
        <v>1.4604324409017544E-2</v>
      </c>
      <c r="AE52" s="32">
        <f t="shared" si="40"/>
        <v>9.0725543205236094E-3</v>
      </c>
      <c r="AF52" s="32">
        <f t="shared" si="40"/>
        <v>1.5198721223462218E-2</v>
      </c>
      <c r="AG52" s="32">
        <f t="shared" si="40"/>
        <v>9.4418077851799939E-3</v>
      </c>
      <c r="AH52" s="32">
        <f t="shared" si="40"/>
        <v>5.8654759792993944E-3</v>
      </c>
      <c r="AI52" s="32">
        <f t="shared" si="40"/>
        <v>6.1281600316322633E-2</v>
      </c>
      <c r="AJ52" s="32">
        <f t="shared" si="40"/>
        <v>3.8069590358809052E-2</v>
      </c>
      <c r="AK52" s="32">
        <f t="shared" si="40"/>
        <v>2.3649736668210037E-2</v>
      </c>
      <c r="AL52" s="32">
        <f t="shared" si="40"/>
        <v>3.9619024800467834E-2</v>
      </c>
      <c r="AM52" s="32">
        <f t="shared" si="40"/>
        <v>2.4612282263907687E-2</v>
      </c>
      <c r="AN52" s="32">
        <f t="shared" si="40"/>
        <v>1.5289736213575648E-2</v>
      </c>
      <c r="AO52" s="32">
        <f t="shared" si="40"/>
        <v>2.5614003518801672E-2</v>
      </c>
      <c r="AP52" s="32">
        <f t="shared" si="40"/>
        <v>1.5912029326527674E-2</v>
      </c>
      <c r="AQ52" s="32">
        <f t="shared" si="40"/>
        <v>9.8849317757930145E-3</v>
      </c>
      <c r="AR52" s="32">
        <f t="shared" si="40"/>
        <v>1.4911098176176873E-2</v>
      </c>
      <c r="AS52" s="32">
        <f t="shared" si="40"/>
        <v>9.2631294946101412E-3</v>
      </c>
      <c r="AT52" s="32">
        <f t="shared" si="40"/>
        <v>5.7544767675801346E-3</v>
      </c>
      <c r="AU52" s="32">
        <f t="shared" si="40"/>
        <v>9.6401393794347395E-3</v>
      </c>
      <c r="AV52" s="32">
        <f t="shared" si="40"/>
        <v>5.9886842915744349E-3</v>
      </c>
      <c r="AW52" s="32">
        <f t="shared" ref="AW52:CB52" si="41">AW51/$O51</f>
        <v>3.7203133826736578E-3</v>
      </c>
      <c r="AX52" s="32">
        <f t="shared" si="41"/>
        <v>6.2324240748011604E-3</v>
      </c>
      <c r="AY52" s="32">
        <f t="shared" si="41"/>
        <v>3.8717303439424517E-3</v>
      </c>
      <c r="AZ52" s="32">
        <f t="shared" si="41"/>
        <v>2.4052111467852879E-3</v>
      </c>
      <c r="BA52" s="32">
        <f t="shared" si="41"/>
        <v>2.2055273180495848E-2</v>
      </c>
      <c r="BB52" s="32">
        <f t="shared" si="41"/>
        <v>1.3701261241532297E-2</v>
      </c>
      <c r="BC52" s="32">
        <f t="shared" si="41"/>
        <v>8.5115499623339818E-3</v>
      </c>
      <c r="BD52" s="32">
        <f t="shared" si="41"/>
        <v>1.4258903334912016E-2</v>
      </c>
      <c r="BE52" s="32">
        <f t="shared" si="41"/>
        <v>8.8579705184587253E-3</v>
      </c>
      <c r="BF52" s="32">
        <f t="shared" si="41"/>
        <v>5.5027823573058883E-3</v>
      </c>
      <c r="BG52" s="32">
        <f t="shared" si="41"/>
        <v>9.2184904104549437E-3</v>
      </c>
      <c r="BH52" s="32">
        <f t="shared" si="41"/>
        <v>5.7267459048251004E-3</v>
      </c>
      <c r="BI52" s="32">
        <f t="shared" si="41"/>
        <v>3.5575910152530663E-3</v>
      </c>
      <c r="BJ52" s="32">
        <f t="shared" si="41"/>
        <v>3.7169169468105091E-2</v>
      </c>
      <c r="BK52" s="32">
        <f t="shared" si="41"/>
        <v>2.3090373755318166E-2</v>
      </c>
      <c r="BL52" s="32">
        <f t="shared" si="41"/>
        <v>1.434429038339949E-2</v>
      </c>
      <c r="BM52" s="32">
        <f t="shared" si="41"/>
        <v>2.4030153249398941E-2</v>
      </c>
      <c r="BN52" s="32">
        <f t="shared" si="41"/>
        <v>1.4928103798561474E-2</v>
      </c>
      <c r="BO52" s="32">
        <f t="shared" si="41"/>
        <v>9.2736937924521781E-3</v>
      </c>
      <c r="BP52" s="32">
        <f t="shared" si="41"/>
        <v>1.5535678452140491E-2</v>
      </c>
      <c r="BQ52" s="32">
        <f t="shared" si="41"/>
        <v>9.6511336447855992E-3</v>
      </c>
      <c r="BR52" s="32">
        <f t="shared" si="41"/>
        <v>5.995514191186109E-3</v>
      </c>
      <c r="BS52" s="32">
        <f t="shared" si="41"/>
        <v>9.0440382138364042E-3</v>
      </c>
      <c r="BT52" s="32">
        <f t="shared" si="41"/>
        <v>5.6183720433694417E-3</v>
      </c>
      <c r="BU52" s="32">
        <f t="shared" si="41"/>
        <v>3.4902665901414007E-3</v>
      </c>
      <c r="BV52" s="32">
        <f t="shared" si="41"/>
        <v>5.8470400975302889E-3</v>
      </c>
      <c r="BW52" s="32">
        <f t="shared" si="41"/>
        <v>3.6323206341793268E-3</v>
      </c>
      <c r="BX52" s="32">
        <f t="shared" si="41"/>
        <v>2.2564841303307922E-3</v>
      </c>
      <c r="BY52" s="32">
        <f t="shared" si="41"/>
        <v>3.7801562856980466E-3</v>
      </c>
      <c r="BZ52" s="32">
        <f t="shared" si="41"/>
        <v>2.3483231597408363E-3</v>
      </c>
      <c r="CA52" s="32">
        <f t="shared" si="41"/>
        <v>1.4588343036078602E-3</v>
      </c>
      <c r="CB52" s="32">
        <f t="shared" si="41"/>
        <v>1.3377199392308499E-2</v>
      </c>
      <c r="CC52" s="32">
        <f t="shared" ref="CC52:CS52" si="42">CC51/$O51</f>
        <v>8.3102350197217199E-3</v>
      </c>
      <c r="CD52" s="32">
        <f t="shared" si="42"/>
        <v>5.1625160138314705E-3</v>
      </c>
      <c r="CE52" s="32">
        <f t="shared" si="42"/>
        <v>8.6484620465028562E-3</v>
      </c>
      <c r="CF52" s="32">
        <f t="shared" si="42"/>
        <v>5.3726307022758284E-3</v>
      </c>
      <c r="CG52" s="32">
        <f t="shared" si="42"/>
        <v>3.3376062134317808E-3</v>
      </c>
      <c r="CH52" s="32">
        <f t="shared" si="42"/>
        <v>5.5912970702078207E-3</v>
      </c>
      <c r="CI52" s="32">
        <f t="shared" si="42"/>
        <v>3.4734469716601896E-3</v>
      </c>
      <c r="CJ52" s="32">
        <f t="shared" si="42"/>
        <v>2.1577880254691796E-3</v>
      </c>
      <c r="CK52" s="32">
        <f t="shared" si="42"/>
        <v>2.2544240878460454E-2</v>
      </c>
      <c r="CL52" s="32">
        <f t="shared" si="42"/>
        <v>1.4005019626824404E-2</v>
      </c>
      <c r="CM52" s="32">
        <f t="shared" si="42"/>
        <v>8.7002519093528768E-3</v>
      </c>
      <c r="CN52" s="32">
        <f t="shared" si="42"/>
        <v>1.4575024703353621E-2</v>
      </c>
      <c r="CO52" s="32">
        <f t="shared" si="42"/>
        <v>9.0543526452001605E-3</v>
      </c>
      <c r="CP52" s="32">
        <f t="shared" si="42"/>
        <v>5.624779613908973E-3</v>
      </c>
      <c r="CQ52" s="32">
        <f t="shared" si="42"/>
        <v>9.4228653006601156E-3</v>
      </c>
      <c r="CR52" s="32">
        <f t="shared" si="42"/>
        <v>5.8537084565466017E-3</v>
      </c>
      <c r="CS52" s="32">
        <f t="shared" si="42"/>
        <v>3.6364631776965662E-3</v>
      </c>
    </row>
    <row r="53" spans="2:97" ht="13.15" thickTop="1" x14ac:dyDescent="0.35">
      <c r="H53" s="34">
        <f t="shared" si="38"/>
        <v>0.5</v>
      </c>
      <c r="I53" s="34">
        <f t="shared" ref="I53:J53" si="43">I48</f>
        <v>0</v>
      </c>
      <c r="J53" s="34">
        <f t="shared" si="43"/>
        <v>-0.9521276595744681</v>
      </c>
      <c r="K53" s="34">
        <f t="shared" si="34"/>
        <v>-0.47606382978723405</v>
      </c>
      <c r="L53" s="34">
        <f>$CE$6-$CE$7*SUMPRODUCT($B$6:$CD$6,Q52:CS52)</f>
        <v>4.5686825826993243</v>
      </c>
    </row>
    <row r="54" spans="2:97" ht="13.5" thickBot="1" x14ac:dyDescent="0.4">
      <c r="B54" s="39" t="s">
        <v>367</v>
      </c>
      <c r="D54" s="39" t="s">
        <v>368</v>
      </c>
      <c r="E54" s="39" t="s">
        <v>369</v>
      </c>
      <c r="F54" s="39" t="s">
        <v>370</v>
      </c>
      <c r="H54" s="39" t="s">
        <v>347</v>
      </c>
      <c r="I54" s="39" t="s">
        <v>371</v>
      </c>
      <c r="J54" s="39" t="s">
        <v>372</v>
      </c>
      <c r="K54" s="39" t="s">
        <v>349</v>
      </c>
      <c r="L54" s="39" t="s">
        <v>373</v>
      </c>
      <c r="M54" s="39" t="s">
        <v>374</v>
      </c>
      <c r="O54" s="45" t="s">
        <v>336</v>
      </c>
    </row>
    <row r="55" spans="2:97" ht="13.9" thickTop="1" thickBot="1" x14ac:dyDescent="0.4">
      <c r="B55" s="32">
        <f>1+B50</f>
        <v>4</v>
      </c>
      <c r="D55" s="32">
        <f>IF(F50,IF(M55&lt;0,D50,H55),E50)</f>
        <v>0.25</v>
      </c>
      <c r="E55" s="32">
        <f>IF(F50,IF(M55&lt;0,H55,E50),H55)</f>
        <v>0.5</v>
      </c>
      <c r="F55" s="32" t="b">
        <f>OR(F50,M55*M50&lt;=0)</f>
        <v>1</v>
      </c>
      <c r="H55" s="32">
        <f>IF(F50,(D50+E50)/2,2*H50)</f>
        <v>0.25</v>
      </c>
      <c r="I55" s="32">
        <f>I50</f>
        <v>0</v>
      </c>
      <c r="J55" s="32">
        <f>J50</f>
        <v>-1</v>
      </c>
      <c r="K55" s="32">
        <f>I55+J55*H55</f>
        <v>-0.25</v>
      </c>
      <c r="L55" s="32">
        <f>$CE$3-$CE$7*SUMPRODUCT($B$3:$CD$3,Q57:CS57)</f>
        <v>-89.027756588460733</v>
      </c>
      <c r="M55" s="32">
        <f>SUMPRODUCT(L55:L58,J55:J58)</f>
        <v>309.45777495440802</v>
      </c>
      <c r="O55" s="46">
        <f>SUM(Q55:CS55)</f>
        <v>-0.88075336517585689</v>
      </c>
      <c r="P55" s="39" t="s">
        <v>363</v>
      </c>
      <c r="Q55" s="32">
        <f t="shared" ref="Q55:AV55" si="44">SUMPRODUCT(B$3:B$6,$K55:$K58)</f>
        <v>0.47777355623100315</v>
      </c>
      <c r="R55" s="32">
        <f t="shared" si="44"/>
        <v>0.2397416413373861</v>
      </c>
      <c r="S55" s="32">
        <f t="shared" si="44"/>
        <v>1.7097264437690718E-3</v>
      </c>
      <c r="T55" s="32">
        <f t="shared" si="44"/>
        <v>0.25968844984802442</v>
      </c>
      <c r="U55" s="32">
        <f t="shared" si="44"/>
        <v>2.1656534954407364E-2</v>
      </c>
      <c r="V55" s="32">
        <f t="shared" si="44"/>
        <v>-0.21637537993920966</v>
      </c>
      <c r="W55" s="32">
        <f t="shared" si="44"/>
        <v>4.1603343465045656E-2</v>
      </c>
      <c r="X55" s="32">
        <f t="shared" si="44"/>
        <v>-0.19642857142857137</v>
      </c>
      <c r="Y55" s="32">
        <f t="shared" si="44"/>
        <v>-0.43446048632218837</v>
      </c>
      <c r="Z55" s="32">
        <f t="shared" si="44"/>
        <v>0.6734965262700825</v>
      </c>
      <c r="AA55" s="32">
        <f t="shared" si="44"/>
        <v>0.43546461137646553</v>
      </c>
      <c r="AB55" s="32">
        <f t="shared" si="44"/>
        <v>0.1974326964828485</v>
      </c>
      <c r="AC55" s="32">
        <f t="shared" si="44"/>
        <v>0.45541141988710376</v>
      </c>
      <c r="AD55" s="32">
        <f t="shared" si="44"/>
        <v>0.21737950499348677</v>
      </c>
      <c r="AE55" s="32">
        <f t="shared" si="44"/>
        <v>-2.0652409900130259E-2</v>
      </c>
      <c r="AF55" s="32">
        <f t="shared" si="44"/>
        <v>0.23732631350412506</v>
      </c>
      <c r="AG55" s="32">
        <f t="shared" si="44"/>
        <v>-7.056013894919666E-4</v>
      </c>
      <c r="AH55" s="32">
        <f t="shared" si="44"/>
        <v>-0.23873751628310899</v>
      </c>
      <c r="AI55" s="32">
        <f t="shared" si="44"/>
        <v>0.93446048632218837</v>
      </c>
      <c r="AJ55" s="32">
        <f t="shared" si="44"/>
        <v>0.6964285714285714</v>
      </c>
      <c r="AK55" s="32">
        <f t="shared" si="44"/>
        <v>0.45839665653495437</v>
      </c>
      <c r="AL55" s="32">
        <f t="shared" si="44"/>
        <v>0.71637537993920963</v>
      </c>
      <c r="AM55" s="32">
        <f t="shared" si="44"/>
        <v>0.47834346504559266</v>
      </c>
      <c r="AN55" s="32">
        <f t="shared" si="44"/>
        <v>0.24031155015197564</v>
      </c>
      <c r="AO55" s="32">
        <f t="shared" si="44"/>
        <v>0.49829027355623096</v>
      </c>
      <c r="AP55" s="32">
        <f t="shared" si="44"/>
        <v>0.26025835866261393</v>
      </c>
      <c r="AQ55" s="32">
        <f t="shared" si="44"/>
        <v>2.2226443768996906E-2</v>
      </c>
      <c r="AR55" s="32">
        <f t="shared" si="44"/>
        <v>0.22777355623100312</v>
      </c>
      <c r="AS55" s="32">
        <f t="shared" si="44"/>
        <v>-1.0258358662613903E-2</v>
      </c>
      <c r="AT55" s="32">
        <f t="shared" si="44"/>
        <v>-0.24829027355623093</v>
      </c>
      <c r="AU55" s="32">
        <f t="shared" si="44"/>
        <v>9.6884498480243886E-3</v>
      </c>
      <c r="AV55" s="32">
        <f t="shared" si="44"/>
        <v>-0.22834346504559264</v>
      </c>
      <c r="AW55" s="32">
        <f t="shared" ref="AW55:CB55" si="45">SUMPRODUCT(AH$3:AH$6,$K55:$K58)</f>
        <v>-0.46637537993920963</v>
      </c>
      <c r="AX55" s="32">
        <f t="shared" si="45"/>
        <v>-0.20839665653495437</v>
      </c>
      <c r="AY55" s="32">
        <f t="shared" si="45"/>
        <v>-0.4464285714285714</v>
      </c>
      <c r="AZ55" s="32">
        <f t="shared" si="45"/>
        <v>-0.68446048632218837</v>
      </c>
      <c r="BA55" s="32">
        <f t="shared" si="45"/>
        <v>0.4234965262700825</v>
      </c>
      <c r="BB55" s="32">
        <f t="shared" si="45"/>
        <v>0.1854646113764655</v>
      </c>
      <c r="BC55" s="32">
        <f t="shared" si="45"/>
        <v>-5.2567303517151526E-2</v>
      </c>
      <c r="BD55" s="32">
        <f t="shared" si="45"/>
        <v>0.20541141988710379</v>
      </c>
      <c r="BE55" s="32">
        <f t="shared" si="45"/>
        <v>-3.2620495006513234E-2</v>
      </c>
      <c r="BF55" s="32">
        <f t="shared" si="45"/>
        <v>-0.27065240990013029</v>
      </c>
      <c r="BG55" s="32">
        <f t="shared" si="45"/>
        <v>-1.2673686495874914E-2</v>
      </c>
      <c r="BH55" s="32">
        <f t="shared" si="45"/>
        <v>-0.25070560138949194</v>
      </c>
      <c r="BI55" s="32">
        <f t="shared" si="45"/>
        <v>-0.48873751628310896</v>
      </c>
      <c r="BJ55" s="32">
        <f t="shared" si="45"/>
        <v>0.68446048632218837</v>
      </c>
      <c r="BK55" s="32">
        <f t="shared" si="45"/>
        <v>0.4464285714285714</v>
      </c>
      <c r="BL55" s="32">
        <f t="shared" si="45"/>
        <v>0.20839665653495437</v>
      </c>
      <c r="BM55" s="32">
        <f t="shared" si="45"/>
        <v>0.46637537993920963</v>
      </c>
      <c r="BN55" s="32">
        <f t="shared" si="45"/>
        <v>0.22834346504559264</v>
      </c>
      <c r="BO55" s="32">
        <f t="shared" si="45"/>
        <v>-9.6884498480243886E-3</v>
      </c>
      <c r="BP55" s="32">
        <f t="shared" si="45"/>
        <v>0.24829027355623093</v>
      </c>
      <c r="BQ55" s="32">
        <f t="shared" si="45"/>
        <v>1.0258358662613903E-2</v>
      </c>
      <c r="BR55" s="32">
        <f t="shared" si="45"/>
        <v>-0.22777355623100312</v>
      </c>
      <c r="BS55" s="32">
        <f t="shared" si="45"/>
        <v>-2.2226443768996906E-2</v>
      </c>
      <c r="BT55" s="32">
        <f t="shared" si="45"/>
        <v>-0.26025835866261393</v>
      </c>
      <c r="BU55" s="32">
        <f t="shared" si="45"/>
        <v>-0.49829027355623096</v>
      </c>
      <c r="BV55" s="32">
        <f t="shared" si="45"/>
        <v>-0.24031155015197564</v>
      </c>
      <c r="BW55" s="32">
        <f t="shared" si="45"/>
        <v>-0.47834346504559266</v>
      </c>
      <c r="BX55" s="32">
        <f t="shared" si="45"/>
        <v>-0.71637537993920963</v>
      </c>
      <c r="BY55" s="32">
        <f t="shared" si="45"/>
        <v>-0.45839665653495437</v>
      </c>
      <c r="BZ55" s="32">
        <f t="shared" si="45"/>
        <v>-0.6964285714285714</v>
      </c>
      <c r="CA55" s="32">
        <f t="shared" si="45"/>
        <v>-0.93446048632218837</v>
      </c>
      <c r="CB55" s="32">
        <f t="shared" si="45"/>
        <v>0.17349652627008255</v>
      </c>
      <c r="CC55" s="32">
        <f t="shared" ref="CC55:CS55" si="46">SUMPRODUCT(BN$3:BN$6,$K55:$K58)</f>
        <v>-6.4535388623534473E-2</v>
      </c>
      <c r="CD55" s="32">
        <f t="shared" si="46"/>
        <v>-0.3025673035171515</v>
      </c>
      <c r="CE55" s="32">
        <f t="shared" si="46"/>
        <v>-4.4588580112896181E-2</v>
      </c>
      <c r="CF55" s="32">
        <f t="shared" si="46"/>
        <v>-0.28262049500651321</v>
      </c>
      <c r="CG55" s="32">
        <f t="shared" si="46"/>
        <v>-0.52065240990013018</v>
      </c>
      <c r="CH55" s="32">
        <f t="shared" si="46"/>
        <v>-0.26267368649587491</v>
      </c>
      <c r="CI55" s="32">
        <f t="shared" si="46"/>
        <v>-0.50070560138949194</v>
      </c>
      <c r="CJ55" s="32">
        <f t="shared" si="46"/>
        <v>-0.73873751628310891</v>
      </c>
      <c r="CK55" s="32">
        <f t="shared" si="46"/>
        <v>0.43446048632218837</v>
      </c>
      <c r="CL55" s="32">
        <f t="shared" si="46"/>
        <v>0.19642857142857137</v>
      </c>
      <c r="CM55" s="32">
        <f t="shared" si="46"/>
        <v>-4.1603343465045656E-2</v>
      </c>
      <c r="CN55" s="32">
        <f t="shared" si="46"/>
        <v>0.21637537993920966</v>
      </c>
      <c r="CO55" s="32">
        <f t="shared" si="46"/>
        <v>-2.1656534954407364E-2</v>
      </c>
      <c r="CP55" s="32">
        <f t="shared" si="46"/>
        <v>-0.25968844984802442</v>
      </c>
      <c r="CQ55" s="32">
        <f t="shared" si="46"/>
        <v>-1.7097264437690718E-3</v>
      </c>
      <c r="CR55" s="32">
        <f t="shared" si="46"/>
        <v>-0.2397416413373861</v>
      </c>
      <c r="CS55" s="32">
        <f t="shared" si="46"/>
        <v>-0.47777355623100315</v>
      </c>
    </row>
    <row r="56" spans="2:97" ht="13.9" thickTop="1" thickBot="1" x14ac:dyDescent="0.4">
      <c r="H56" s="33">
        <f>H55</f>
        <v>0.25</v>
      </c>
      <c r="I56" s="33">
        <f t="shared" ref="I56:J56" si="47">I51</f>
        <v>0</v>
      </c>
      <c r="J56" s="33">
        <f t="shared" si="47"/>
        <v>0.91337386018237054</v>
      </c>
      <c r="K56" s="33">
        <f t="shared" ref="K56:K58" si="48">I56+J56*H56</f>
        <v>0.22834346504559264</v>
      </c>
      <c r="L56" s="33">
        <f>$CE$4-$CE$7*SUMPRODUCT($B$4:$CD$4,Q57:CS57)</f>
        <v>79.096929742278761</v>
      </c>
      <c r="M56" s="39" t="s">
        <v>375</v>
      </c>
      <c r="O56" s="47">
        <f t="shared" ref="O56:O57" si="49">SUM(Q56:CS56)</f>
        <v>86.185271322209573</v>
      </c>
      <c r="P56" s="39" t="s">
        <v>365</v>
      </c>
      <c r="Q56" s="33">
        <f>EXP(Q55)</f>
        <v>1.612480305921197</v>
      </c>
      <c r="R56" s="33">
        <f>EXP(R55)</f>
        <v>1.270920754514856</v>
      </c>
      <c r="S56" s="33">
        <f t="shared" ref="S56:CD56" si="50">EXP(S55)</f>
        <v>1.0017111888593502</v>
      </c>
      <c r="T56" s="33">
        <f t="shared" si="50"/>
        <v>1.2965260908359182</v>
      </c>
      <c r="U56" s="33">
        <f t="shared" si="50"/>
        <v>1.0218927397516444</v>
      </c>
      <c r="V56" s="33">
        <f t="shared" si="50"/>
        <v>0.80543290176586124</v>
      </c>
      <c r="W56" s="33">
        <f t="shared" si="50"/>
        <v>1.0424808898722875</v>
      </c>
      <c r="X56" s="33">
        <f t="shared" si="50"/>
        <v>0.82166001920060361</v>
      </c>
      <c r="Y56" s="33">
        <f t="shared" si="50"/>
        <v>0.64761396943731486</v>
      </c>
      <c r="Z56" s="33">
        <f t="shared" si="50"/>
        <v>1.9610823226564691</v>
      </c>
      <c r="AA56" s="33">
        <f t="shared" si="50"/>
        <v>1.5456810331413191</v>
      </c>
      <c r="AB56" s="33">
        <f t="shared" si="50"/>
        <v>1.2182710682825981</v>
      </c>
      <c r="AC56" s="33">
        <f t="shared" si="50"/>
        <v>1.5768219855241277</v>
      </c>
      <c r="AD56" s="33">
        <f t="shared" si="50"/>
        <v>1.2428156674031809</v>
      </c>
      <c r="AE56" s="33">
        <f t="shared" si="50"/>
        <v>0.97955939054807106</v>
      </c>
      <c r="AF56" s="33">
        <f t="shared" si="50"/>
        <v>1.2678547684139212</v>
      </c>
      <c r="AG56" s="33">
        <f t="shared" si="50"/>
        <v>0.99929464748862873</v>
      </c>
      <c r="AH56" s="33">
        <f t="shared" si="50"/>
        <v>0.78762159308565971</v>
      </c>
      <c r="AI56" s="33">
        <f t="shared" si="50"/>
        <v>2.5458395718866815</v>
      </c>
      <c r="AJ56" s="33">
        <f t="shared" si="50"/>
        <v>2.0065735610504403</v>
      </c>
      <c r="AK56" s="33">
        <f t="shared" si="50"/>
        <v>1.5815362053323685</v>
      </c>
      <c r="AL56" s="33">
        <f t="shared" si="50"/>
        <v>2.0470001499633423</v>
      </c>
      <c r="AM56" s="33">
        <f t="shared" si="50"/>
        <v>1.6133995345742693</v>
      </c>
      <c r="AN56" s="33">
        <f t="shared" si="50"/>
        <v>1.271645269889738</v>
      </c>
      <c r="AO56" s="33">
        <f t="shared" si="50"/>
        <v>1.6459048167142161</v>
      </c>
      <c r="AP56" s="33">
        <f t="shared" si="50"/>
        <v>1.2972652030767164</v>
      </c>
      <c r="AQ56" s="33">
        <f t="shared" si="50"/>
        <v>1.0224752914164907</v>
      </c>
      <c r="AR56" s="33">
        <f t="shared" si="50"/>
        <v>1.2558009249386466</v>
      </c>
      <c r="AS56" s="33">
        <f t="shared" si="50"/>
        <v>0.98979407883787052</v>
      </c>
      <c r="AT56" s="33">
        <f t="shared" si="50"/>
        <v>0.78013345829504976</v>
      </c>
      <c r="AU56" s="33">
        <f t="shared" si="50"/>
        <v>1.0097355348155206</v>
      </c>
      <c r="AV56" s="33">
        <f t="shared" si="50"/>
        <v>0.79585086593356402</v>
      </c>
      <c r="AW56" s="33">
        <f t="shared" si="50"/>
        <v>0.62727177460672667</v>
      </c>
      <c r="AX56" s="33">
        <f t="shared" si="50"/>
        <v>0.8118849333695124</v>
      </c>
      <c r="AY56" s="33">
        <f t="shared" si="50"/>
        <v>0.63990946637189561</v>
      </c>
      <c r="AZ56" s="33">
        <f t="shared" si="50"/>
        <v>0.50436226652576166</v>
      </c>
      <c r="BA56" s="33">
        <f t="shared" si="50"/>
        <v>1.5272924485523476</v>
      </c>
      <c r="BB56" s="33">
        <f t="shared" si="50"/>
        <v>1.2037775989890773</v>
      </c>
      <c r="BC56" s="33">
        <f t="shared" si="50"/>
        <v>0.94879046197172434</v>
      </c>
      <c r="BD56" s="33">
        <f t="shared" si="50"/>
        <v>1.2280301970903982</v>
      </c>
      <c r="BE56" s="33">
        <f t="shared" si="50"/>
        <v>0.9679058149870079</v>
      </c>
      <c r="BF56" s="33">
        <f t="shared" si="50"/>
        <v>0.76288162042378582</v>
      </c>
      <c r="BG56" s="33">
        <f t="shared" si="50"/>
        <v>0.98740628646157658</v>
      </c>
      <c r="BH56" s="33">
        <f t="shared" si="50"/>
        <v>0.77825145398320761</v>
      </c>
      <c r="BI56" s="33">
        <f t="shared" si="50"/>
        <v>0.61340031345905921</v>
      </c>
      <c r="BJ56" s="33">
        <f t="shared" si="50"/>
        <v>1.9827018521595177</v>
      </c>
      <c r="BK56" s="33">
        <f t="shared" si="50"/>
        <v>1.5627210606364601</v>
      </c>
      <c r="BL56" s="33">
        <f t="shared" si="50"/>
        <v>1.2317016351686267</v>
      </c>
      <c r="BM56" s="33">
        <f t="shared" si="50"/>
        <v>1.5942053197387343</v>
      </c>
      <c r="BN56" s="33">
        <f t="shared" si="50"/>
        <v>1.2565168209334812</v>
      </c>
      <c r="BO56" s="33">
        <f t="shared" si="50"/>
        <v>0.99035833197917589</v>
      </c>
      <c r="BP56" s="33">
        <f t="shared" si="50"/>
        <v>1.2818319601180286</v>
      </c>
      <c r="BQ56" s="33">
        <f t="shared" si="50"/>
        <v>1.0103111560074318</v>
      </c>
      <c r="BR56" s="33">
        <f t="shared" si="50"/>
        <v>0.7963045576263259</v>
      </c>
      <c r="BS56" s="33">
        <f t="shared" si="50"/>
        <v>0.97801874372401254</v>
      </c>
      <c r="BT56" s="33">
        <f t="shared" si="50"/>
        <v>0.77085240367837338</v>
      </c>
      <c r="BU56" s="33">
        <f t="shared" si="50"/>
        <v>0.60756854822038797</v>
      </c>
      <c r="BV56" s="33">
        <f t="shared" si="50"/>
        <v>0.7863828252093511</v>
      </c>
      <c r="BW56" s="33">
        <f t="shared" si="50"/>
        <v>0.61980927759711535</v>
      </c>
      <c r="BX56" s="33">
        <f t="shared" si="50"/>
        <v>0.48851974926230851</v>
      </c>
      <c r="BY56" s="33">
        <f t="shared" si="50"/>
        <v>0.6322966218720516</v>
      </c>
      <c r="BZ56" s="33">
        <f t="shared" si="50"/>
        <v>0.49836199350523713</v>
      </c>
      <c r="CA56" s="33">
        <f t="shared" si="50"/>
        <v>0.39279772812193181</v>
      </c>
      <c r="CB56" s="33">
        <f t="shared" si="50"/>
        <v>1.1894565549116116</v>
      </c>
      <c r="CC56" s="33">
        <f t="shared" si="50"/>
        <v>0.93750293673650908</v>
      </c>
      <c r="CD56" s="33">
        <f t="shared" si="50"/>
        <v>0.73891875475425894</v>
      </c>
      <c r="CE56" s="33">
        <f t="shared" ref="CE56:CS56" si="51">EXP(CE55)</f>
        <v>0.95639087912933374</v>
      </c>
      <c r="CF56" s="33">
        <f t="shared" si="51"/>
        <v>0.75380580665124808</v>
      </c>
      <c r="CG56" s="33">
        <f t="shared" si="51"/>
        <v>0.59413280337682672</v>
      </c>
      <c r="CH56" s="33">
        <f t="shared" si="51"/>
        <v>0.76899278910590374</v>
      </c>
      <c r="CI56" s="33">
        <f t="shared" si="51"/>
        <v>0.60610284178858154</v>
      </c>
      <c r="CJ56" s="33">
        <f t="shared" si="51"/>
        <v>0.47771664445816053</v>
      </c>
      <c r="CK56" s="33">
        <f t="shared" si="51"/>
        <v>1.5441297550589572</v>
      </c>
      <c r="CL56" s="33">
        <f t="shared" si="51"/>
        <v>1.2170483857458514</v>
      </c>
      <c r="CM56" s="33">
        <f t="shared" si="51"/>
        <v>0.95925019797965638</v>
      </c>
      <c r="CN56" s="33">
        <f t="shared" si="51"/>
        <v>1.2415683513891258</v>
      </c>
      <c r="CO56" s="33">
        <f t="shared" si="51"/>
        <v>0.97857628408538733</v>
      </c>
      <c r="CP56" s="33">
        <f t="shared" si="51"/>
        <v>0.77129184446667254</v>
      </c>
      <c r="CQ56" s="33">
        <f t="shared" si="51"/>
        <v>0.99829173430587448</v>
      </c>
      <c r="CR56" s="33">
        <f t="shared" si="51"/>
        <v>0.78683111944436412</v>
      </c>
      <c r="CS56" s="33">
        <f t="shared" si="51"/>
        <v>0.62016261304271125</v>
      </c>
    </row>
    <row r="57" spans="2:97" ht="13.9" thickTop="1" thickBot="1" x14ac:dyDescent="0.4">
      <c r="H57" s="32">
        <f t="shared" ref="H57:H58" si="52">H56</f>
        <v>0.25</v>
      </c>
      <c r="I57" s="32">
        <f t="shared" ref="I57:J57" si="53">I52</f>
        <v>0</v>
      </c>
      <c r="J57" s="32">
        <f t="shared" si="53"/>
        <v>-0.87234042553191493</v>
      </c>
      <c r="K57" s="32">
        <f t="shared" si="48"/>
        <v>-0.21808510638297873</v>
      </c>
      <c r="L57" s="32">
        <f>$CE$5-$CE$7*SUMPRODUCT($B$5:$CD$5,Q57:CS57)</f>
        <v>-77.450398591293549</v>
      </c>
      <c r="M57" s="32">
        <f>SUMPRODUCT($B$7:$CD$7, LN(Q57:CS57))</f>
        <v>-2515.8401718339019</v>
      </c>
      <c r="O57" s="48">
        <f t="shared" si="49"/>
        <v>1.0000000000000004</v>
      </c>
      <c r="P57" s="39" t="s">
        <v>366</v>
      </c>
      <c r="Q57" s="32">
        <f t="shared" ref="Q57:AV57" si="54">Q56/$O56</f>
        <v>1.870946486775946E-2</v>
      </c>
      <c r="R57" s="32">
        <f t="shared" si="54"/>
        <v>1.4746379921035824E-2</v>
      </c>
      <c r="S57" s="32">
        <f t="shared" si="54"/>
        <v>1.1622765392411237E-2</v>
      </c>
      <c r="T57" s="32">
        <f t="shared" si="54"/>
        <v>1.504347634979028E-2</v>
      </c>
      <c r="U57" s="32">
        <f t="shared" si="54"/>
        <v>1.1856930123608105E-2</v>
      </c>
      <c r="V57" s="32">
        <f t="shared" si="54"/>
        <v>9.3453659704184813E-3</v>
      </c>
      <c r="W57" s="32">
        <f t="shared" si="54"/>
        <v>1.2095812589310079E-2</v>
      </c>
      <c r="X57" s="32">
        <f t="shared" si="54"/>
        <v>9.5336477636506021E-3</v>
      </c>
      <c r="Y57" s="32">
        <f t="shared" si="54"/>
        <v>7.5142070043054737E-3</v>
      </c>
      <c r="Z57" s="32">
        <f t="shared" si="54"/>
        <v>2.275426291024632E-2</v>
      </c>
      <c r="AA57" s="32">
        <f t="shared" si="54"/>
        <v>1.7934398876145369E-2</v>
      </c>
      <c r="AB57" s="32">
        <f t="shared" si="54"/>
        <v>1.4135490317458163E-2</v>
      </c>
      <c r="AC57" s="32">
        <f t="shared" si="54"/>
        <v>1.8295724563296555E-2</v>
      </c>
      <c r="AD57" s="32">
        <f t="shared" si="54"/>
        <v>1.4420279107283064E-2</v>
      </c>
      <c r="AE57" s="32">
        <f t="shared" si="54"/>
        <v>1.1365740056510594E-2</v>
      </c>
      <c r="AF57" s="32">
        <f t="shared" si="54"/>
        <v>1.4710805558341387E-2</v>
      </c>
      <c r="AG57" s="32">
        <f t="shared" si="54"/>
        <v>1.1594726478874759E-2</v>
      </c>
      <c r="AH57" s="32">
        <f t="shared" si="54"/>
        <v>9.1387029477586965E-3</v>
      </c>
      <c r="AI57" s="32">
        <f t="shared" si="54"/>
        <v>2.9539149008058291E-2</v>
      </c>
      <c r="AJ57" s="32">
        <f t="shared" si="54"/>
        <v>2.3282093683371103E-2</v>
      </c>
      <c r="AK57" s="32">
        <f t="shared" si="54"/>
        <v>1.8350423234379416E-2</v>
      </c>
      <c r="AL57" s="32">
        <f t="shared" si="54"/>
        <v>2.3751159781240247E-2</v>
      </c>
      <c r="AM57" s="32">
        <f t="shared" si="54"/>
        <v>1.8720130595661341E-2</v>
      </c>
      <c r="AN57" s="32">
        <f t="shared" si="54"/>
        <v>1.4754786408174137E-2</v>
      </c>
      <c r="AO57" s="32">
        <f t="shared" si="54"/>
        <v>1.9097286479042196E-2</v>
      </c>
      <c r="AP57" s="32">
        <f t="shared" si="54"/>
        <v>1.5052052203059165E-2</v>
      </c>
      <c r="AQ57" s="32">
        <f t="shared" si="54"/>
        <v>1.1863689418507444E-2</v>
      </c>
      <c r="AR57" s="32">
        <f t="shared" si="54"/>
        <v>1.4570945889858005E-2</v>
      </c>
      <c r="AS57" s="32">
        <f t="shared" si="54"/>
        <v>1.1484492229971142E-2</v>
      </c>
      <c r="AT57" s="32">
        <f t="shared" si="54"/>
        <v>9.0518187890650959E-3</v>
      </c>
      <c r="AU57" s="32">
        <f t="shared" si="54"/>
        <v>1.171587116133283E-2</v>
      </c>
      <c r="AV57" s="32">
        <f t="shared" si="54"/>
        <v>9.2341864650889224E-3</v>
      </c>
      <c r="AW57" s="32">
        <f t="shared" ref="AW57:CB57" si="55">AW56/$O56</f>
        <v>7.278178335850774E-3</v>
      </c>
      <c r="AX57" s="32">
        <f t="shared" si="55"/>
        <v>9.4202283164396463E-3</v>
      </c>
      <c r="AY57" s="32">
        <f t="shared" si="55"/>
        <v>7.424812343858036E-3</v>
      </c>
      <c r="AZ57" s="32">
        <f t="shared" si="55"/>
        <v>5.8520702991137381E-3</v>
      </c>
      <c r="BA57" s="32">
        <f t="shared" si="55"/>
        <v>1.7721037772712459E-2</v>
      </c>
      <c r="BB57" s="32">
        <f t="shared" si="55"/>
        <v>1.3967323888656936E-2</v>
      </c>
      <c r="BC57" s="32">
        <f t="shared" si="55"/>
        <v>1.1008730928334678E-2</v>
      </c>
      <c r="BD57" s="32">
        <f t="shared" si="55"/>
        <v>1.4248724616754093E-2</v>
      </c>
      <c r="BE57" s="32">
        <f t="shared" si="55"/>
        <v>1.1230524660860268E-2</v>
      </c>
      <c r="BF57" s="32">
        <f t="shared" si="55"/>
        <v>8.8516472561964831E-3</v>
      </c>
      <c r="BG57" s="32">
        <f t="shared" si="55"/>
        <v>1.1456786888447449E-2</v>
      </c>
      <c r="BH57" s="32">
        <f t="shared" si="55"/>
        <v>9.0299820612464166E-3</v>
      </c>
      <c r="BI57" s="32">
        <f t="shared" si="55"/>
        <v>7.1172290119714291E-3</v>
      </c>
      <c r="BJ57" s="32">
        <f t="shared" si="55"/>
        <v>2.3005112378738708E-2</v>
      </c>
      <c r="BK57" s="32">
        <f t="shared" si="55"/>
        <v>1.8132112792151222E-2</v>
      </c>
      <c r="BL57" s="32">
        <f t="shared" si="55"/>
        <v>1.4291323984626391E-2</v>
      </c>
      <c r="BM57" s="32">
        <f t="shared" si="55"/>
        <v>1.8497421836483962E-2</v>
      </c>
      <c r="BN57" s="32">
        <f t="shared" si="55"/>
        <v>1.4579252367100018E-2</v>
      </c>
      <c r="BO57" s="32">
        <f t="shared" si="55"/>
        <v>1.1491039208737338E-2</v>
      </c>
      <c r="BP57" s="32">
        <f t="shared" si="55"/>
        <v>1.4872981664417015E-2</v>
      </c>
      <c r="BQ57" s="32">
        <f t="shared" si="55"/>
        <v>1.1722550042574142E-2</v>
      </c>
      <c r="BR57" s="32">
        <f t="shared" si="55"/>
        <v>9.2394506092495377E-3</v>
      </c>
      <c r="BS57" s="32">
        <f t="shared" si="55"/>
        <v>1.1347864069112484E-2</v>
      </c>
      <c r="BT57" s="32">
        <f t="shared" si="55"/>
        <v>8.9441315418789889E-3</v>
      </c>
      <c r="BU57" s="32">
        <f t="shared" si="55"/>
        <v>7.0495635611443523E-3</v>
      </c>
      <c r="BV57" s="32">
        <f t="shared" si="55"/>
        <v>9.1243296348096966E-3</v>
      </c>
      <c r="BW57" s="32">
        <f t="shared" si="55"/>
        <v>7.1915916500386208E-3</v>
      </c>
      <c r="BX57" s="32">
        <f t="shared" si="55"/>
        <v>5.6682509872939164E-3</v>
      </c>
      <c r="BY57" s="32">
        <f t="shared" si="55"/>
        <v>7.3364811895546183E-3</v>
      </c>
      <c r="BZ57" s="32">
        <f t="shared" si="55"/>
        <v>5.782449667554871E-3</v>
      </c>
      <c r="CA57" s="32">
        <f t="shared" si="55"/>
        <v>4.5575969315386896E-3</v>
      </c>
      <c r="CB57" s="32">
        <f t="shared" si="55"/>
        <v>1.3801158094226407E-2</v>
      </c>
      <c r="CC57" s="32">
        <f t="shared" ref="CC57:CS57" si="56">CC56/$O56</f>
        <v>1.0877762781897962E-2</v>
      </c>
      <c r="CD57" s="32">
        <f t="shared" si="56"/>
        <v>8.5736082676094415E-3</v>
      </c>
      <c r="CE57" s="32">
        <f t="shared" si="56"/>
        <v>1.1096917889296891E-2</v>
      </c>
      <c r="CF57" s="32">
        <f t="shared" si="56"/>
        <v>8.7463414001807006E-3</v>
      </c>
      <c r="CG57" s="32">
        <f t="shared" si="56"/>
        <v>6.8936698145976747E-3</v>
      </c>
      <c r="CH57" s="32">
        <f t="shared" si="56"/>
        <v>8.9225546002050776E-3</v>
      </c>
      <c r="CI57" s="32">
        <f t="shared" si="56"/>
        <v>7.032557100419448E-3</v>
      </c>
      <c r="CJ57" s="32">
        <f t="shared" si="56"/>
        <v>5.5429035278218705E-3</v>
      </c>
      <c r="CK57" s="32">
        <f t="shared" si="56"/>
        <v>1.7916399535207378E-2</v>
      </c>
      <c r="CL57" s="32">
        <f t="shared" si="56"/>
        <v>1.4121303641266408E-2</v>
      </c>
      <c r="CM57" s="32">
        <f t="shared" si="56"/>
        <v>1.1130094310354183E-2</v>
      </c>
      <c r="CN57" s="32">
        <f t="shared" si="56"/>
        <v>1.4405806611055815E-2</v>
      </c>
      <c r="CO57" s="32">
        <f t="shared" si="56"/>
        <v>1.1354333160093126E-2</v>
      </c>
      <c r="CP57" s="32">
        <f t="shared" si="56"/>
        <v>8.9492303340688549E-3</v>
      </c>
      <c r="CQ57" s="32">
        <f t="shared" si="56"/>
        <v>1.1583089766854618E-2</v>
      </c>
      <c r="CR57" s="32">
        <f t="shared" si="56"/>
        <v>9.1295311527504718E-3</v>
      </c>
      <c r="CS57" s="32">
        <f t="shared" si="56"/>
        <v>7.1956913696331086E-3</v>
      </c>
    </row>
    <row r="58" spans="2:97" ht="13.15" thickTop="1" x14ac:dyDescent="0.35">
      <c r="H58" s="34">
        <f t="shared" si="52"/>
        <v>0.25</v>
      </c>
      <c r="I58" s="34">
        <f t="shared" ref="I58:J58" si="57">I53</f>
        <v>0</v>
      </c>
      <c r="J58" s="34">
        <f t="shared" si="57"/>
        <v>-0.9521276595744681</v>
      </c>
      <c r="K58" s="34">
        <f t="shared" si="48"/>
        <v>-0.23803191489361702</v>
      </c>
      <c r="L58" s="34">
        <f>$CE$6-$CE$7*SUMPRODUCT($B$6:$CD$6,Q57:CS57)</f>
        <v>-84.675448552723523</v>
      </c>
    </row>
    <row r="59" spans="2:97" ht="13.5" thickBot="1" x14ac:dyDescent="0.4">
      <c r="B59" s="39" t="s">
        <v>367</v>
      </c>
      <c r="D59" s="39" t="s">
        <v>368</v>
      </c>
      <c r="E59" s="39" t="s">
        <v>369</v>
      </c>
      <c r="F59" s="39" t="s">
        <v>370</v>
      </c>
      <c r="H59" s="39" t="s">
        <v>347</v>
      </c>
      <c r="I59" s="39" t="s">
        <v>371</v>
      </c>
      <c r="J59" s="39" t="s">
        <v>372</v>
      </c>
      <c r="K59" s="39" t="s">
        <v>349</v>
      </c>
      <c r="L59" s="39" t="s">
        <v>373</v>
      </c>
      <c r="M59" s="39" t="s">
        <v>374</v>
      </c>
      <c r="O59" s="45" t="s">
        <v>336</v>
      </c>
    </row>
    <row r="60" spans="2:97" ht="13.9" thickTop="1" thickBot="1" x14ac:dyDescent="0.4">
      <c r="B60" s="32">
        <f>1+B55</f>
        <v>5</v>
      </c>
      <c r="D60" s="32">
        <f>IF(F55,IF(M60&lt;0,D55,H60),E55)</f>
        <v>0.375</v>
      </c>
      <c r="E60" s="32">
        <f>IF(F55,IF(M60&lt;0,H60,E55),H60)</f>
        <v>0.5</v>
      </c>
      <c r="F60" s="32" t="b">
        <f>OR(F55,M60*M55&lt;=0)</f>
        <v>1</v>
      </c>
      <c r="H60" s="32">
        <f>IF(F55,(D55+E55)/2,2*H55)</f>
        <v>0.375</v>
      </c>
      <c r="I60" s="32">
        <f>I55</f>
        <v>0</v>
      </c>
      <c r="J60" s="32">
        <f>J55</f>
        <v>-1</v>
      </c>
      <c r="K60" s="32">
        <f>I60+J60*H60</f>
        <v>-0.375</v>
      </c>
      <c r="L60" s="32">
        <f>$CE$3-$CE$7*SUMPRODUCT($B$3:$CD$3,Q62:CS62)</f>
        <v>-41.411796577411138</v>
      </c>
      <c r="M60" s="32">
        <f>SUMPRODUCT(L60:L63,J60:J63)</f>
        <v>139.93955973648542</v>
      </c>
      <c r="O60" s="46">
        <f>SUM(Q60:CS60)</f>
        <v>-1.321130047763786</v>
      </c>
      <c r="P60" s="39" t="s">
        <v>363</v>
      </c>
      <c r="Q60" s="32">
        <f t="shared" ref="Q60:AV60" si="58">SUMPRODUCT(B$3:B$6,$K60:$K63)</f>
        <v>0.71666033434650478</v>
      </c>
      <c r="R60" s="32">
        <f t="shared" si="58"/>
        <v>0.35961246200607916</v>
      </c>
      <c r="S60" s="32">
        <f t="shared" si="58"/>
        <v>2.5645896656535938E-3</v>
      </c>
      <c r="T60" s="32">
        <f t="shared" si="58"/>
        <v>0.38953267477203662</v>
      </c>
      <c r="U60" s="32">
        <f t="shared" si="58"/>
        <v>3.248480243161106E-2</v>
      </c>
      <c r="V60" s="32">
        <f t="shared" si="58"/>
        <v>-0.32456306990881451</v>
      </c>
      <c r="W60" s="32">
        <f t="shared" si="58"/>
        <v>6.2405015197568525E-2</v>
      </c>
      <c r="X60" s="32">
        <f t="shared" si="58"/>
        <v>-0.29464285714285704</v>
      </c>
      <c r="Y60" s="32">
        <f t="shared" si="58"/>
        <v>-0.65169072948328255</v>
      </c>
      <c r="Z60" s="32">
        <f t="shared" si="58"/>
        <v>1.0102447894051239</v>
      </c>
      <c r="AA60" s="32">
        <f t="shared" si="58"/>
        <v>0.65319691706469829</v>
      </c>
      <c r="AB60" s="32">
        <f t="shared" si="58"/>
        <v>0.29614904472427273</v>
      </c>
      <c r="AC60" s="32">
        <f t="shared" si="58"/>
        <v>0.68311712983065576</v>
      </c>
      <c r="AD60" s="32">
        <f t="shared" si="58"/>
        <v>0.32606925749023014</v>
      </c>
      <c r="AE60" s="32">
        <f t="shared" si="58"/>
        <v>-3.0978614850195429E-2</v>
      </c>
      <c r="AF60" s="32">
        <f t="shared" si="58"/>
        <v>0.3559894702561876</v>
      </c>
      <c r="AG60" s="32">
        <f t="shared" si="58"/>
        <v>-1.0584020842379638E-3</v>
      </c>
      <c r="AH60" s="32">
        <f t="shared" si="58"/>
        <v>-0.35810627442466353</v>
      </c>
      <c r="AI60" s="32">
        <f t="shared" si="58"/>
        <v>1.4016907294832825</v>
      </c>
      <c r="AJ60" s="32">
        <f t="shared" si="58"/>
        <v>1.044642857142857</v>
      </c>
      <c r="AK60" s="32">
        <f t="shared" si="58"/>
        <v>0.68759498480243142</v>
      </c>
      <c r="AL60" s="32">
        <f t="shared" si="58"/>
        <v>1.0745630699088144</v>
      </c>
      <c r="AM60" s="32">
        <f t="shared" si="58"/>
        <v>0.71751519756838888</v>
      </c>
      <c r="AN60" s="32">
        <f t="shared" si="58"/>
        <v>0.36046732522796332</v>
      </c>
      <c r="AO60" s="32">
        <f t="shared" si="58"/>
        <v>0.74743541033434635</v>
      </c>
      <c r="AP60" s="32">
        <f t="shared" si="58"/>
        <v>0.39038753799392079</v>
      </c>
      <c r="AQ60" s="32">
        <f t="shared" si="58"/>
        <v>3.3339665653495221E-2</v>
      </c>
      <c r="AR60" s="32">
        <f t="shared" si="58"/>
        <v>0.34166033434650472</v>
      </c>
      <c r="AS60" s="32">
        <f t="shared" si="58"/>
        <v>-1.5387537993920841E-2</v>
      </c>
      <c r="AT60" s="32">
        <f t="shared" si="58"/>
        <v>-0.37243541033434641</v>
      </c>
      <c r="AU60" s="32">
        <f t="shared" si="58"/>
        <v>1.4532674772036624E-2</v>
      </c>
      <c r="AV60" s="32">
        <f t="shared" si="58"/>
        <v>-0.34251519756838894</v>
      </c>
      <c r="AW60" s="32">
        <f t="shared" ref="AW60:CB60" si="59">SUMPRODUCT(AH$3:AH$6,$K60:$K63)</f>
        <v>-0.69956306990881445</v>
      </c>
      <c r="AX60" s="32">
        <f t="shared" si="59"/>
        <v>-0.31259498480243142</v>
      </c>
      <c r="AY60" s="32">
        <f t="shared" si="59"/>
        <v>-0.66964285714285698</v>
      </c>
      <c r="AZ60" s="32">
        <f t="shared" si="59"/>
        <v>-1.0266907294832825</v>
      </c>
      <c r="BA60" s="32">
        <f t="shared" si="59"/>
        <v>0.63524478940512386</v>
      </c>
      <c r="BB60" s="32">
        <f t="shared" si="59"/>
        <v>0.27819691706469823</v>
      </c>
      <c r="BC60" s="32">
        <f t="shared" si="59"/>
        <v>-7.885095527572733E-2</v>
      </c>
      <c r="BD60" s="32">
        <f t="shared" si="59"/>
        <v>0.3081171298306557</v>
      </c>
      <c r="BE60" s="32">
        <f t="shared" si="59"/>
        <v>-4.8930742509769844E-2</v>
      </c>
      <c r="BF60" s="32">
        <f t="shared" si="59"/>
        <v>-0.40597861485019543</v>
      </c>
      <c r="BG60" s="32">
        <f t="shared" si="59"/>
        <v>-1.9010529743812399E-2</v>
      </c>
      <c r="BH60" s="32">
        <f t="shared" si="59"/>
        <v>-0.37605840208423796</v>
      </c>
      <c r="BI60" s="32">
        <f t="shared" si="59"/>
        <v>-0.73310627442466347</v>
      </c>
      <c r="BJ60" s="32">
        <f t="shared" si="59"/>
        <v>1.0266907294832825</v>
      </c>
      <c r="BK60" s="32">
        <f t="shared" si="59"/>
        <v>0.66964285714285698</v>
      </c>
      <c r="BL60" s="32">
        <f t="shared" si="59"/>
        <v>0.31259498480243142</v>
      </c>
      <c r="BM60" s="32">
        <f t="shared" si="59"/>
        <v>0.69956306990881445</v>
      </c>
      <c r="BN60" s="32">
        <f t="shared" si="59"/>
        <v>0.34251519756838894</v>
      </c>
      <c r="BO60" s="32">
        <f t="shared" si="59"/>
        <v>-1.4532674772036624E-2</v>
      </c>
      <c r="BP60" s="32">
        <f t="shared" si="59"/>
        <v>0.37243541033434641</v>
      </c>
      <c r="BQ60" s="32">
        <f t="shared" si="59"/>
        <v>1.5387537993920841E-2</v>
      </c>
      <c r="BR60" s="32">
        <f t="shared" si="59"/>
        <v>-0.34166033434650472</v>
      </c>
      <c r="BS60" s="32">
        <f t="shared" si="59"/>
        <v>-3.3339665653495221E-2</v>
      </c>
      <c r="BT60" s="32">
        <f t="shared" si="59"/>
        <v>-0.39038753799392079</v>
      </c>
      <c r="BU60" s="32">
        <f t="shared" si="59"/>
        <v>-0.74743541033434635</v>
      </c>
      <c r="BV60" s="32">
        <f t="shared" si="59"/>
        <v>-0.36046732522796332</v>
      </c>
      <c r="BW60" s="32">
        <f t="shared" si="59"/>
        <v>-0.71751519756838888</v>
      </c>
      <c r="BX60" s="32">
        <f t="shared" si="59"/>
        <v>-1.0745630699088144</v>
      </c>
      <c r="BY60" s="32">
        <f t="shared" si="59"/>
        <v>-0.68759498480243142</v>
      </c>
      <c r="BZ60" s="32">
        <f t="shared" si="59"/>
        <v>-1.044642857142857</v>
      </c>
      <c r="CA60" s="32">
        <f t="shared" si="59"/>
        <v>-1.4016907294832825</v>
      </c>
      <c r="CB60" s="32">
        <f t="shared" si="59"/>
        <v>0.2602447894051238</v>
      </c>
      <c r="CC60" s="32">
        <f t="shared" ref="CC60:CS60" si="60">SUMPRODUCT(BN$3:BN$6,$K60:$K63)</f>
        <v>-9.6803082935301765E-2</v>
      </c>
      <c r="CD60" s="32">
        <f t="shared" si="60"/>
        <v>-0.45385095527572733</v>
      </c>
      <c r="CE60" s="32">
        <f t="shared" si="60"/>
        <v>-6.68828701693443E-2</v>
      </c>
      <c r="CF60" s="32">
        <f t="shared" si="60"/>
        <v>-0.42393074250976986</v>
      </c>
      <c r="CG60" s="32">
        <f t="shared" si="60"/>
        <v>-0.78097861485019537</v>
      </c>
      <c r="CH60" s="32">
        <f t="shared" si="60"/>
        <v>-0.39401052974381234</v>
      </c>
      <c r="CI60" s="32">
        <f t="shared" si="60"/>
        <v>-0.75105840208423791</v>
      </c>
      <c r="CJ60" s="32">
        <f t="shared" si="60"/>
        <v>-1.1081062744246635</v>
      </c>
      <c r="CK60" s="32">
        <f t="shared" si="60"/>
        <v>0.65169072948328255</v>
      </c>
      <c r="CL60" s="32">
        <f t="shared" si="60"/>
        <v>0.29464285714285704</v>
      </c>
      <c r="CM60" s="32">
        <f t="shared" si="60"/>
        <v>-6.2405015197568525E-2</v>
      </c>
      <c r="CN60" s="32">
        <f t="shared" si="60"/>
        <v>0.32456306990881451</v>
      </c>
      <c r="CO60" s="32">
        <f t="shared" si="60"/>
        <v>-3.248480243161106E-2</v>
      </c>
      <c r="CP60" s="32">
        <f t="shared" si="60"/>
        <v>-0.38953267477203662</v>
      </c>
      <c r="CQ60" s="32">
        <f t="shared" si="60"/>
        <v>-2.5645896656535938E-3</v>
      </c>
      <c r="CR60" s="32">
        <f t="shared" si="60"/>
        <v>-0.35961246200607916</v>
      </c>
      <c r="CS60" s="32">
        <f t="shared" si="60"/>
        <v>-0.71666033434650478</v>
      </c>
    </row>
    <row r="61" spans="2:97" ht="13.9" thickTop="1" thickBot="1" x14ac:dyDescent="0.4">
      <c r="H61" s="33">
        <f>H60</f>
        <v>0.375</v>
      </c>
      <c r="I61" s="33">
        <f t="shared" ref="I61:J61" si="61">I56</f>
        <v>0</v>
      </c>
      <c r="J61" s="33">
        <f t="shared" si="61"/>
        <v>0.91337386018237054</v>
      </c>
      <c r="K61" s="33">
        <f t="shared" ref="K61:K63" si="62">I61+J61*H61</f>
        <v>0.34251519756838894</v>
      </c>
      <c r="L61" s="33">
        <f>$CE$4-$CE$7*SUMPRODUCT($B$4:$CD$4,Q62:CS62)</f>
        <v>33.239834060152305</v>
      </c>
      <c r="M61" s="39" t="s">
        <v>375</v>
      </c>
      <c r="O61" s="47">
        <f t="shared" ref="O61:O62" si="63">SUM(Q61:CS61)</f>
        <v>93.830746349200808</v>
      </c>
      <c r="P61" s="39" t="s">
        <v>365</v>
      </c>
      <c r="Q61" s="33">
        <f>EXP(Q60)</f>
        <v>2.0475835347929001</v>
      </c>
      <c r="R61" s="33">
        <f>EXP(R60)</f>
        <v>1.4327740525732797</v>
      </c>
      <c r="S61" s="33">
        <f t="shared" ref="S61:CD61" si="64">EXP(S60)</f>
        <v>1.0025678810388026</v>
      </c>
      <c r="T61" s="33">
        <f t="shared" si="64"/>
        <v>1.4762907247523596</v>
      </c>
      <c r="U61" s="33">
        <f t="shared" si="64"/>
        <v>1.0330181936600307</v>
      </c>
      <c r="V61" s="33">
        <f t="shared" si="64"/>
        <v>0.72284311656272038</v>
      </c>
      <c r="W61" s="33">
        <f t="shared" si="64"/>
        <v>1.0643933529238321</v>
      </c>
      <c r="X61" s="33">
        <f t="shared" si="64"/>
        <v>0.7447975390928252</v>
      </c>
      <c r="Y61" s="33">
        <f t="shared" si="64"/>
        <v>0.52116388430548988</v>
      </c>
      <c r="Z61" s="33">
        <f t="shared" si="64"/>
        <v>2.7462731913235525</v>
      </c>
      <c r="AA61" s="33">
        <f t="shared" si="64"/>
        <v>1.9216744532984238</v>
      </c>
      <c r="AB61" s="33">
        <f t="shared" si="64"/>
        <v>1.3446705579498643</v>
      </c>
      <c r="AC61" s="33">
        <f t="shared" si="64"/>
        <v>1.9800401649533137</v>
      </c>
      <c r="AD61" s="33">
        <f t="shared" si="64"/>
        <v>1.3855113225868774</v>
      </c>
      <c r="AE61" s="33">
        <f t="shared" si="64"/>
        <v>0.96949630567807221</v>
      </c>
      <c r="AF61" s="33">
        <f t="shared" si="64"/>
        <v>1.4275925160012402</v>
      </c>
      <c r="AG61" s="33">
        <f t="shared" si="64"/>
        <v>0.99894215782569395</v>
      </c>
      <c r="AH61" s="33">
        <f t="shared" si="64"/>
        <v>0.69899878536529592</v>
      </c>
      <c r="AI61" s="33">
        <f t="shared" si="64"/>
        <v>4.0620620122858631</v>
      </c>
      <c r="AJ61" s="33">
        <f t="shared" si="64"/>
        <v>2.8423832054966414</v>
      </c>
      <c r="AK61" s="33">
        <f t="shared" si="64"/>
        <v>1.9889263783895188</v>
      </c>
      <c r="AL61" s="33">
        <f t="shared" si="64"/>
        <v>2.9287129781071721</v>
      </c>
      <c r="AM61" s="33">
        <f t="shared" si="64"/>
        <v>2.0493346870417128</v>
      </c>
      <c r="AN61" s="33">
        <f t="shared" si="64"/>
        <v>1.4339994020945914</v>
      </c>
      <c r="AO61" s="33">
        <f t="shared" si="64"/>
        <v>2.111577736181975</v>
      </c>
      <c r="AP61" s="33">
        <f t="shared" si="64"/>
        <v>1.4775532909815869</v>
      </c>
      <c r="AQ61" s="33">
        <f t="shared" si="64"/>
        <v>1.0339016604891755</v>
      </c>
      <c r="AR61" s="33">
        <f t="shared" si="64"/>
        <v>1.4072822108920817</v>
      </c>
      <c r="AS61" s="33">
        <f t="shared" si="64"/>
        <v>0.98473024526350783</v>
      </c>
      <c r="AT61" s="33">
        <f t="shared" si="64"/>
        <v>0.68905415589815189</v>
      </c>
      <c r="AU61" s="33">
        <f t="shared" si="64"/>
        <v>1.0146387875008509</v>
      </c>
      <c r="AV61" s="33">
        <f t="shared" si="64"/>
        <v>0.70998232929855543</v>
      </c>
      <c r="AW61" s="33">
        <f t="shared" si="64"/>
        <v>0.4968023242614108</v>
      </c>
      <c r="AX61" s="33">
        <f t="shared" si="64"/>
        <v>0.73154613988092543</v>
      </c>
      <c r="AY61" s="33">
        <f t="shared" si="64"/>
        <v>0.51189136348839881</v>
      </c>
      <c r="AZ61" s="33">
        <f t="shared" si="64"/>
        <v>0.35819035017622181</v>
      </c>
      <c r="BA61" s="33">
        <f t="shared" si="64"/>
        <v>1.887484121027746</v>
      </c>
      <c r="BB61" s="33">
        <f t="shared" si="64"/>
        <v>1.3207462490785093</v>
      </c>
      <c r="BC61" s="33">
        <f t="shared" si="64"/>
        <v>0.92417765798481644</v>
      </c>
      <c r="BD61" s="33">
        <f t="shared" si="64"/>
        <v>1.3608603769479206</v>
      </c>
      <c r="BE61" s="33">
        <f t="shared" si="64"/>
        <v>0.95224707765746097</v>
      </c>
      <c r="BF61" s="33">
        <f t="shared" si="64"/>
        <v>0.66632441671999409</v>
      </c>
      <c r="BG61" s="33">
        <f t="shared" si="64"/>
        <v>0.98116903072988182</v>
      </c>
      <c r="BH61" s="33">
        <f t="shared" si="64"/>
        <v>0.68656223520591875</v>
      </c>
      <c r="BI61" s="33">
        <f t="shared" si="64"/>
        <v>0.48041437106947987</v>
      </c>
      <c r="BJ61" s="33">
        <f t="shared" si="64"/>
        <v>2.7918116708281557</v>
      </c>
      <c r="BK61" s="33">
        <f t="shared" si="64"/>
        <v>1.9535395033533585</v>
      </c>
      <c r="BL61" s="33">
        <f t="shared" si="64"/>
        <v>1.3669677761716728</v>
      </c>
      <c r="BM61" s="33">
        <f t="shared" si="64"/>
        <v>2.0128730305090388</v>
      </c>
      <c r="BN61" s="33">
        <f t="shared" si="64"/>
        <v>1.4084857590582216</v>
      </c>
      <c r="BO61" s="33">
        <f t="shared" si="64"/>
        <v>0.98557241485227709</v>
      </c>
      <c r="BP61" s="33">
        <f t="shared" si="64"/>
        <v>1.4512647394115836</v>
      </c>
      <c r="BQ61" s="33">
        <f t="shared" si="64"/>
        <v>1.0155065357339623</v>
      </c>
      <c r="BR61" s="33">
        <f t="shared" si="64"/>
        <v>0.71058952657839403</v>
      </c>
      <c r="BS61" s="33">
        <f t="shared" si="64"/>
        <v>0.96720997577938372</v>
      </c>
      <c r="BT61" s="33">
        <f t="shared" si="64"/>
        <v>0.67679454007081352</v>
      </c>
      <c r="BU61" s="33">
        <f t="shared" si="64"/>
        <v>0.47357953385516294</v>
      </c>
      <c r="BV61" s="33">
        <f t="shared" si="64"/>
        <v>0.69735036049480625</v>
      </c>
      <c r="BW61" s="33">
        <f t="shared" si="64"/>
        <v>0.4879632430579387</v>
      </c>
      <c r="BX61" s="33">
        <f t="shared" si="64"/>
        <v>0.34144691114330372</v>
      </c>
      <c r="BY61" s="33">
        <f t="shared" si="64"/>
        <v>0.50278381888108092</v>
      </c>
      <c r="BZ61" s="33">
        <f t="shared" si="64"/>
        <v>0.35181744603126902</v>
      </c>
      <c r="CA61" s="33">
        <f t="shared" si="64"/>
        <v>0.24618038744250126</v>
      </c>
      <c r="CB61" s="33">
        <f t="shared" si="64"/>
        <v>1.2972476002705715</v>
      </c>
      <c r="CC61" s="33">
        <f t="shared" si="64"/>
        <v>0.90773473699505047</v>
      </c>
      <c r="CD61" s="33">
        <f t="shared" si="64"/>
        <v>0.63517739603111423</v>
      </c>
      <c r="CE61" s="33">
        <f t="shared" ref="CE61:CS61" si="65">EXP(CE60)</f>
        <v>0.93530474700774691</v>
      </c>
      <c r="CF61" s="33">
        <f t="shared" si="65"/>
        <v>0.65446920723400726</v>
      </c>
      <c r="CG61" s="33">
        <f t="shared" si="65"/>
        <v>0.45795762780830002</v>
      </c>
      <c r="CH61" s="33">
        <f t="shared" si="65"/>
        <v>0.67434695550237767</v>
      </c>
      <c r="CI61" s="33">
        <f t="shared" si="65"/>
        <v>0.47186686347979373</v>
      </c>
      <c r="CJ61" s="33">
        <f t="shared" si="65"/>
        <v>0.3301836466131613</v>
      </c>
      <c r="CK61" s="33">
        <f t="shared" si="65"/>
        <v>1.9187822297637023</v>
      </c>
      <c r="CL61" s="33">
        <f t="shared" si="65"/>
        <v>1.3426467563494038</v>
      </c>
      <c r="CM61" s="33">
        <f t="shared" si="65"/>
        <v>0.93950229701552812</v>
      </c>
      <c r="CN61" s="33">
        <f t="shared" si="65"/>
        <v>1.3834260534363558</v>
      </c>
      <c r="CO61" s="33">
        <f t="shared" si="65"/>
        <v>0.96803716153048014</v>
      </c>
      <c r="CP61" s="33">
        <f t="shared" si="65"/>
        <v>0.67737335420009837</v>
      </c>
      <c r="CQ61" s="33">
        <f t="shared" si="65"/>
        <v>0.9974386960849555</v>
      </c>
      <c r="CR61" s="33">
        <f t="shared" si="65"/>
        <v>0.69794675455211364</v>
      </c>
      <c r="CS61" s="33">
        <f t="shared" si="65"/>
        <v>0.48838056323848278</v>
      </c>
    </row>
    <row r="62" spans="2:97" ht="13.9" thickTop="1" thickBot="1" x14ac:dyDescent="0.4">
      <c r="H62" s="32">
        <f t="shared" ref="H62:H63" si="66">H61</f>
        <v>0.375</v>
      </c>
      <c r="I62" s="32">
        <f t="shared" ref="I62:J62" si="67">I57</f>
        <v>0</v>
      </c>
      <c r="J62" s="32">
        <f t="shared" si="67"/>
        <v>-0.87234042553191493</v>
      </c>
      <c r="K62" s="32">
        <f t="shared" si="62"/>
        <v>-0.3271276595744681</v>
      </c>
      <c r="L62" s="32">
        <f>$CE$5-$CE$7*SUMPRODUCT($B$5:$CD$5,Q62:CS62)</f>
        <v>-35.429881832025671</v>
      </c>
      <c r="M62" s="32">
        <f>SUMPRODUCT($B$7:$CD$7, LN(Q62:CS62))</f>
        <v>-2487.8064438105539</v>
      </c>
      <c r="O62" s="48">
        <f t="shared" si="63"/>
        <v>1.0000000000000004</v>
      </c>
      <c r="P62" s="39" t="s">
        <v>366</v>
      </c>
      <c r="Q62" s="32">
        <f t="shared" ref="Q62:AV62" si="68">Q61/$O61</f>
        <v>2.1822095789077567E-2</v>
      </c>
      <c r="R62" s="32">
        <f t="shared" si="68"/>
        <v>1.526977145893163E-2</v>
      </c>
      <c r="S62" s="32">
        <f t="shared" si="68"/>
        <v>1.0684854592413053E-2</v>
      </c>
      <c r="T62" s="32">
        <f t="shared" si="68"/>
        <v>1.5733549845784997E-2</v>
      </c>
      <c r="U62" s="32">
        <f t="shared" si="68"/>
        <v>1.1009378416489909E-2</v>
      </c>
      <c r="V62" s="32">
        <f t="shared" si="68"/>
        <v>7.7036914304463178E-3</v>
      </c>
      <c r="W62" s="32">
        <f t="shared" si="68"/>
        <v>1.1343758782036991E-2</v>
      </c>
      <c r="X62" s="32">
        <f t="shared" si="68"/>
        <v>7.9376704126490078E-3</v>
      </c>
      <c r="Y62" s="32">
        <f t="shared" si="68"/>
        <v>5.5542975472658469E-3</v>
      </c>
      <c r="Z62" s="32">
        <f t="shared" si="68"/>
        <v>2.9268372022780393E-2</v>
      </c>
      <c r="AA62" s="32">
        <f t="shared" si="68"/>
        <v>2.0480221335410824E-2</v>
      </c>
      <c r="AB62" s="32">
        <f t="shared" si="68"/>
        <v>1.4330809572222032E-2</v>
      </c>
      <c r="AC62" s="32">
        <f t="shared" si="68"/>
        <v>2.110225317386254E-2</v>
      </c>
      <c r="AD62" s="32">
        <f t="shared" si="68"/>
        <v>1.4766069508075252E-2</v>
      </c>
      <c r="AE62" s="32">
        <f t="shared" si="68"/>
        <v>1.0332394693632636E-2</v>
      </c>
      <c r="AF62" s="32">
        <f t="shared" si="68"/>
        <v>1.5214549298034008E-2</v>
      </c>
      <c r="AG62" s="32">
        <f t="shared" si="68"/>
        <v>1.0646213492835574E-2</v>
      </c>
      <c r="AH62" s="32">
        <f t="shared" si="68"/>
        <v>7.4495707703730691E-3</v>
      </c>
      <c r="AI62" s="32">
        <f t="shared" si="68"/>
        <v>4.3291374846028401E-2</v>
      </c>
      <c r="AJ62" s="32">
        <f t="shared" si="68"/>
        <v>3.0292663290968812E-2</v>
      </c>
      <c r="AK62" s="32">
        <f t="shared" si="68"/>
        <v>2.1196957881881532E-2</v>
      </c>
      <c r="AL62" s="32">
        <f t="shared" si="68"/>
        <v>3.1212721757617322E-2</v>
      </c>
      <c r="AM62" s="32">
        <f t="shared" si="68"/>
        <v>2.1840758672161707E-2</v>
      </c>
      <c r="AN62" s="32">
        <f t="shared" si="68"/>
        <v>1.5282830606055446E-2</v>
      </c>
      <c r="AO62" s="32">
        <f t="shared" si="68"/>
        <v>2.2504113186135391E-2</v>
      </c>
      <c r="AP62" s="32">
        <f t="shared" si="68"/>
        <v>1.5747005629505706E-2</v>
      </c>
      <c r="AQ62" s="32">
        <f t="shared" si="68"/>
        <v>1.1018793953118562E-2</v>
      </c>
      <c r="AR62" s="32">
        <f t="shared" si="68"/>
        <v>1.499809247658263E-2</v>
      </c>
      <c r="AS62" s="32">
        <f t="shared" si="68"/>
        <v>1.0494750213312091E-2</v>
      </c>
      <c r="AT62" s="32">
        <f t="shared" si="68"/>
        <v>7.3435860068059751E-3</v>
      </c>
      <c r="AU62" s="32">
        <f t="shared" si="68"/>
        <v>1.0813500126331383E-2</v>
      </c>
      <c r="AV62" s="32">
        <f t="shared" si="68"/>
        <v>7.566627751806246E-3</v>
      </c>
      <c r="AW62" s="32">
        <f t="shared" ref="AW62:CB62" si="69">AW61/$O61</f>
        <v>5.2946645272596432E-3</v>
      </c>
      <c r="AX62" s="32">
        <f t="shared" si="69"/>
        <v>7.7964437920849628E-3</v>
      </c>
      <c r="AY62" s="32">
        <f t="shared" si="69"/>
        <v>5.455475773189976E-3</v>
      </c>
      <c r="AZ62" s="32">
        <f t="shared" si="69"/>
        <v>3.8174091554508097E-3</v>
      </c>
      <c r="BA62" s="32">
        <f t="shared" si="69"/>
        <v>2.0115838298922606E-2</v>
      </c>
      <c r="BB62" s="32">
        <f t="shared" si="69"/>
        <v>1.4075836551093986E-2</v>
      </c>
      <c r="BC62" s="32">
        <f t="shared" si="69"/>
        <v>9.8494117753832409E-3</v>
      </c>
      <c r="BD62" s="32">
        <f t="shared" si="69"/>
        <v>1.4503352364728489E-2</v>
      </c>
      <c r="BE62" s="32">
        <f t="shared" si="69"/>
        <v>1.0148561262782406E-2</v>
      </c>
      <c r="BF62" s="32">
        <f t="shared" si="69"/>
        <v>7.1013440971704417E-3</v>
      </c>
      <c r="BG62" s="32">
        <f t="shared" si="69"/>
        <v>1.0456796614175486E-2</v>
      </c>
      <c r="BH62" s="32">
        <f t="shared" si="69"/>
        <v>7.3170283933456795E-3</v>
      </c>
      <c r="BI62" s="32">
        <f t="shared" si="69"/>
        <v>5.1200101220720143E-3</v>
      </c>
      <c r="BJ62" s="32">
        <f t="shared" si="69"/>
        <v>2.975369779579649E-2</v>
      </c>
      <c r="BK62" s="32">
        <f t="shared" si="69"/>
        <v>2.0819822705907716E-2</v>
      </c>
      <c r="BL62" s="32">
        <f t="shared" si="69"/>
        <v>1.4568441895200972E-2</v>
      </c>
      <c r="BM62" s="32">
        <f t="shared" si="69"/>
        <v>2.1452169025896094E-2</v>
      </c>
      <c r="BN62" s="32">
        <f t="shared" si="69"/>
        <v>1.501091927603769E-2</v>
      </c>
      <c r="BO62" s="32">
        <f t="shared" si="69"/>
        <v>1.0503725625120443E-2</v>
      </c>
      <c r="BP62" s="32">
        <f t="shared" si="69"/>
        <v>1.5466835721529402E-2</v>
      </c>
      <c r="BQ62" s="32">
        <f t="shared" si="69"/>
        <v>1.0822748142220354E-2</v>
      </c>
      <c r="BR62" s="32">
        <f t="shared" si="69"/>
        <v>7.5730989491851822E-3</v>
      </c>
      <c r="BS62" s="32">
        <f t="shared" si="69"/>
        <v>1.0308028161470782E-2</v>
      </c>
      <c r="BT62" s="32">
        <f t="shared" si="69"/>
        <v>7.2129293051986692E-3</v>
      </c>
      <c r="BU62" s="32">
        <f t="shared" si="69"/>
        <v>5.0471679303571541E-3</v>
      </c>
      <c r="BV62" s="32">
        <f t="shared" si="69"/>
        <v>7.4320027030323824E-3</v>
      </c>
      <c r="BW62" s="32">
        <f t="shared" si="69"/>
        <v>5.2004621304186701E-3</v>
      </c>
      <c r="BX62" s="32">
        <f t="shared" si="69"/>
        <v>3.6389661643804238E-3</v>
      </c>
      <c r="BY62" s="32">
        <f t="shared" si="69"/>
        <v>5.3584122309964267E-3</v>
      </c>
      <c r="BZ62" s="32">
        <f t="shared" si="69"/>
        <v>3.7494900096173601E-3</v>
      </c>
      <c r="CA62" s="32">
        <f t="shared" si="69"/>
        <v>2.623664385299841E-3</v>
      </c>
      <c r="CB62" s="32">
        <f t="shared" si="69"/>
        <v>1.3825399996742333E-2</v>
      </c>
      <c r="CC62" s="32">
        <f t="shared" ref="CC62:CS62" si="70">CC61/$O61</f>
        <v>9.6741715515809915E-3</v>
      </c>
      <c r="CD62" s="32">
        <f t="shared" si="70"/>
        <v>6.7693951156184559E-3</v>
      </c>
      <c r="CE62" s="32">
        <f t="shared" si="70"/>
        <v>9.9679985868055838E-3</v>
      </c>
      <c r="CF62" s="32">
        <f t="shared" si="70"/>
        <v>6.9749973510637182E-3</v>
      </c>
      <c r="CG62" s="32">
        <f t="shared" si="70"/>
        <v>4.8806776629908011E-3</v>
      </c>
      <c r="CH62" s="32">
        <f t="shared" si="70"/>
        <v>7.186844203420549E-3</v>
      </c>
      <c r="CI62" s="32">
        <f t="shared" si="70"/>
        <v>5.0289151673556182E-3</v>
      </c>
      <c r="CJ62" s="32">
        <f t="shared" si="70"/>
        <v>3.5189280642013523E-3</v>
      </c>
      <c r="CK62" s="32">
        <f t="shared" si="70"/>
        <v>2.044939749943751E-2</v>
      </c>
      <c r="CL62" s="32">
        <f t="shared" si="70"/>
        <v>1.4309240932099222E-2</v>
      </c>
      <c r="CM62" s="32">
        <f t="shared" si="70"/>
        <v>1.0012733923260861E-2</v>
      </c>
      <c r="CN62" s="32">
        <f t="shared" si="70"/>
        <v>1.474384577831016E-2</v>
      </c>
      <c r="CO62" s="32">
        <f t="shared" si="70"/>
        <v>1.0316843883217446E-2</v>
      </c>
      <c r="CP62" s="32">
        <f t="shared" si="70"/>
        <v>7.2190980095072832E-3</v>
      </c>
      <c r="CQ62" s="32">
        <f t="shared" si="70"/>
        <v>1.0630190368228388E-2</v>
      </c>
      <c r="CR62" s="32">
        <f t="shared" si="70"/>
        <v>7.4383587652029617E-3</v>
      </c>
      <c r="CS62" s="32">
        <f t="shared" si="70"/>
        <v>5.2049097149981533E-3</v>
      </c>
    </row>
    <row r="63" spans="2:97" ht="13.15" thickTop="1" x14ac:dyDescent="0.35">
      <c r="H63" s="34">
        <f t="shared" si="66"/>
        <v>0.375</v>
      </c>
      <c r="I63" s="34">
        <f t="shared" ref="I63:J63" si="71">I58</f>
        <v>0</v>
      </c>
      <c r="J63" s="34">
        <f t="shared" si="71"/>
        <v>-0.9521276595744681</v>
      </c>
      <c r="K63" s="34">
        <f t="shared" si="62"/>
        <v>-0.35704787234042556</v>
      </c>
      <c r="L63" s="34">
        <f>$CE$6-$CE$7*SUMPRODUCT($B$6:$CD$6,Q62:CS62)</f>
        <v>-39.133879835493389</v>
      </c>
    </row>
    <row r="64" spans="2:97" ht="13.5" thickBot="1" x14ac:dyDescent="0.4">
      <c r="B64" s="39" t="s">
        <v>367</v>
      </c>
      <c r="D64" s="39" t="s">
        <v>368</v>
      </c>
      <c r="E64" s="39" t="s">
        <v>369</v>
      </c>
      <c r="F64" s="39" t="s">
        <v>370</v>
      </c>
      <c r="H64" s="39" t="s">
        <v>347</v>
      </c>
      <c r="I64" s="39" t="s">
        <v>371</v>
      </c>
      <c r="J64" s="39" t="s">
        <v>372</v>
      </c>
      <c r="K64" s="39" t="s">
        <v>349</v>
      </c>
      <c r="L64" s="39" t="s">
        <v>373</v>
      </c>
      <c r="M64" s="39" t="s">
        <v>374</v>
      </c>
      <c r="O64" s="45" t="s">
        <v>336</v>
      </c>
    </row>
    <row r="65" spans="2:97" ht="13.9" thickTop="1" thickBot="1" x14ac:dyDescent="0.4">
      <c r="B65" s="32">
        <f>1+B60</f>
        <v>6</v>
      </c>
      <c r="D65" s="32">
        <f>IF(F60,IF(M65&lt;0,D60,H65),E60)</f>
        <v>0.4375</v>
      </c>
      <c r="E65" s="32">
        <f>IF(F60,IF(M65&lt;0,H65,E60),H65)</f>
        <v>0.5</v>
      </c>
      <c r="F65" s="32" t="b">
        <f>OR(F60,M65*M60&lt;=0)</f>
        <v>1</v>
      </c>
      <c r="H65" s="32">
        <f>IF(F60,(D60+E60)/2,2*H60)</f>
        <v>0.4375</v>
      </c>
      <c r="I65" s="32">
        <f>I60</f>
        <v>0</v>
      </c>
      <c r="J65" s="32">
        <f>J60</f>
        <v>-1</v>
      </c>
      <c r="K65" s="32">
        <f>I65+J65*H65</f>
        <v>-0.4375</v>
      </c>
      <c r="L65" s="32">
        <f>$CE$3-$CE$7*SUMPRODUCT($B$3:$CD$3,Q67:CS67)</f>
        <v>-18.360727680446359</v>
      </c>
      <c r="M65" s="32">
        <f>SUMPRODUCT(L65:L68,J65:J68)</f>
        <v>57.363080798918546</v>
      </c>
      <c r="O65" s="46">
        <f>SUM(Q65:CS65)</f>
        <v>-1.5413183890577495</v>
      </c>
      <c r="P65" s="39" t="s">
        <v>363</v>
      </c>
      <c r="Q65" s="32">
        <f t="shared" ref="Q65:AV65" si="72">SUMPRODUCT(B$3:B$6,$K65:$K68)</f>
        <v>0.83610372340425543</v>
      </c>
      <c r="R65" s="32">
        <f t="shared" si="72"/>
        <v>0.41954787234042568</v>
      </c>
      <c r="S65" s="32">
        <f t="shared" si="72"/>
        <v>2.9920212765958687E-3</v>
      </c>
      <c r="T65" s="32">
        <f t="shared" si="72"/>
        <v>0.4544547872340427</v>
      </c>
      <c r="U65" s="32">
        <f t="shared" si="72"/>
        <v>3.7898936170212894E-2</v>
      </c>
      <c r="V65" s="32">
        <f t="shared" si="72"/>
        <v>-0.37865691489361691</v>
      </c>
      <c r="W65" s="32">
        <f t="shared" si="72"/>
        <v>7.2805851063829918E-2</v>
      </c>
      <c r="X65" s="32">
        <f t="shared" si="72"/>
        <v>-0.34374999999999989</v>
      </c>
      <c r="Y65" s="32">
        <f t="shared" si="72"/>
        <v>-0.76030585106382964</v>
      </c>
      <c r="Z65" s="32">
        <f t="shared" si="72"/>
        <v>1.1786189209726445</v>
      </c>
      <c r="AA65" s="32">
        <f t="shared" si="72"/>
        <v>0.76206306990881467</v>
      </c>
      <c r="AB65" s="32">
        <f t="shared" si="72"/>
        <v>0.34550721884498486</v>
      </c>
      <c r="AC65" s="32">
        <f t="shared" si="72"/>
        <v>0.79696998480243164</v>
      </c>
      <c r="AD65" s="32">
        <f t="shared" si="72"/>
        <v>0.38041413373860183</v>
      </c>
      <c r="AE65" s="32">
        <f t="shared" si="72"/>
        <v>-3.6141717325227973E-2</v>
      </c>
      <c r="AF65" s="32">
        <f t="shared" si="72"/>
        <v>0.41532104863221886</v>
      </c>
      <c r="AG65" s="32">
        <f t="shared" si="72"/>
        <v>-1.2348024316109485E-3</v>
      </c>
      <c r="AH65" s="32">
        <f t="shared" si="72"/>
        <v>-0.41779065349544076</v>
      </c>
      <c r="AI65" s="32">
        <f t="shared" si="72"/>
        <v>1.6353058510638299</v>
      </c>
      <c r="AJ65" s="32">
        <f t="shared" si="72"/>
        <v>1.21875</v>
      </c>
      <c r="AK65" s="32">
        <f t="shared" si="72"/>
        <v>0.80219414893617014</v>
      </c>
      <c r="AL65" s="32">
        <f t="shared" si="72"/>
        <v>1.253656914893617</v>
      </c>
      <c r="AM65" s="32">
        <f t="shared" si="72"/>
        <v>0.83710106382978711</v>
      </c>
      <c r="AN65" s="32">
        <f t="shared" si="72"/>
        <v>0.4205452127659573</v>
      </c>
      <c r="AO65" s="32">
        <f t="shared" si="72"/>
        <v>0.87200797872340408</v>
      </c>
      <c r="AP65" s="32">
        <f t="shared" si="72"/>
        <v>0.45545212765957432</v>
      </c>
      <c r="AQ65" s="32">
        <f t="shared" si="72"/>
        <v>3.8896276595744517E-2</v>
      </c>
      <c r="AR65" s="32">
        <f t="shared" si="72"/>
        <v>0.39860372340425548</v>
      </c>
      <c r="AS65" s="32">
        <f t="shared" si="72"/>
        <v>-1.7952127659574324E-2</v>
      </c>
      <c r="AT65" s="32">
        <f t="shared" si="72"/>
        <v>-0.43450797872340413</v>
      </c>
      <c r="AU65" s="32">
        <f t="shared" si="72"/>
        <v>1.6954787234042701E-2</v>
      </c>
      <c r="AV65" s="32">
        <f t="shared" si="72"/>
        <v>-0.39960106382978711</v>
      </c>
      <c r="AW65" s="32">
        <f t="shared" ref="AW65:CB65" si="73">SUMPRODUCT(AH$3:AH$6,$K65:$K68)</f>
        <v>-0.81615691489361697</v>
      </c>
      <c r="AX65" s="32">
        <f t="shared" si="73"/>
        <v>-0.36469414893617008</v>
      </c>
      <c r="AY65" s="32">
        <f t="shared" si="73"/>
        <v>-0.78124999999999989</v>
      </c>
      <c r="AZ65" s="32">
        <f t="shared" si="73"/>
        <v>-1.1978058510638296</v>
      </c>
      <c r="BA65" s="32">
        <f t="shared" si="73"/>
        <v>0.74111892097264442</v>
      </c>
      <c r="BB65" s="32">
        <f t="shared" si="73"/>
        <v>0.32456306990881462</v>
      </c>
      <c r="BC65" s="32">
        <f t="shared" si="73"/>
        <v>-9.1992781155015191E-2</v>
      </c>
      <c r="BD65" s="32">
        <f t="shared" si="73"/>
        <v>0.35946998480243164</v>
      </c>
      <c r="BE65" s="32">
        <f t="shared" si="73"/>
        <v>-5.7085866261398152E-2</v>
      </c>
      <c r="BF65" s="32">
        <f t="shared" si="73"/>
        <v>-0.47364171732522797</v>
      </c>
      <c r="BG65" s="32">
        <f t="shared" si="73"/>
        <v>-2.2178951367781141E-2</v>
      </c>
      <c r="BH65" s="32">
        <f t="shared" si="73"/>
        <v>-0.43873480243161095</v>
      </c>
      <c r="BI65" s="32">
        <f t="shared" si="73"/>
        <v>-0.85529065349544076</v>
      </c>
      <c r="BJ65" s="32">
        <f t="shared" si="73"/>
        <v>1.1978058510638296</v>
      </c>
      <c r="BK65" s="32">
        <f t="shared" si="73"/>
        <v>0.78124999999999989</v>
      </c>
      <c r="BL65" s="32">
        <f t="shared" si="73"/>
        <v>0.36469414893617008</v>
      </c>
      <c r="BM65" s="32">
        <f t="shared" si="73"/>
        <v>0.81615691489361697</v>
      </c>
      <c r="BN65" s="32">
        <f t="shared" si="73"/>
        <v>0.39960106382978711</v>
      </c>
      <c r="BO65" s="32">
        <f t="shared" si="73"/>
        <v>-1.6954787234042701E-2</v>
      </c>
      <c r="BP65" s="32">
        <f t="shared" si="73"/>
        <v>0.43450797872340413</v>
      </c>
      <c r="BQ65" s="32">
        <f t="shared" si="73"/>
        <v>1.7952127659574324E-2</v>
      </c>
      <c r="BR65" s="32">
        <f t="shared" si="73"/>
        <v>-0.39860372340425548</v>
      </c>
      <c r="BS65" s="32">
        <f t="shared" si="73"/>
        <v>-3.8896276595744517E-2</v>
      </c>
      <c r="BT65" s="32">
        <f t="shared" si="73"/>
        <v>-0.45545212765957432</v>
      </c>
      <c r="BU65" s="32">
        <f t="shared" si="73"/>
        <v>-0.87200797872340408</v>
      </c>
      <c r="BV65" s="32">
        <f t="shared" si="73"/>
        <v>-0.4205452127659573</v>
      </c>
      <c r="BW65" s="32">
        <f t="shared" si="73"/>
        <v>-0.83710106382978711</v>
      </c>
      <c r="BX65" s="32">
        <f t="shared" si="73"/>
        <v>-1.253656914893617</v>
      </c>
      <c r="BY65" s="32">
        <f t="shared" si="73"/>
        <v>-0.80219414893617014</v>
      </c>
      <c r="BZ65" s="32">
        <f t="shared" si="73"/>
        <v>-1.21875</v>
      </c>
      <c r="CA65" s="32">
        <f t="shared" si="73"/>
        <v>-1.6353058510638299</v>
      </c>
      <c r="CB65" s="32">
        <f t="shared" si="73"/>
        <v>0.30361892097264442</v>
      </c>
      <c r="CC65" s="32">
        <f t="shared" ref="CC65:CS65" si="74">SUMPRODUCT(BN$3:BN$6,$K65:$K68)</f>
        <v>-0.11293693009118538</v>
      </c>
      <c r="CD65" s="32">
        <f t="shared" si="74"/>
        <v>-0.52949278115501519</v>
      </c>
      <c r="CE65" s="32">
        <f t="shared" si="74"/>
        <v>-7.8030015197568359E-2</v>
      </c>
      <c r="CF65" s="32">
        <f t="shared" si="74"/>
        <v>-0.49458586626139817</v>
      </c>
      <c r="CG65" s="32">
        <f t="shared" si="74"/>
        <v>-0.91114171732522797</v>
      </c>
      <c r="CH65" s="32">
        <f t="shared" si="74"/>
        <v>-0.45967895136778109</v>
      </c>
      <c r="CI65" s="32">
        <f t="shared" si="74"/>
        <v>-0.87623480243161089</v>
      </c>
      <c r="CJ65" s="32">
        <f t="shared" si="74"/>
        <v>-1.2927906534954408</v>
      </c>
      <c r="CK65" s="32">
        <f t="shared" si="74"/>
        <v>0.76030585106382964</v>
      </c>
      <c r="CL65" s="32">
        <f t="shared" si="74"/>
        <v>0.34374999999999989</v>
      </c>
      <c r="CM65" s="32">
        <f t="shared" si="74"/>
        <v>-7.2805851063829918E-2</v>
      </c>
      <c r="CN65" s="32">
        <f t="shared" si="74"/>
        <v>0.37865691489361691</v>
      </c>
      <c r="CO65" s="32">
        <f t="shared" si="74"/>
        <v>-3.7898936170212894E-2</v>
      </c>
      <c r="CP65" s="32">
        <f t="shared" si="74"/>
        <v>-0.4544547872340427</v>
      </c>
      <c r="CQ65" s="32">
        <f t="shared" si="74"/>
        <v>-2.9920212765958687E-3</v>
      </c>
      <c r="CR65" s="32">
        <f t="shared" si="74"/>
        <v>-0.41954787234042568</v>
      </c>
      <c r="CS65" s="32">
        <f t="shared" si="74"/>
        <v>-0.83610372340425543</v>
      </c>
    </row>
    <row r="66" spans="2:97" ht="13.9" thickTop="1" thickBot="1" x14ac:dyDescent="0.4">
      <c r="H66" s="33">
        <f>H65</f>
        <v>0.4375</v>
      </c>
      <c r="I66" s="33">
        <f t="shared" ref="I66:J66" si="75">I61</f>
        <v>0</v>
      </c>
      <c r="J66" s="33">
        <f t="shared" si="75"/>
        <v>0.91337386018237054</v>
      </c>
      <c r="K66" s="33">
        <f t="shared" ref="K66:K68" si="76">I66+J66*H66</f>
        <v>0.39960106382978711</v>
      </c>
      <c r="L66" s="33">
        <f>$CE$4-$CE$7*SUMPRODUCT($B$4:$CD$4,Q67:CS67)</f>
        <v>10.694913317083291</v>
      </c>
      <c r="M66" s="39" t="s">
        <v>375</v>
      </c>
      <c r="O66" s="47">
        <f t="shared" ref="O66:O67" si="77">SUM(Q66:CS66)</f>
        <v>99.195127615491799</v>
      </c>
      <c r="P66" s="39" t="s">
        <v>365</v>
      </c>
      <c r="Q66" s="33">
        <f>EXP(Q65)</f>
        <v>2.3073593298796058</v>
      </c>
      <c r="R66" s="33">
        <f>EXP(R65)</f>
        <v>1.5212735902383379</v>
      </c>
      <c r="S66" s="33">
        <f t="shared" ref="S66:CD66" si="78">EXP(S65)</f>
        <v>1.0029965018397882</v>
      </c>
      <c r="T66" s="33">
        <f t="shared" si="78"/>
        <v>1.5753142674058844</v>
      </c>
      <c r="U66" s="33">
        <f t="shared" si="78"/>
        <v>1.0386262600265521</v>
      </c>
      <c r="V66" s="33">
        <f t="shared" si="78"/>
        <v>0.68478051036327048</v>
      </c>
      <c r="W66" s="33">
        <f t="shared" si="78"/>
        <v>1.0755217052482346</v>
      </c>
      <c r="X66" s="33">
        <f t="shared" si="78"/>
        <v>0.70910618243739854</v>
      </c>
      <c r="Y66" s="33">
        <f t="shared" si="78"/>
        <v>0.4675234126073593</v>
      </c>
      <c r="Z66" s="33">
        <f t="shared" si="78"/>
        <v>3.2498827571655466</v>
      </c>
      <c r="AA66" s="33">
        <f t="shared" si="78"/>
        <v>2.1426921874820715</v>
      </c>
      <c r="AB66" s="33">
        <f t="shared" si="78"/>
        <v>1.4127062892265549</v>
      </c>
      <c r="AC66" s="33">
        <f t="shared" si="78"/>
        <v>2.2188077116824232</v>
      </c>
      <c r="AD66" s="33">
        <f t="shared" si="78"/>
        <v>1.4628902962313</v>
      </c>
      <c r="AE66" s="33">
        <f t="shared" si="78"/>
        <v>0.96450359692728738</v>
      </c>
      <c r="AF66" s="33">
        <f t="shared" si="78"/>
        <v>1.5148570054001527</v>
      </c>
      <c r="AG66" s="33">
        <f t="shared" si="78"/>
        <v>0.9987659596232169</v>
      </c>
      <c r="AH66" s="33">
        <f t="shared" si="78"/>
        <v>0.65850006868376654</v>
      </c>
      <c r="AI66" s="33">
        <f t="shared" si="78"/>
        <v>5.1310270871541324</v>
      </c>
      <c r="AJ66" s="33">
        <f t="shared" si="78"/>
        <v>3.382956394092469</v>
      </c>
      <c r="AK66" s="33">
        <f t="shared" si="78"/>
        <v>2.2304294578726589</v>
      </c>
      <c r="AL66" s="33">
        <f t="shared" si="78"/>
        <v>3.5031302113059763</v>
      </c>
      <c r="AM66" s="33">
        <f t="shared" si="78"/>
        <v>2.3096617005483489</v>
      </c>
      <c r="AN66" s="33">
        <f t="shared" si="78"/>
        <v>1.5227915747360019</v>
      </c>
      <c r="AO66" s="33">
        <f t="shared" si="78"/>
        <v>2.3917085349419076</v>
      </c>
      <c r="AP66" s="33">
        <f t="shared" si="78"/>
        <v>1.5768861757412524</v>
      </c>
      <c r="AQ66" s="33">
        <f t="shared" si="78"/>
        <v>1.0396626407089644</v>
      </c>
      <c r="AR66" s="33">
        <f t="shared" si="78"/>
        <v>1.4897431512764161</v>
      </c>
      <c r="AS66" s="33">
        <f t="shared" si="78"/>
        <v>0.98220805183105175</v>
      </c>
      <c r="AT66" s="33">
        <f t="shared" si="78"/>
        <v>0.64758321342518965</v>
      </c>
      <c r="AU66" s="33">
        <f t="shared" si="78"/>
        <v>1.0170993354114435</v>
      </c>
      <c r="AV66" s="33">
        <f t="shared" si="78"/>
        <v>0.67058751429545604</v>
      </c>
      <c r="AW66" s="33">
        <f t="shared" si="78"/>
        <v>0.44212752744258543</v>
      </c>
      <c r="AX66" s="33">
        <f t="shared" si="78"/>
        <v>0.69440900413473639</v>
      </c>
      <c r="AY66" s="33">
        <f t="shared" si="78"/>
        <v>0.45783336177161432</v>
      </c>
      <c r="AZ66" s="33">
        <f t="shared" si="78"/>
        <v>0.30185580242048088</v>
      </c>
      <c r="BA66" s="33">
        <f t="shared" si="78"/>
        <v>2.0982820132273501</v>
      </c>
      <c r="BB66" s="33">
        <f t="shared" si="78"/>
        <v>1.3834260534363558</v>
      </c>
      <c r="BC66" s="33">
        <f t="shared" si="78"/>
        <v>0.91211173391454059</v>
      </c>
      <c r="BD66" s="33">
        <f t="shared" si="78"/>
        <v>1.4325699294745997</v>
      </c>
      <c r="BE66" s="33">
        <f t="shared" si="78"/>
        <v>0.94451296408740137</v>
      </c>
      <c r="BF66" s="33">
        <f t="shared" si="78"/>
        <v>0.6227303260905046</v>
      </c>
      <c r="BG66" s="33">
        <f t="shared" si="78"/>
        <v>0.97806519328557795</v>
      </c>
      <c r="BH66" s="33">
        <f t="shared" si="78"/>
        <v>0.64485177007706951</v>
      </c>
      <c r="BI66" s="33">
        <f t="shared" si="78"/>
        <v>0.42515959899833955</v>
      </c>
      <c r="BJ66" s="33">
        <f t="shared" si="78"/>
        <v>3.3128400778826643</v>
      </c>
      <c r="BK66" s="33">
        <f t="shared" si="78"/>
        <v>2.1842008108156179</v>
      </c>
      <c r="BL66" s="33">
        <f t="shared" si="78"/>
        <v>1.4400734927768444</v>
      </c>
      <c r="BM66" s="33">
        <f t="shared" si="78"/>
        <v>2.2617908588147335</v>
      </c>
      <c r="BN66" s="33">
        <f t="shared" si="78"/>
        <v>1.4912296735059807</v>
      </c>
      <c r="BO66" s="33">
        <f t="shared" si="78"/>
        <v>0.98318813628510893</v>
      </c>
      <c r="BP66" s="33">
        <f t="shared" si="78"/>
        <v>1.5442030912302553</v>
      </c>
      <c r="BQ66" s="33">
        <f t="shared" si="78"/>
        <v>1.0181142357118538</v>
      </c>
      <c r="BR66" s="33">
        <f t="shared" si="78"/>
        <v>0.67125665195587381</v>
      </c>
      <c r="BS66" s="33">
        <f t="shared" si="78"/>
        <v>0.96185047037766236</v>
      </c>
      <c r="BT66" s="33">
        <f t="shared" si="78"/>
        <v>0.63416118131032917</v>
      </c>
      <c r="BU66" s="33">
        <f t="shared" si="78"/>
        <v>0.41811114748741285</v>
      </c>
      <c r="BV66" s="33">
        <f t="shared" si="78"/>
        <v>0.65668868713918682</v>
      </c>
      <c r="BW66" s="33">
        <f t="shared" si="78"/>
        <v>0.43296384044580416</v>
      </c>
      <c r="BX66" s="33">
        <f t="shared" si="78"/>
        <v>0.2854589865865127</v>
      </c>
      <c r="BY66" s="33">
        <f t="shared" si="78"/>
        <v>0.44834415025785251</v>
      </c>
      <c r="BZ66" s="33">
        <f t="shared" si="78"/>
        <v>0.29559943537737077</v>
      </c>
      <c r="CA66" s="33">
        <f t="shared" si="78"/>
        <v>0.19489275402649237</v>
      </c>
      <c r="CB66" s="33">
        <f t="shared" si="78"/>
        <v>1.3547526898703892</v>
      </c>
      <c r="CC66" s="33">
        <f t="shared" si="78"/>
        <v>0.89320699282313742</v>
      </c>
      <c r="CD66" s="33">
        <f t="shared" si="78"/>
        <v>0.58890359693951266</v>
      </c>
      <c r="CE66" s="33">
        <f t="shared" ref="CE66:CS66" si="79">EXP(CE65)</f>
        <v>0.92493666397018448</v>
      </c>
      <c r="CF66" s="33">
        <f t="shared" si="79"/>
        <v>0.60982340345507124</v>
      </c>
      <c r="CG66" s="33">
        <f t="shared" si="79"/>
        <v>0.402064917402295</v>
      </c>
      <c r="CH66" s="33">
        <f t="shared" si="79"/>
        <v>0.63148635079524484</v>
      </c>
      <c r="CI66" s="33">
        <f t="shared" si="79"/>
        <v>0.41634759511467784</v>
      </c>
      <c r="CJ66" s="33">
        <f t="shared" si="79"/>
        <v>0.2745036685899514</v>
      </c>
      <c r="CK66" s="33">
        <f t="shared" si="79"/>
        <v>2.1389303145762053</v>
      </c>
      <c r="CL66" s="33">
        <f t="shared" si="79"/>
        <v>1.4102260349257105</v>
      </c>
      <c r="CM66" s="33">
        <f t="shared" si="79"/>
        <v>0.92978132855923723</v>
      </c>
      <c r="CN66" s="33">
        <f t="shared" si="79"/>
        <v>1.4603219350818091</v>
      </c>
      <c r="CO66" s="33">
        <f t="shared" si="79"/>
        <v>0.96281024126468295</v>
      </c>
      <c r="CP66" s="33">
        <f t="shared" si="79"/>
        <v>0.63479397139386606</v>
      </c>
      <c r="CQ66" s="33">
        <f t="shared" si="79"/>
        <v>0.99701245035821007</v>
      </c>
      <c r="CR66" s="33">
        <f t="shared" si="79"/>
        <v>0.65734395602261786</v>
      </c>
      <c r="CS66" s="33">
        <f t="shared" si="79"/>
        <v>0.43339586819023035</v>
      </c>
    </row>
    <row r="67" spans="2:97" ht="13.9" thickTop="1" thickBot="1" x14ac:dyDescent="0.4">
      <c r="H67" s="32">
        <f t="shared" ref="H67:H68" si="80">H66</f>
        <v>0.4375</v>
      </c>
      <c r="I67" s="32">
        <f t="shared" ref="I67:J67" si="81">I62</f>
        <v>0</v>
      </c>
      <c r="J67" s="32">
        <f t="shared" si="81"/>
        <v>-0.87234042553191493</v>
      </c>
      <c r="K67" s="32">
        <f t="shared" si="76"/>
        <v>-0.38164893617021278</v>
      </c>
      <c r="L67" s="32">
        <f>$CE$5-$CE$7*SUMPRODUCT($B$5:$CD$5,Q67:CS67)</f>
        <v>-14.933146098313614</v>
      </c>
      <c r="M67" s="32">
        <f>SUMPRODUCT($B$7:$CD$7, LN(Q67:CS67))</f>
        <v>-2481.6493769168842</v>
      </c>
      <c r="O67" s="48">
        <f t="shared" si="77"/>
        <v>1.0000000000000002</v>
      </c>
      <c r="P67" s="39" t="s">
        <v>366</v>
      </c>
      <c r="Q67" s="32">
        <f t="shared" ref="Q67:AV67" si="82">Q66/$O66</f>
        <v>2.3260813160335649E-2</v>
      </c>
      <c r="R67" s="32">
        <f t="shared" si="82"/>
        <v>1.5336172519836074E-2</v>
      </c>
      <c r="S67" s="32">
        <f t="shared" si="82"/>
        <v>1.0111348469933772E-2</v>
      </c>
      <c r="T67" s="32">
        <f t="shared" si="82"/>
        <v>1.5880964169049164E-2</v>
      </c>
      <c r="U67" s="32">
        <f t="shared" si="82"/>
        <v>1.0470537061583907E-2</v>
      </c>
      <c r="V67" s="32">
        <f t="shared" si="82"/>
        <v>6.9033684095621333E-3</v>
      </c>
      <c r="W67" s="32">
        <f t="shared" si="82"/>
        <v>1.0842485221827217E-2</v>
      </c>
      <c r="X67" s="32">
        <f t="shared" si="82"/>
        <v>7.1485989229843373E-3</v>
      </c>
      <c r="Y67" s="32">
        <f t="shared" si="82"/>
        <v>4.7131691227780001E-3</v>
      </c>
      <c r="Z67" s="32">
        <f t="shared" si="82"/>
        <v>3.2762524080446831E-2</v>
      </c>
      <c r="AA67" s="32">
        <f t="shared" si="82"/>
        <v>2.1600780592649155E-2</v>
      </c>
      <c r="AB67" s="32">
        <f t="shared" si="82"/>
        <v>1.4241690324776854E-2</v>
      </c>
      <c r="AC67" s="32">
        <f t="shared" si="82"/>
        <v>2.2368111872219629E-2</v>
      </c>
      <c r="AD67" s="32">
        <f t="shared" si="82"/>
        <v>1.4747602340932248E-2</v>
      </c>
      <c r="AE67" s="32">
        <f t="shared" si="82"/>
        <v>9.7232960944006689E-3</v>
      </c>
      <c r="AF67" s="32">
        <f t="shared" si="82"/>
        <v>1.5271486027742857E-2</v>
      </c>
      <c r="AG67" s="32">
        <f t="shared" si="82"/>
        <v>1.0068699780242378E-2</v>
      </c>
      <c r="AH67" s="32">
        <f t="shared" si="82"/>
        <v>6.6384315894657438E-3</v>
      </c>
      <c r="AI67" s="32">
        <f t="shared" si="82"/>
        <v>5.1726604022764466E-2</v>
      </c>
      <c r="AJ67" s="32">
        <f t="shared" si="82"/>
        <v>3.4104058086459235E-2</v>
      </c>
      <c r="AK67" s="32">
        <f t="shared" si="82"/>
        <v>2.2485272326262136E-2</v>
      </c>
      <c r="AL67" s="32">
        <f t="shared" si="82"/>
        <v>3.53155471999098E-2</v>
      </c>
      <c r="AM67" s="32">
        <f t="shared" si="82"/>
        <v>2.3284023682103087E-2</v>
      </c>
      <c r="AN67" s="32">
        <f t="shared" si="82"/>
        <v>1.5351475534552163E-2</v>
      </c>
      <c r="AO67" s="32">
        <f t="shared" si="82"/>
        <v>2.4111149331979713E-2</v>
      </c>
      <c r="AP67" s="32">
        <f t="shared" si="82"/>
        <v>1.5896810797539438E-2</v>
      </c>
      <c r="AQ67" s="32">
        <f t="shared" si="82"/>
        <v>1.0480984960662474E-2</v>
      </c>
      <c r="AR67" s="32">
        <f t="shared" si="82"/>
        <v>1.5018309740485233E-2</v>
      </c>
      <c r="AS67" s="32">
        <f t="shared" si="82"/>
        <v>9.9017771884760946E-3</v>
      </c>
      <c r="AT67" s="32">
        <f t="shared" si="82"/>
        <v>6.5283772398116594E-3</v>
      </c>
      <c r="AU67" s="32">
        <f t="shared" si="82"/>
        <v>1.0253521114000744E-2</v>
      </c>
      <c r="AV67" s="32">
        <f t="shared" si="82"/>
        <v>6.7602868247202807E-3</v>
      </c>
      <c r="AW67" s="32">
        <f t="shared" ref="AW67:CB67" si="83">AW66/$O66</f>
        <v>4.4571496410226522E-3</v>
      </c>
      <c r="AX67" s="32">
        <f t="shared" si="83"/>
        <v>7.000434606288939E-3</v>
      </c>
      <c r="AY67" s="32">
        <f t="shared" si="83"/>
        <v>4.6154823606488534E-3</v>
      </c>
      <c r="AZ67" s="32">
        <f t="shared" si="83"/>
        <v>3.0430506989270563E-3</v>
      </c>
      <c r="BA67" s="32">
        <f t="shared" si="83"/>
        <v>2.1153075394598826E-2</v>
      </c>
      <c r="BB67" s="32">
        <f t="shared" si="83"/>
        <v>1.3946512159336134E-2</v>
      </c>
      <c r="BC67" s="32">
        <f t="shared" si="83"/>
        <v>9.1951263720345434E-3</v>
      </c>
      <c r="BD67" s="32">
        <f t="shared" si="83"/>
        <v>1.4441938469272841E-2</v>
      </c>
      <c r="BE67" s="32">
        <f t="shared" si="83"/>
        <v>9.5217677197674388E-3</v>
      </c>
      <c r="BF67" s="32">
        <f t="shared" si="83"/>
        <v>6.2778317953718693E-3</v>
      </c>
      <c r="BG67" s="32">
        <f t="shared" si="83"/>
        <v>9.8600124501763194E-3</v>
      </c>
      <c r="BH67" s="32">
        <f t="shared" si="83"/>
        <v>6.5008411761583312E-3</v>
      </c>
      <c r="BI67" s="32">
        <f t="shared" si="83"/>
        <v>4.2860935735309262E-3</v>
      </c>
      <c r="BJ67" s="32">
        <f t="shared" si="83"/>
        <v>3.3397205664416944E-2</v>
      </c>
      <c r="BK67" s="32">
        <f t="shared" si="83"/>
        <v>2.2019234848733641E-2</v>
      </c>
      <c r="BL67" s="32">
        <f t="shared" si="83"/>
        <v>1.4517582943781009E-2</v>
      </c>
      <c r="BM67" s="32">
        <f t="shared" si="83"/>
        <v>2.2801431009616426E-2</v>
      </c>
      <c r="BN67" s="32">
        <f t="shared" si="83"/>
        <v>1.5033295579661998E-2</v>
      </c>
      <c r="BO67" s="32">
        <f t="shared" si="83"/>
        <v>9.9116575573774401E-3</v>
      </c>
      <c r="BP67" s="32">
        <f t="shared" si="83"/>
        <v>1.5567328036675558E-2</v>
      </c>
      <c r="BQ67" s="32">
        <f t="shared" si="83"/>
        <v>1.0263752466334342E-2</v>
      </c>
      <c r="BR67" s="32">
        <f t="shared" si="83"/>
        <v>6.7670324953646244E-3</v>
      </c>
      <c r="BS67" s="32">
        <f t="shared" si="83"/>
        <v>9.6965495533819484E-3</v>
      </c>
      <c r="BT67" s="32">
        <f t="shared" si="83"/>
        <v>6.3930678507569056E-3</v>
      </c>
      <c r="BU67" s="32">
        <f t="shared" si="83"/>
        <v>4.2150371448497871E-3</v>
      </c>
      <c r="BV67" s="32">
        <f t="shared" si="83"/>
        <v>6.620170797951859E-3</v>
      </c>
      <c r="BW67" s="32">
        <f t="shared" si="83"/>
        <v>4.3647692266105421E-3</v>
      </c>
      <c r="BX67" s="32">
        <f t="shared" si="83"/>
        <v>2.8777520977948832E-3</v>
      </c>
      <c r="BY67" s="32">
        <f t="shared" si="83"/>
        <v>4.5198202879052733E-3</v>
      </c>
      <c r="BZ67" s="32">
        <f t="shared" si="83"/>
        <v>2.9799793849068605E-3</v>
      </c>
      <c r="CA67" s="32">
        <f t="shared" si="83"/>
        <v>1.9647411996076207E-3</v>
      </c>
      <c r="CB67" s="32">
        <f t="shared" si="83"/>
        <v>1.3657451957940832E-2</v>
      </c>
      <c r="CC67" s="32">
        <f t="shared" ref="CC67:CS67" si="84">CC66/$O66</f>
        <v>9.0045450244840529E-3</v>
      </c>
      <c r="CD67" s="32">
        <f t="shared" si="84"/>
        <v>5.9368197924223511E-3</v>
      </c>
      <c r="CE67" s="32">
        <f t="shared" si="84"/>
        <v>9.3244162914482964E-3</v>
      </c>
      <c r="CF67" s="32">
        <f t="shared" si="84"/>
        <v>6.1477152972565161E-3</v>
      </c>
      <c r="CG67" s="32">
        <f t="shared" si="84"/>
        <v>4.0532728478440156E-3</v>
      </c>
      <c r="CH67" s="32">
        <f t="shared" si="84"/>
        <v>6.3661025090170102E-3</v>
      </c>
      <c r="CI67" s="32">
        <f t="shared" si="84"/>
        <v>4.1972585259283917E-3</v>
      </c>
      <c r="CJ67" s="32">
        <f t="shared" si="84"/>
        <v>2.7673099998823006E-3</v>
      </c>
      <c r="CK67" s="32">
        <f t="shared" si="84"/>
        <v>2.1562856624040047E-2</v>
      </c>
      <c r="CL67" s="32">
        <f t="shared" si="84"/>
        <v>1.4216686533154563E-2</v>
      </c>
      <c r="CM67" s="32">
        <f t="shared" si="84"/>
        <v>9.3732560349469082E-3</v>
      </c>
      <c r="CN67" s="32">
        <f t="shared" si="84"/>
        <v>1.4721710331806089E-2</v>
      </c>
      <c r="CO67" s="32">
        <f t="shared" si="84"/>
        <v>9.7062251383637117E-3</v>
      </c>
      <c r="CP67" s="32">
        <f t="shared" si="84"/>
        <v>6.3994470963786238E-3</v>
      </c>
      <c r="CQ67" s="32">
        <f t="shared" si="84"/>
        <v>1.0051022407299184E-2</v>
      </c>
      <c r="CR67" s="32">
        <f t="shared" si="84"/>
        <v>6.6267766555094098E-3</v>
      </c>
      <c r="CS67" s="32">
        <f t="shared" si="84"/>
        <v>4.369124558921831E-3</v>
      </c>
    </row>
    <row r="68" spans="2:97" ht="13.15" thickTop="1" x14ac:dyDescent="0.35">
      <c r="H68" s="34">
        <f t="shared" si="80"/>
        <v>0.4375</v>
      </c>
      <c r="I68" s="34">
        <f t="shared" ref="I68:J68" si="85">I63</f>
        <v>0</v>
      </c>
      <c r="J68" s="34">
        <f t="shared" si="85"/>
        <v>-0.9521276595744681</v>
      </c>
      <c r="K68" s="34">
        <f t="shared" si="76"/>
        <v>-0.41655585106382981</v>
      </c>
      <c r="L68" s="34">
        <f>$CE$6-$CE$7*SUMPRODUCT($B$6:$CD$6,Q67:CS67)</f>
        <v>-17.021994553799885</v>
      </c>
    </row>
    <row r="69" spans="2:97" ht="13.5" thickBot="1" x14ac:dyDescent="0.4">
      <c r="B69" s="39" t="s">
        <v>367</v>
      </c>
      <c r="D69" s="39" t="s">
        <v>368</v>
      </c>
      <c r="E69" s="39" t="s">
        <v>369</v>
      </c>
      <c r="F69" s="39" t="s">
        <v>370</v>
      </c>
      <c r="H69" s="39" t="s">
        <v>347</v>
      </c>
      <c r="I69" s="39" t="s">
        <v>371</v>
      </c>
      <c r="J69" s="39" t="s">
        <v>372</v>
      </c>
      <c r="K69" s="39" t="s">
        <v>349</v>
      </c>
      <c r="L69" s="39" t="s">
        <v>373</v>
      </c>
      <c r="M69" s="39" t="s">
        <v>374</v>
      </c>
      <c r="O69" s="45" t="s">
        <v>336</v>
      </c>
    </row>
    <row r="70" spans="2:97" ht="13.9" thickTop="1" thickBot="1" x14ac:dyDescent="0.4">
      <c r="B70" s="32">
        <f>1+B65</f>
        <v>7</v>
      </c>
      <c r="D70" s="32">
        <f>IF(F65,IF(M70&lt;0,D65,H70),E65)</f>
        <v>0.46875</v>
      </c>
      <c r="E70" s="32">
        <f>IF(F65,IF(M70&lt;0,H70,E65),H70)</f>
        <v>0.5</v>
      </c>
      <c r="F70" s="32" t="b">
        <f>OR(F65,M70*M65&lt;=0)</f>
        <v>1</v>
      </c>
      <c r="H70" s="32">
        <f>IF(F65,(D65+E65)/2,2*H65)</f>
        <v>0.46875</v>
      </c>
      <c r="I70" s="32">
        <f>I65</f>
        <v>0</v>
      </c>
      <c r="J70" s="32">
        <f>J65</f>
        <v>-1</v>
      </c>
      <c r="K70" s="32">
        <f>I70+J70*H70</f>
        <v>-0.46875</v>
      </c>
      <c r="L70" s="32">
        <f>$CE$3-$CE$7*SUMPRODUCT($B$3:$CD$3,Q72:CS72)</f>
        <v>-7.0549721139717008</v>
      </c>
      <c r="M70" s="32">
        <f>SUMPRODUCT(L70:L73,J70:J73)</f>
        <v>16.725247789903317</v>
      </c>
      <c r="O70" s="46">
        <f>SUM(Q70:CS70)</f>
        <v>-1.6514125597047311</v>
      </c>
      <c r="P70" s="39" t="s">
        <v>363</v>
      </c>
      <c r="Q70" s="32">
        <f t="shared" ref="Q70:AV70" si="86">SUMPRODUCT(B$3:B$6,$K70:$K73)</f>
        <v>0.89582541793313086</v>
      </c>
      <c r="R70" s="32">
        <f t="shared" si="86"/>
        <v>0.44951557750759891</v>
      </c>
      <c r="S70" s="32">
        <f t="shared" si="86"/>
        <v>3.2057370820670061E-3</v>
      </c>
      <c r="T70" s="32">
        <f t="shared" si="86"/>
        <v>0.48691584346504568</v>
      </c>
      <c r="U70" s="32">
        <f t="shared" si="86"/>
        <v>4.0606003039513783E-2</v>
      </c>
      <c r="V70" s="32">
        <f t="shared" si="86"/>
        <v>-0.40570383738601812</v>
      </c>
      <c r="W70" s="32">
        <f t="shared" si="86"/>
        <v>7.8006268996960559E-2</v>
      </c>
      <c r="X70" s="32">
        <f t="shared" si="86"/>
        <v>-0.36830357142857134</v>
      </c>
      <c r="Y70" s="32">
        <f t="shared" si="86"/>
        <v>-0.8146134118541033</v>
      </c>
      <c r="Z70" s="32">
        <f t="shared" si="86"/>
        <v>1.2628059867564048</v>
      </c>
      <c r="AA70" s="32">
        <f t="shared" si="86"/>
        <v>0.81649614633087286</v>
      </c>
      <c r="AB70" s="32">
        <f t="shared" si="86"/>
        <v>0.37018630590534096</v>
      </c>
      <c r="AC70" s="32">
        <f t="shared" si="86"/>
        <v>0.85389641228831958</v>
      </c>
      <c r="AD70" s="32">
        <f t="shared" si="86"/>
        <v>0.40758657186278768</v>
      </c>
      <c r="AE70" s="32">
        <f t="shared" si="86"/>
        <v>-3.8723268562744217E-2</v>
      </c>
      <c r="AF70" s="32">
        <f t="shared" si="86"/>
        <v>0.44498683782023446</v>
      </c>
      <c r="AG70" s="32">
        <f t="shared" si="86"/>
        <v>-1.3230026052974408E-3</v>
      </c>
      <c r="AH70" s="32">
        <f t="shared" si="86"/>
        <v>-0.44763284303082934</v>
      </c>
      <c r="AI70" s="32">
        <f t="shared" si="86"/>
        <v>1.7521134118541033</v>
      </c>
      <c r="AJ70" s="32">
        <f t="shared" si="86"/>
        <v>1.3058035714285714</v>
      </c>
      <c r="AK70" s="32">
        <f t="shared" si="86"/>
        <v>0.8594937310030395</v>
      </c>
      <c r="AL70" s="32">
        <f t="shared" si="86"/>
        <v>1.3432038373860182</v>
      </c>
      <c r="AM70" s="32">
        <f t="shared" si="86"/>
        <v>0.89689399696048622</v>
      </c>
      <c r="AN70" s="32">
        <f t="shared" si="86"/>
        <v>0.45058415653495432</v>
      </c>
      <c r="AO70" s="32">
        <f t="shared" si="86"/>
        <v>0.93429426291793294</v>
      </c>
      <c r="AP70" s="32">
        <f t="shared" si="86"/>
        <v>0.48798442249240109</v>
      </c>
      <c r="AQ70" s="32">
        <f t="shared" si="86"/>
        <v>4.1674582066869192E-2</v>
      </c>
      <c r="AR70" s="32">
        <f t="shared" si="86"/>
        <v>0.42707541793313081</v>
      </c>
      <c r="AS70" s="32">
        <f t="shared" si="86"/>
        <v>-1.9234422492401093E-2</v>
      </c>
      <c r="AT70" s="32">
        <f t="shared" si="86"/>
        <v>-0.46554426291793299</v>
      </c>
      <c r="AU70" s="32">
        <f t="shared" si="86"/>
        <v>1.8165843465045683E-2</v>
      </c>
      <c r="AV70" s="32">
        <f t="shared" si="86"/>
        <v>-0.42814399696048622</v>
      </c>
      <c r="AW70" s="32">
        <f t="shared" ref="AW70:CB70" si="87">SUMPRODUCT(AH$3:AH$6,$K70:$K73)</f>
        <v>-0.87445383738601812</v>
      </c>
      <c r="AX70" s="32">
        <f t="shared" si="87"/>
        <v>-0.3907437310030395</v>
      </c>
      <c r="AY70" s="32">
        <f t="shared" si="87"/>
        <v>-0.8370535714285714</v>
      </c>
      <c r="AZ70" s="32">
        <f t="shared" si="87"/>
        <v>-1.2833634118541033</v>
      </c>
      <c r="BA70" s="32">
        <f t="shared" si="87"/>
        <v>0.79405598675640476</v>
      </c>
      <c r="BB70" s="32">
        <f t="shared" si="87"/>
        <v>0.34774614633087281</v>
      </c>
      <c r="BC70" s="32">
        <f t="shared" si="87"/>
        <v>-9.8563694094659093E-2</v>
      </c>
      <c r="BD70" s="32">
        <f t="shared" si="87"/>
        <v>0.38514641228831958</v>
      </c>
      <c r="BE70" s="32">
        <f t="shared" si="87"/>
        <v>-6.1163428137212317E-2</v>
      </c>
      <c r="BF70" s="32">
        <f t="shared" si="87"/>
        <v>-0.50747326856274422</v>
      </c>
      <c r="BG70" s="32">
        <f t="shared" si="87"/>
        <v>-2.376316217976554E-2</v>
      </c>
      <c r="BH70" s="32">
        <f t="shared" si="87"/>
        <v>-0.47007300260529744</v>
      </c>
      <c r="BI70" s="32">
        <f t="shared" si="87"/>
        <v>-0.9163828430308294</v>
      </c>
      <c r="BJ70" s="32">
        <f t="shared" si="87"/>
        <v>1.2833634118541033</v>
      </c>
      <c r="BK70" s="32">
        <f t="shared" si="87"/>
        <v>0.8370535714285714</v>
      </c>
      <c r="BL70" s="32">
        <f t="shared" si="87"/>
        <v>0.3907437310030395</v>
      </c>
      <c r="BM70" s="32">
        <f t="shared" si="87"/>
        <v>0.87445383738601812</v>
      </c>
      <c r="BN70" s="32">
        <f t="shared" si="87"/>
        <v>0.42814399696048622</v>
      </c>
      <c r="BO70" s="32">
        <f t="shared" si="87"/>
        <v>-1.8165843465045683E-2</v>
      </c>
      <c r="BP70" s="32">
        <f t="shared" si="87"/>
        <v>0.46554426291793299</v>
      </c>
      <c r="BQ70" s="32">
        <f t="shared" si="87"/>
        <v>1.9234422492401093E-2</v>
      </c>
      <c r="BR70" s="32">
        <f t="shared" si="87"/>
        <v>-0.42707541793313081</v>
      </c>
      <c r="BS70" s="32">
        <f t="shared" si="87"/>
        <v>-4.1674582066869192E-2</v>
      </c>
      <c r="BT70" s="32">
        <f t="shared" si="87"/>
        <v>-0.48798442249240109</v>
      </c>
      <c r="BU70" s="32">
        <f t="shared" si="87"/>
        <v>-0.93429426291793294</v>
      </c>
      <c r="BV70" s="32">
        <f t="shared" si="87"/>
        <v>-0.45058415653495432</v>
      </c>
      <c r="BW70" s="32">
        <f t="shared" si="87"/>
        <v>-0.89689399696048622</v>
      </c>
      <c r="BX70" s="32">
        <f t="shared" si="87"/>
        <v>-1.3432038373860182</v>
      </c>
      <c r="BY70" s="32">
        <f t="shared" si="87"/>
        <v>-0.8594937310030395</v>
      </c>
      <c r="BZ70" s="32">
        <f t="shared" si="87"/>
        <v>-1.3058035714285714</v>
      </c>
      <c r="CA70" s="32">
        <f t="shared" si="87"/>
        <v>-1.7521134118541033</v>
      </c>
      <c r="CB70" s="32">
        <f t="shared" si="87"/>
        <v>0.32530598675640471</v>
      </c>
      <c r="CC70" s="32">
        <f t="shared" ref="CC70:CS70" si="88">SUMPRODUCT(BN$3:BN$6,$K70:$K73)</f>
        <v>-0.12100385366912719</v>
      </c>
      <c r="CD70" s="32">
        <f t="shared" si="88"/>
        <v>-0.56731369409465904</v>
      </c>
      <c r="CE70" s="32">
        <f t="shared" si="88"/>
        <v>-8.3603587711680416E-2</v>
      </c>
      <c r="CF70" s="32">
        <f t="shared" si="88"/>
        <v>-0.52991342813721232</v>
      </c>
      <c r="CG70" s="32">
        <f t="shared" si="88"/>
        <v>-0.97622326856274422</v>
      </c>
      <c r="CH70" s="32">
        <f t="shared" si="88"/>
        <v>-0.4925131621797656</v>
      </c>
      <c r="CI70" s="32">
        <f t="shared" si="88"/>
        <v>-0.9388230026052975</v>
      </c>
      <c r="CJ70" s="32">
        <f t="shared" si="88"/>
        <v>-1.3851328430308294</v>
      </c>
      <c r="CK70" s="32">
        <f t="shared" si="88"/>
        <v>0.8146134118541033</v>
      </c>
      <c r="CL70" s="32">
        <f t="shared" si="88"/>
        <v>0.36830357142857134</v>
      </c>
      <c r="CM70" s="32">
        <f t="shared" si="88"/>
        <v>-7.8006268996960559E-2</v>
      </c>
      <c r="CN70" s="32">
        <f t="shared" si="88"/>
        <v>0.40570383738601812</v>
      </c>
      <c r="CO70" s="32">
        <f t="shared" si="88"/>
        <v>-4.0606003039513783E-2</v>
      </c>
      <c r="CP70" s="32">
        <f t="shared" si="88"/>
        <v>-0.48691584346504568</v>
      </c>
      <c r="CQ70" s="32">
        <f t="shared" si="88"/>
        <v>-3.2057370820670061E-3</v>
      </c>
      <c r="CR70" s="32">
        <f t="shared" si="88"/>
        <v>-0.44951557750759891</v>
      </c>
      <c r="CS70" s="32">
        <f t="shared" si="88"/>
        <v>-0.89582541793313086</v>
      </c>
    </row>
    <row r="71" spans="2:97" ht="13.9" thickTop="1" thickBot="1" x14ac:dyDescent="0.4">
      <c r="H71" s="33">
        <f>H70</f>
        <v>0.46875</v>
      </c>
      <c r="I71" s="33">
        <f t="shared" ref="I71:J71" si="89">I66</f>
        <v>0</v>
      </c>
      <c r="J71" s="33">
        <f t="shared" si="89"/>
        <v>0.91337386018237054</v>
      </c>
      <c r="K71" s="33">
        <f t="shared" ref="K71:K73" si="90">I71+J71*H71</f>
        <v>0.42814399696048622</v>
      </c>
      <c r="L71" s="33">
        <f>$CE$4-$CE$7*SUMPRODUCT($B$4:$CD$4,Q72:CS72)</f>
        <v>-0.44986019356650786</v>
      </c>
      <c r="M71" s="39" t="s">
        <v>375</v>
      </c>
      <c r="O71" s="47">
        <f t="shared" ref="O71:O72" si="91">SUM(Q71:CS71)</f>
        <v>102.31850415201131</v>
      </c>
      <c r="P71" s="39" t="s">
        <v>365</v>
      </c>
      <c r="Q71" s="33">
        <f>EXP(Q70)</f>
        <v>2.4493566982437613</v>
      </c>
      <c r="R71" s="33">
        <f>EXP(R70)</f>
        <v>1.5675526437768088</v>
      </c>
      <c r="S71" s="33">
        <f t="shared" ref="S71:CD71" si="92">EXP(S70)</f>
        <v>1.0032108809523499</v>
      </c>
      <c r="T71" s="33">
        <f t="shared" si="92"/>
        <v>1.627289656557066</v>
      </c>
      <c r="U71" s="33">
        <f t="shared" si="92"/>
        <v>1.0414416998372282</v>
      </c>
      <c r="V71" s="33">
        <f t="shared" si="92"/>
        <v>0.66650753281047526</v>
      </c>
      <c r="W71" s="33">
        <f t="shared" si="92"/>
        <v>1.0811294362459887</v>
      </c>
      <c r="X71" s="33">
        <f t="shared" si="92"/>
        <v>0.69190710657516086</v>
      </c>
      <c r="Y71" s="33">
        <f t="shared" si="92"/>
        <v>0.44281047955879049</v>
      </c>
      <c r="Z71" s="33">
        <f t="shared" si="92"/>
        <v>3.5353276651717991</v>
      </c>
      <c r="AA71" s="33">
        <f t="shared" si="92"/>
        <v>2.2625582595344071</v>
      </c>
      <c r="AB71" s="33">
        <f t="shared" si="92"/>
        <v>1.448004361298318</v>
      </c>
      <c r="AC71" s="33">
        <f t="shared" si="92"/>
        <v>2.3487808640526429</v>
      </c>
      <c r="AD71" s="33">
        <f t="shared" si="92"/>
        <v>1.5031855734765176</v>
      </c>
      <c r="AE71" s="33">
        <f t="shared" si="92"/>
        <v>0.96201689263136103</v>
      </c>
      <c r="AF71" s="33">
        <f t="shared" si="92"/>
        <v>1.5604696565153582</v>
      </c>
      <c r="AG71" s="33">
        <f t="shared" si="92"/>
        <v>0.99867787217682713</v>
      </c>
      <c r="AH71" s="33">
        <f t="shared" si="92"/>
        <v>0.63913930540809538</v>
      </c>
      <c r="AI71" s="33">
        <f t="shared" si="92"/>
        <v>5.7667773820693764</v>
      </c>
      <c r="AJ71" s="33">
        <f t="shared" si="92"/>
        <v>3.6906536062374355</v>
      </c>
      <c r="AK71" s="33">
        <f t="shared" si="92"/>
        <v>2.3619646015094817</v>
      </c>
      <c r="AL71" s="33">
        <f t="shared" si="92"/>
        <v>3.8312987211039564</v>
      </c>
      <c r="AM71" s="33">
        <f t="shared" si="92"/>
        <v>2.4519754283528679</v>
      </c>
      <c r="AN71" s="33">
        <f t="shared" si="92"/>
        <v>1.5692285929388119</v>
      </c>
      <c r="AO71" s="33">
        <f t="shared" si="92"/>
        <v>2.5454164289354595</v>
      </c>
      <c r="AP71" s="33">
        <f t="shared" si="92"/>
        <v>1.629029473555921</v>
      </c>
      <c r="AQ71" s="33">
        <f t="shared" si="92"/>
        <v>1.0425551573986356</v>
      </c>
      <c r="AR71" s="33">
        <f t="shared" si="92"/>
        <v>1.5327682555788436</v>
      </c>
      <c r="AS71" s="33">
        <f t="shared" si="92"/>
        <v>0.98094937868892873</v>
      </c>
      <c r="AT71" s="33">
        <f t="shared" si="92"/>
        <v>0.62779332756131567</v>
      </c>
      <c r="AU71" s="33">
        <f t="shared" si="92"/>
        <v>1.0183318460683588</v>
      </c>
      <c r="AV71" s="33">
        <f t="shared" si="92"/>
        <v>0.65171756269356185</v>
      </c>
      <c r="AW71" s="33">
        <f t="shared" si="92"/>
        <v>0.4170897563138028</v>
      </c>
      <c r="AX71" s="33">
        <f t="shared" si="92"/>
        <v>0.67655351351556592</v>
      </c>
      <c r="AY71" s="33">
        <f t="shared" si="92"/>
        <v>0.43298440342651529</v>
      </c>
      <c r="AZ71" s="33">
        <f t="shared" si="92"/>
        <v>0.27710371739323175</v>
      </c>
      <c r="BA71" s="33">
        <f t="shared" si="92"/>
        <v>2.2123515215772458</v>
      </c>
      <c r="BB71" s="33">
        <f t="shared" si="92"/>
        <v>1.4158727796154262</v>
      </c>
      <c r="BC71" s="33">
        <f t="shared" si="92"/>
        <v>0.90613797513819649</v>
      </c>
      <c r="BD71" s="33">
        <f t="shared" si="92"/>
        <v>1.4698295067893989</v>
      </c>
      <c r="BE71" s="33">
        <f t="shared" si="92"/>
        <v>0.94066949534991184</v>
      </c>
      <c r="BF71" s="33">
        <f t="shared" si="92"/>
        <v>0.60201478837820255</v>
      </c>
      <c r="BG71" s="33">
        <f t="shared" si="92"/>
        <v>0.97651695852047993</v>
      </c>
      <c r="BH71" s="33">
        <f t="shared" si="92"/>
        <v>0.62495664315419619</v>
      </c>
      <c r="BI71" s="33">
        <f t="shared" si="92"/>
        <v>0.3999631572341712</v>
      </c>
      <c r="BJ71" s="33">
        <f t="shared" si="92"/>
        <v>3.6087570726484417</v>
      </c>
      <c r="BK71" s="33">
        <f t="shared" si="92"/>
        <v>2.3095520117729063</v>
      </c>
      <c r="BL71" s="33">
        <f t="shared" si="92"/>
        <v>1.4780796788767137</v>
      </c>
      <c r="BM71" s="33">
        <f t="shared" si="92"/>
        <v>2.3975654756853757</v>
      </c>
      <c r="BN71" s="33">
        <f t="shared" si="92"/>
        <v>1.5344070150065925</v>
      </c>
      <c r="BO71" s="33">
        <f t="shared" si="92"/>
        <v>0.98199816087542047</v>
      </c>
      <c r="BP71" s="33">
        <f t="shared" si="92"/>
        <v>1.5928808990126317</v>
      </c>
      <c r="BQ71" s="33">
        <f t="shared" si="92"/>
        <v>1.0194205957258804</v>
      </c>
      <c r="BR71" s="33">
        <f t="shared" si="92"/>
        <v>0.65241434663086384</v>
      </c>
      <c r="BS71" s="33">
        <f t="shared" si="92"/>
        <v>0.95918186477076339</v>
      </c>
      <c r="BT71" s="33">
        <f t="shared" si="92"/>
        <v>0.61386243541509022</v>
      </c>
      <c r="BU71" s="33">
        <f t="shared" si="92"/>
        <v>0.39286302572432857</v>
      </c>
      <c r="BV71" s="33">
        <f t="shared" si="92"/>
        <v>0.63725578574070285</v>
      </c>
      <c r="BW71" s="33">
        <f t="shared" si="92"/>
        <v>0.40783442951210858</v>
      </c>
      <c r="BX71" s="33">
        <f t="shared" si="92"/>
        <v>0.2610081000710533</v>
      </c>
      <c r="BY71" s="33">
        <f t="shared" si="92"/>
        <v>0.42337637039984477</v>
      </c>
      <c r="BZ71" s="33">
        <f t="shared" si="92"/>
        <v>0.2709547160724966</v>
      </c>
      <c r="CA71" s="33">
        <f t="shared" si="92"/>
        <v>0.17340707534667404</v>
      </c>
      <c r="CB71" s="33">
        <f t="shared" si="92"/>
        <v>1.384454205827427</v>
      </c>
      <c r="CC71" s="33">
        <f t="shared" si="92"/>
        <v>0.88603054511773904</v>
      </c>
      <c r="CD71" s="33">
        <f t="shared" si="92"/>
        <v>0.56704665533696585</v>
      </c>
      <c r="CE71" s="33">
        <f t="shared" ref="CE71:CS71" si="93">EXP(CE70)</f>
        <v>0.91979580219380863</v>
      </c>
      <c r="CF71" s="33">
        <f t="shared" si="93"/>
        <v>0.58865592851279513</v>
      </c>
      <c r="CG71" s="33">
        <f t="shared" si="93"/>
        <v>0.37673122811257098</v>
      </c>
      <c r="CH71" s="33">
        <f t="shared" si="93"/>
        <v>0.6110886977498261</v>
      </c>
      <c r="CI71" s="33">
        <f t="shared" si="93"/>
        <v>0.39108787398205852</v>
      </c>
      <c r="CJ71" s="33">
        <f t="shared" si="93"/>
        <v>0.2502905482281112</v>
      </c>
      <c r="CK71" s="33">
        <f t="shared" si="93"/>
        <v>2.2583024706108685</v>
      </c>
      <c r="CL71" s="33">
        <f t="shared" si="93"/>
        <v>1.4452807183175989</v>
      </c>
      <c r="CM71" s="33">
        <f t="shared" si="93"/>
        <v>0.92495862796253636</v>
      </c>
      <c r="CN71" s="33">
        <f t="shared" si="93"/>
        <v>1.5003581366639334</v>
      </c>
      <c r="CO71" s="33">
        <f t="shared" si="93"/>
        <v>0.96020737421623747</v>
      </c>
      <c r="CP71" s="33">
        <f t="shared" si="93"/>
        <v>0.61451874653695493</v>
      </c>
      <c r="CQ71" s="33">
        <f t="shared" si="93"/>
        <v>0.99679939580669041</v>
      </c>
      <c r="CR71" s="33">
        <f t="shared" si="93"/>
        <v>0.63793710786684243</v>
      </c>
      <c r="CS71" s="33">
        <f t="shared" si="93"/>
        <v>0.40827046575822146</v>
      </c>
    </row>
    <row r="72" spans="2:97" ht="13.9" thickTop="1" thickBot="1" x14ac:dyDescent="0.4">
      <c r="H72" s="32">
        <f t="shared" ref="H72:H73" si="94">H71</f>
        <v>0.46875</v>
      </c>
      <c r="I72" s="32">
        <f t="shared" ref="I72:J72" si="95">I67</f>
        <v>0</v>
      </c>
      <c r="J72" s="32">
        <f t="shared" si="95"/>
        <v>-0.87234042553191493</v>
      </c>
      <c r="K72" s="32">
        <f t="shared" si="90"/>
        <v>-0.40890957446808512</v>
      </c>
      <c r="L72" s="32">
        <f>$CE$5-$CE$7*SUMPRODUCT($B$5:$CD$5,Q72:CS72)</f>
        <v>-4.8351990360465891</v>
      </c>
      <c r="M72" s="32">
        <f>SUMPRODUCT($B$7:$CD$7, LN(Q72:CS72))</f>
        <v>-2480.4929360687001</v>
      </c>
      <c r="O72" s="48">
        <f t="shared" si="91"/>
        <v>0.99999999999999967</v>
      </c>
      <c r="P72" s="39" t="s">
        <v>366</v>
      </c>
      <c r="Q72" s="32">
        <f t="shared" ref="Q72:AV72" si="96">Q71/$O71</f>
        <v>2.3938550690741439E-2</v>
      </c>
      <c r="R72" s="32">
        <f t="shared" si="96"/>
        <v>1.5320324087693328E-2</v>
      </c>
      <c r="S72" s="32">
        <f t="shared" si="96"/>
        <v>9.8047844743890285E-3</v>
      </c>
      <c r="T72" s="32">
        <f t="shared" si="96"/>
        <v>1.5904158001952943E-2</v>
      </c>
      <c r="U72" s="32">
        <f t="shared" si="96"/>
        <v>1.0178429683549633E-2</v>
      </c>
      <c r="V72" s="32">
        <f t="shared" si="96"/>
        <v>6.5140468807114932E-3</v>
      </c>
      <c r="W72" s="32">
        <f t="shared" si="96"/>
        <v>1.0566313935158682E-2</v>
      </c>
      <c r="X72" s="32">
        <f t="shared" si="96"/>
        <v>6.7622871572400696E-3</v>
      </c>
      <c r="Y72" s="32">
        <f t="shared" si="96"/>
        <v>4.3277653756638307E-3</v>
      </c>
      <c r="Z72" s="32">
        <f t="shared" si="96"/>
        <v>3.4552182857555035E-2</v>
      </c>
      <c r="AA72" s="32">
        <f t="shared" si="96"/>
        <v>2.2112894224616469E-2</v>
      </c>
      <c r="AB72" s="32">
        <f t="shared" si="96"/>
        <v>1.4151930516371354E-2</v>
      </c>
      <c r="AC72" s="32">
        <f t="shared" si="96"/>
        <v>2.2955582506983631E-2</v>
      </c>
      <c r="AD72" s="32">
        <f t="shared" si="96"/>
        <v>1.4691238754265631E-2</v>
      </c>
      <c r="AE72" s="32">
        <f t="shared" si="96"/>
        <v>9.402179015460619E-3</v>
      </c>
      <c r="AF72" s="32">
        <f t="shared" si="96"/>
        <v>1.525109919704278E-2</v>
      </c>
      <c r="AG72" s="32">
        <f t="shared" si="96"/>
        <v>9.7604815517349976E-3</v>
      </c>
      <c r="AH72" s="32">
        <f t="shared" si="96"/>
        <v>6.2465661583416682E-3</v>
      </c>
      <c r="AI72" s="32">
        <f t="shared" si="96"/>
        <v>5.6361040750770364E-2</v>
      </c>
      <c r="AJ72" s="32">
        <f t="shared" si="96"/>
        <v>3.6070245913235301E-2</v>
      </c>
      <c r="AK72" s="32">
        <f t="shared" si="96"/>
        <v>2.3084432489360741E-2</v>
      </c>
      <c r="AL72" s="32">
        <f t="shared" si="96"/>
        <v>3.7444827334574E-2</v>
      </c>
      <c r="AM72" s="32">
        <f t="shared" si="96"/>
        <v>2.3964144596074693E-2</v>
      </c>
      <c r="AN72" s="32">
        <f t="shared" si="96"/>
        <v>1.5336703814663469E-2</v>
      </c>
      <c r="AO72" s="32">
        <f t="shared" si="96"/>
        <v>2.4877381173925451E-2</v>
      </c>
      <c r="AP72" s="32">
        <f t="shared" si="96"/>
        <v>1.5921161935046706E-2</v>
      </c>
      <c r="AQ72" s="32">
        <f t="shared" si="96"/>
        <v>1.0189311953287988E-2</v>
      </c>
      <c r="AR72" s="32">
        <f t="shared" si="96"/>
        <v>1.4980362235374932E-2</v>
      </c>
      <c r="AS72" s="32">
        <f t="shared" si="96"/>
        <v>9.5872138360385308E-3</v>
      </c>
      <c r="AT72" s="32">
        <f t="shared" si="96"/>
        <v>6.1356773416920097E-3</v>
      </c>
      <c r="AU72" s="32">
        <f t="shared" si="96"/>
        <v>9.952567763847054E-3</v>
      </c>
      <c r="AV72" s="32">
        <f t="shared" si="96"/>
        <v>6.3694985388500795E-3</v>
      </c>
      <c r="AW72" s="32">
        <f t="shared" ref="AW72:CB72" si="97">AW71/$O71</f>
        <v>4.0763863757639178E-3</v>
      </c>
      <c r="AX72" s="32">
        <f t="shared" si="97"/>
        <v>6.6122303010844657E-3</v>
      </c>
      <c r="AY72" s="32">
        <f t="shared" si="97"/>
        <v>4.231731171355323E-3</v>
      </c>
      <c r="AZ72" s="32">
        <f t="shared" si="97"/>
        <v>2.7082463694108319E-3</v>
      </c>
      <c r="BA72" s="32">
        <f t="shared" si="97"/>
        <v>2.1622203529191808E-2</v>
      </c>
      <c r="BB72" s="32">
        <f t="shared" si="97"/>
        <v>1.3837895611842697E-2</v>
      </c>
      <c r="BC72" s="32">
        <f t="shared" si="97"/>
        <v>8.8560518221804385E-3</v>
      </c>
      <c r="BD72" s="32">
        <f t="shared" si="97"/>
        <v>1.4365236464029228E-2</v>
      </c>
      <c r="BE72" s="32">
        <f t="shared" si="97"/>
        <v>9.1935422937027052E-3</v>
      </c>
      <c r="BF72" s="32">
        <f t="shared" si="97"/>
        <v>5.8837332833150931E-3</v>
      </c>
      <c r="BG72" s="32">
        <f t="shared" si="97"/>
        <v>9.5438940064027922E-3</v>
      </c>
      <c r="BH72" s="32">
        <f t="shared" si="97"/>
        <v>6.1079532811163673E-3</v>
      </c>
      <c r="BI72" s="32">
        <f t="shared" si="97"/>
        <v>3.9090012168273959E-3</v>
      </c>
      <c r="BJ72" s="32">
        <f t="shared" si="97"/>
        <v>3.5269838066504834E-2</v>
      </c>
      <c r="BK72" s="32">
        <f t="shared" si="97"/>
        <v>2.2572183115008006E-2</v>
      </c>
      <c r="BL72" s="32">
        <f t="shared" si="97"/>
        <v>1.4445868722638656E-2</v>
      </c>
      <c r="BM72" s="32">
        <f t="shared" si="97"/>
        <v>2.3432374188381309E-2</v>
      </c>
      <c r="BN72" s="32">
        <f t="shared" si="97"/>
        <v>1.4996378492075815E-2</v>
      </c>
      <c r="BO72" s="32">
        <f t="shared" si="97"/>
        <v>9.5974640072581333E-3</v>
      </c>
      <c r="BP72" s="32">
        <f t="shared" si="97"/>
        <v>1.556786733948084E-2</v>
      </c>
      <c r="BQ72" s="32">
        <f t="shared" si="97"/>
        <v>9.9632085532775187E-3</v>
      </c>
      <c r="BR72" s="32">
        <f t="shared" si="97"/>
        <v>6.3763084892405463E-3</v>
      </c>
      <c r="BS72" s="32">
        <f t="shared" si="97"/>
        <v>9.3744711449821206E-3</v>
      </c>
      <c r="BT72" s="32">
        <f t="shared" si="97"/>
        <v>5.9995251152528042E-3</v>
      </c>
      <c r="BU72" s="32">
        <f t="shared" si="97"/>
        <v>3.8396087685240647E-3</v>
      </c>
      <c r="BV72" s="32">
        <f t="shared" si="97"/>
        <v>6.2281577611216091E-3</v>
      </c>
      <c r="BW72" s="32">
        <f t="shared" si="97"/>
        <v>3.985930334812187E-3</v>
      </c>
      <c r="BX72" s="32">
        <f t="shared" si="97"/>
        <v>2.5509374109230717E-3</v>
      </c>
      <c r="BY72" s="32">
        <f t="shared" si="97"/>
        <v>4.1378279902416094E-3</v>
      </c>
      <c r="BZ72" s="32">
        <f t="shared" si="97"/>
        <v>2.648149699979467E-3</v>
      </c>
      <c r="CA72" s="32">
        <f t="shared" si="97"/>
        <v>1.6947772720469869E-3</v>
      </c>
      <c r="CB72" s="32">
        <f t="shared" si="97"/>
        <v>1.353082922098419E-2</v>
      </c>
      <c r="CC72" s="32">
        <f t="shared" ref="CC72:CS72" si="98">CC71/$O71</f>
        <v>8.6595338004687005E-3</v>
      </c>
      <c r="CD72" s="32">
        <f t="shared" si="98"/>
        <v>5.5419756185501193E-3</v>
      </c>
      <c r="CE72" s="32">
        <f t="shared" si="98"/>
        <v>8.9895352733782886E-3</v>
      </c>
      <c r="CF72" s="32">
        <f t="shared" si="98"/>
        <v>5.7531717590226681E-3</v>
      </c>
      <c r="CG72" s="32">
        <f t="shared" si="98"/>
        <v>3.6819462054769048E-3</v>
      </c>
      <c r="CH72" s="32">
        <f t="shared" si="98"/>
        <v>5.9724162585679643E-3</v>
      </c>
      <c r="CI72" s="32">
        <f t="shared" si="98"/>
        <v>3.8222594947345187E-3</v>
      </c>
      <c r="CJ72" s="32">
        <f t="shared" si="98"/>
        <v>2.4461904550154736E-3</v>
      </c>
      <c r="CK72" s="32">
        <f t="shared" si="98"/>
        <v>2.2071300683362036E-2</v>
      </c>
      <c r="CL72" s="32">
        <f t="shared" si="98"/>
        <v>1.4125311255238757E-2</v>
      </c>
      <c r="CM72" s="32">
        <f t="shared" si="98"/>
        <v>9.0399936514743706E-3</v>
      </c>
      <c r="CN72" s="32">
        <f t="shared" si="98"/>
        <v>1.4663605074160384E-2</v>
      </c>
      <c r="CO72" s="32">
        <f t="shared" si="98"/>
        <v>9.3844938623192566E-3</v>
      </c>
      <c r="CP72" s="32">
        <f t="shared" si="98"/>
        <v>6.0059395084977414E-3</v>
      </c>
      <c r="CQ72" s="32">
        <f t="shared" si="98"/>
        <v>9.7421224446926774E-3</v>
      </c>
      <c r="CR72" s="32">
        <f t="shared" si="98"/>
        <v>6.2348165969967635E-3</v>
      </c>
      <c r="CS72" s="32">
        <f t="shared" si="98"/>
        <v>3.9901918928727416E-3</v>
      </c>
    </row>
    <row r="73" spans="2:97" ht="13.15" thickTop="1" x14ac:dyDescent="0.35">
      <c r="H73" s="34">
        <f t="shared" si="94"/>
        <v>0.46875</v>
      </c>
      <c r="I73" s="34">
        <f t="shared" ref="I73:J73" si="99">I68</f>
        <v>0</v>
      </c>
      <c r="J73" s="34">
        <f t="shared" si="99"/>
        <v>-0.9521276595744681</v>
      </c>
      <c r="K73" s="34">
        <f t="shared" si="90"/>
        <v>-0.4463098404255319</v>
      </c>
      <c r="L73" s="34">
        <f>$CE$6-$CE$7*SUMPRODUCT($B$6:$CD$6,Q72:CS72)</f>
        <v>-6.1580257372797007</v>
      </c>
    </row>
    <row r="74" spans="2:97" ht="13.5" thickBot="1" x14ac:dyDescent="0.4">
      <c r="B74" s="39" t="s">
        <v>367</v>
      </c>
      <c r="D74" s="39" t="s">
        <v>368</v>
      </c>
      <c r="E74" s="39" t="s">
        <v>369</v>
      </c>
      <c r="F74" s="39" t="s">
        <v>370</v>
      </c>
      <c r="H74" s="39" t="s">
        <v>347</v>
      </c>
      <c r="I74" s="39" t="s">
        <v>371</v>
      </c>
      <c r="J74" s="39" t="s">
        <v>372</v>
      </c>
      <c r="K74" s="39" t="s">
        <v>349</v>
      </c>
      <c r="L74" s="39" t="s">
        <v>373</v>
      </c>
      <c r="M74" s="39" t="s">
        <v>374</v>
      </c>
      <c r="O74" s="45" t="s">
        <v>336</v>
      </c>
    </row>
    <row r="75" spans="2:97" ht="13.9" thickTop="1" thickBot="1" x14ac:dyDescent="0.4">
      <c r="B75" s="32">
        <f>1+B70</f>
        <v>8</v>
      </c>
      <c r="D75" s="32">
        <f>IF(F70,IF(M75&lt;0,D70,H75),E70)</f>
        <v>0.46875</v>
      </c>
      <c r="E75" s="32">
        <f>IF(F70,IF(M75&lt;0,H75,E70),H75)</f>
        <v>0.484375</v>
      </c>
      <c r="F75" s="32" t="b">
        <f>OR(F70,M75*M70&lt;=0)</f>
        <v>1</v>
      </c>
      <c r="H75" s="32">
        <f>IF(F70,(D70+E70)/2,2*H70)</f>
        <v>0.484375</v>
      </c>
      <c r="I75" s="32">
        <f>I70</f>
        <v>0</v>
      </c>
      <c r="J75" s="32">
        <f>J70</f>
        <v>-1</v>
      </c>
      <c r="K75" s="32">
        <f>I75+J75*H75</f>
        <v>-0.484375</v>
      </c>
      <c r="L75" s="32">
        <f>$CE$3-$CE$7*SUMPRODUCT($B$3:$CD$3,Q77:CS77)</f>
        <v>-1.4604364073174452</v>
      </c>
      <c r="M75" s="32">
        <f>SUMPRODUCT(L75:L78,J75:J78)</f>
        <v>-3.4191074049744756</v>
      </c>
      <c r="O75" s="46">
        <f>SUM(Q75:CS75)</f>
        <v>-1.7064596450282234</v>
      </c>
      <c r="P75" s="39" t="s">
        <v>363</v>
      </c>
      <c r="Q75" s="32">
        <f t="shared" ref="Q75:AV75" si="100">SUMPRODUCT(B$3:B$6,$K75:$K78)</f>
        <v>0.92568626519756858</v>
      </c>
      <c r="R75" s="32">
        <f t="shared" si="100"/>
        <v>0.46449943009118555</v>
      </c>
      <c r="S75" s="32">
        <f t="shared" si="100"/>
        <v>3.3125949848025749E-3</v>
      </c>
      <c r="T75" s="32">
        <f t="shared" si="100"/>
        <v>0.50314637158054731</v>
      </c>
      <c r="U75" s="32">
        <f t="shared" si="100"/>
        <v>4.1959536474164283E-2</v>
      </c>
      <c r="V75" s="32">
        <f t="shared" si="100"/>
        <v>-0.41922729863221869</v>
      </c>
      <c r="W75" s="32">
        <f t="shared" si="100"/>
        <v>8.0606477963525991E-2</v>
      </c>
      <c r="X75" s="32">
        <f t="shared" si="100"/>
        <v>-0.38058035714285698</v>
      </c>
      <c r="Y75" s="32">
        <f t="shared" si="100"/>
        <v>-0.84176719224924001</v>
      </c>
      <c r="Z75" s="32">
        <f t="shared" si="100"/>
        <v>1.3048995196482849</v>
      </c>
      <c r="AA75" s="32">
        <f t="shared" si="100"/>
        <v>0.84371268454190185</v>
      </c>
      <c r="AB75" s="32">
        <f t="shared" si="100"/>
        <v>0.38252584943551887</v>
      </c>
      <c r="AC75" s="32">
        <f t="shared" si="100"/>
        <v>0.88235962603126361</v>
      </c>
      <c r="AD75" s="32">
        <f t="shared" si="100"/>
        <v>0.42117279092488064</v>
      </c>
      <c r="AE75" s="32">
        <f t="shared" si="100"/>
        <v>-4.001404418150234E-2</v>
      </c>
      <c r="AF75" s="32">
        <f t="shared" si="100"/>
        <v>0.45981973241424234</v>
      </c>
      <c r="AG75" s="32">
        <f t="shared" si="100"/>
        <v>-1.3671026921406315E-3</v>
      </c>
      <c r="AH75" s="32">
        <f t="shared" si="100"/>
        <v>-0.46255393779852361</v>
      </c>
      <c r="AI75" s="32">
        <f t="shared" si="100"/>
        <v>1.81051719224924</v>
      </c>
      <c r="AJ75" s="32">
        <f t="shared" si="100"/>
        <v>1.349330357142857</v>
      </c>
      <c r="AK75" s="32">
        <f t="shared" si="100"/>
        <v>0.88814352203647395</v>
      </c>
      <c r="AL75" s="32">
        <f t="shared" si="100"/>
        <v>1.3879772986322187</v>
      </c>
      <c r="AM75" s="32">
        <f t="shared" si="100"/>
        <v>0.92679046352583572</v>
      </c>
      <c r="AN75" s="32">
        <f t="shared" si="100"/>
        <v>0.46560362841945274</v>
      </c>
      <c r="AO75" s="32">
        <f t="shared" si="100"/>
        <v>0.96543740501519748</v>
      </c>
      <c r="AP75" s="32">
        <f t="shared" si="100"/>
        <v>0.50425056990881445</v>
      </c>
      <c r="AQ75" s="32">
        <f t="shared" si="100"/>
        <v>4.3063734802431475E-2</v>
      </c>
      <c r="AR75" s="32">
        <f t="shared" si="100"/>
        <v>0.44131126519756853</v>
      </c>
      <c r="AS75" s="32">
        <f t="shared" si="100"/>
        <v>-1.987556990881445E-2</v>
      </c>
      <c r="AT75" s="32">
        <f t="shared" si="100"/>
        <v>-0.48106240501519743</v>
      </c>
      <c r="AU75" s="32">
        <f t="shared" si="100"/>
        <v>1.8771371580547258E-2</v>
      </c>
      <c r="AV75" s="32">
        <f t="shared" si="100"/>
        <v>-0.44241546352583572</v>
      </c>
      <c r="AW75" s="32">
        <f t="shared" ref="AW75:CB75" si="101">SUMPRODUCT(AH$3:AH$6,$K75:$K78)</f>
        <v>-0.90360229863221875</v>
      </c>
      <c r="AX75" s="32">
        <f t="shared" si="101"/>
        <v>-0.40376852203647401</v>
      </c>
      <c r="AY75" s="32">
        <f t="shared" si="101"/>
        <v>-0.86495535714285698</v>
      </c>
      <c r="AZ75" s="32">
        <f t="shared" si="101"/>
        <v>-1.32614219224924</v>
      </c>
      <c r="BA75" s="32">
        <f t="shared" si="101"/>
        <v>0.82052451964828488</v>
      </c>
      <c r="BB75" s="32">
        <f t="shared" si="101"/>
        <v>0.3593376845419019</v>
      </c>
      <c r="BC75" s="32">
        <f t="shared" si="101"/>
        <v>-0.10184915056448107</v>
      </c>
      <c r="BD75" s="32">
        <f t="shared" si="101"/>
        <v>0.39798462603126361</v>
      </c>
      <c r="BE75" s="32">
        <f t="shared" si="101"/>
        <v>-6.3202209075119378E-2</v>
      </c>
      <c r="BF75" s="32">
        <f t="shared" si="101"/>
        <v>-0.52438904418150234</v>
      </c>
      <c r="BG75" s="32">
        <f t="shared" si="101"/>
        <v>-2.4555267585757656E-2</v>
      </c>
      <c r="BH75" s="32">
        <f t="shared" si="101"/>
        <v>-0.48574210269214063</v>
      </c>
      <c r="BI75" s="32">
        <f t="shared" si="101"/>
        <v>-0.94692893779852361</v>
      </c>
      <c r="BJ75" s="32">
        <f t="shared" si="101"/>
        <v>1.32614219224924</v>
      </c>
      <c r="BK75" s="32">
        <f t="shared" si="101"/>
        <v>0.86495535714285698</v>
      </c>
      <c r="BL75" s="32">
        <f t="shared" si="101"/>
        <v>0.40376852203647401</v>
      </c>
      <c r="BM75" s="32">
        <f t="shared" si="101"/>
        <v>0.90360229863221875</v>
      </c>
      <c r="BN75" s="32">
        <f t="shared" si="101"/>
        <v>0.44241546352583572</v>
      </c>
      <c r="BO75" s="32">
        <f t="shared" si="101"/>
        <v>-1.8771371580547258E-2</v>
      </c>
      <c r="BP75" s="32">
        <f t="shared" si="101"/>
        <v>0.48106240501519743</v>
      </c>
      <c r="BQ75" s="32">
        <f t="shared" si="101"/>
        <v>1.987556990881445E-2</v>
      </c>
      <c r="BR75" s="32">
        <f t="shared" si="101"/>
        <v>-0.44131126519756853</v>
      </c>
      <c r="BS75" s="32">
        <f t="shared" si="101"/>
        <v>-4.3063734802431475E-2</v>
      </c>
      <c r="BT75" s="32">
        <f t="shared" si="101"/>
        <v>-0.50425056990881445</v>
      </c>
      <c r="BU75" s="32">
        <f t="shared" si="101"/>
        <v>-0.96543740501519748</v>
      </c>
      <c r="BV75" s="32">
        <f t="shared" si="101"/>
        <v>-0.46560362841945274</v>
      </c>
      <c r="BW75" s="32">
        <f t="shared" si="101"/>
        <v>-0.92679046352583572</v>
      </c>
      <c r="BX75" s="32">
        <f t="shared" si="101"/>
        <v>-1.3879772986322187</v>
      </c>
      <c r="BY75" s="32">
        <f t="shared" si="101"/>
        <v>-0.88814352203647395</v>
      </c>
      <c r="BZ75" s="32">
        <f t="shared" si="101"/>
        <v>-1.349330357142857</v>
      </c>
      <c r="CA75" s="32">
        <f t="shared" si="101"/>
        <v>-1.81051719224924</v>
      </c>
      <c r="CB75" s="32">
        <f t="shared" si="101"/>
        <v>0.33614951964828482</v>
      </c>
      <c r="CC75" s="32">
        <f t="shared" ref="CC75:CS75" si="102">SUMPRODUCT(BN$3:BN$6,$K75:$K78)</f>
        <v>-0.12503731545809815</v>
      </c>
      <c r="CD75" s="32">
        <f t="shared" si="102"/>
        <v>-0.58622415056448118</v>
      </c>
      <c r="CE75" s="32">
        <f t="shared" si="102"/>
        <v>-8.6390373968736445E-2</v>
      </c>
      <c r="CF75" s="32">
        <f t="shared" si="102"/>
        <v>-0.54757720907511942</v>
      </c>
      <c r="CG75" s="32">
        <f t="shared" si="102"/>
        <v>-1.0087640441815025</v>
      </c>
      <c r="CH75" s="32">
        <f t="shared" si="102"/>
        <v>-0.50893026758575766</v>
      </c>
      <c r="CI75" s="32">
        <f t="shared" si="102"/>
        <v>-0.97011710269214069</v>
      </c>
      <c r="CJ75" s="32">
        <f t="shared" si="102"/>
        <v>-1.4313039377985237</v>
      </c>
      <c r="CK75" s="32">
        <f t="shared" si="102"/>
        <v>0.84176719224924001</v>
      </c>
      <c r="CL75" s="32">
        <f t="shared" si="102"/>
        <v>0.38058035714285698</v>
      </c>
      <c r="CM75" s="32">
        <f t="shared" si="102"/>
        <v>-8.0606477963525991E-2</v>
      </c>
      <c r="CN75" s="32">
        <f t="shared" si="102"/>
        <v>0.41922729863221869</v>
      </c>
      <c r="CO75" s="32">
        <f t="shared" si="102"/>
        <v>-4.1959536474164283E-2</v>
      </c>
      <c r="CP75" s="32">
        <f t="shared" si="102"/>
        <v>-0.50314637158054731</v>
      </c>
      <c r="CQ75" s="32">
        <f t="shared" si="102"/>
        <v>-3.3125949848025749E-3</v>
      </c>
      <c r="CR75" s="32">
        <f t="shared" si="102"/>
        <v>-0.46449943009118555</v>
      </c>
      <c r="CS75" s="32">
        <f t="shared" si="102"/>
        <v>-0.92568626519756858</v>
      </c>
    </row>
    <row r="76" spans="2:97" ht="13.9" thickTop="1" thickBot="1" x14ac:dyDescent="0.4">
      <c r="H76" s="33">
        <f>H75</f>
        <v>0.484375</v>
      </c>
      <c r="I76" s="33">
        <f t="shared" ref="I76:J76" si="103">I71</f>
        <v>0</v>
      </c>
      <c r="J76" s="33">
        <f t="shared" si="103"/>
        <v>0.91337386018237054</v>
      </c>
      <c r="K76" s="33">
        <f t="shared" ref="K76:K78" si="104">I76+J76*H76</f>
        <v>0.44241546352583572</v>
      </c>
      <c r="L76" s="33">
        <f>$CE$4-$CE$7*SUMPRODUCT($B$4:$CD$4,Q77:CS77)</f>
        <v>-5.9865641517191932</v>
      </c>
      <c r="M76" s="39" t="s">
        <v>375</v>
      </c>
      <c r="O76" s="47">
        <f t="shared" ref="O76:O77" si="105">SUM(Q76:CS76)</f>
        <v>103.99908081136014</v>
      </c>
      <c r="P76" s="39" t="s">
        <v>365</v>
      </c>
      <c r="Q76" s="33">
        <f>EXP(Q75)</f>
        <v>2.5235995247633927</v>
      </c>
      <c r="R76" s="33">
        <f>EXP(R75)</f>
        <v>1.5912174739121459</v>
      </c>
      <c r="S76" s="33">
        <f t="shared" ref="S76:CD76" si="106">EXP(S75)</f>
        <v>1.0033180876909316</v>
      </c>
      <c r="T76" s="33">
        <f t="shared" si="106"/>
        <v>1.6539169299014611</v>
      </c>
      <c r="U76" s="33">
        <f t="shared" si="106"/>
        <v>1.0428522804168308</v>
      </c>
      <c r="V76" s="33">
        <f t="shared" si="106"/>
        <v>0.65755471699257539</v>
      </c>
      <c r="W76" s="33">
        <f t="shared" si="106"/>
        <v>1.0839442566748556</v>
      </c>
      <c r="X76" s="33">
        <f t="shared" si="106"/>
        <v>0.6834646405037087</v>
      </c>
      <c r="Y76" s="33">
        <f t="shared" si="106"/>
        <v>0.43094828165041354</v>
      </c>
      <c r="Z76" s="33">
        <f t="shared" si="106"/>
        <v>3.6873185720232513</v>
      </c>
      <c r="AA76" s="33">
        <f t="shared" si="106"/>
        <v>2.3249829008563814</v>
      </c>
      <c r="AB76" s="33">
        <f t="shared" si="106"/>
        <v>1.4659827686948415</v>
      </c>
      <c r="AC76" s="33">
        <f t="shared" si="106"/>
        <v>2.4165952451513157</v>
      </c>
      <c r="AD76" s="33">
        <f t="shared" si="106"/>
        <v>1.5237475454106806</v>
      </c>
      <c r="AE76" s="33">
        <f t="shared" si="106"/>
        <v>0.96077594574580638</v>
      </c>
      <c r="AF76" s="33">
        <f t="shared" si="106"/>
        <v>1.5837884535383517</v>
      </c>
      <c r="AG76" s="33">
        <f t="shared" si="106"/>
        <v>0.99863383136704476</v>
      </c>
      <c r="AH76" s="33">
        <f t="shared" si="106"/>
        <v>0.62967344339631781</v>
      </c>
      <c r="AI76" s="33">
        <f t="shared" si="106"/>
        <v>6.1136085256579955</v>
      </c>
      <c r="AJ76" s="33">
        <f t="shared" si="106"/>
        <v>3.8548432979267413</v>
      </c>
      <c r="AK76" s="33">
        <f t="shared" si="106"/>
        <v>2.43061308050819</v>
      </c>
      <c r="AL76" s="33">
        <f t="shared" si="106"/>
        <v>4.0067374177856898</v>
      </c>
      <c r="AM76" s="33">
        <f t="shared" si="106"/>
        <v>2.5263876181606038</v>
      </c>
      <c r="AN76" s="33">
        <f t="shared" si="106"/>
        <v>1.5929754639929838</v>
      </c>
      <c r="AO76" s="33">
        <f t="shared" si="106"/>
        <v>2.6259360028872769</v>
      </c>
      <c r="AP76" s="33">
        <f t="shared" si="106"/>
        <v>1.6557441908541377</v>
      </c>
      <c r="AQ76" s="33">
        <f t="shared" si="106"/>
        <v>1.0440044321464399</v>
      </c>
      <c r="AR76" s="33">
        <f t="shared" si="106"/>
        <v>1.5547445649077754</v>
      </c>
      <c r="AS76" s="33">
        <f t="shared" si="106"/>
        <v>0.98032064710550293</v>
      </c>
      <c r="AT76" s="33">
        <f t="shared" si="106"/>
        <v>0.61812634231550345</v>
      </c>
      <c r="AU76" s="33">
        <f t="shared" si="106"/>
        <v>1.0189486613627181</v>
      </c>
      <c r="AV76" s="33">
        <f t="shared" si="106"/>
        <v>0.6424826518905622</v>
      </c>
      <c r="AW76" s="33">
        <f t="shared" si="106"/>
        <v>0.40510770918358308</v>
      </c>
      <c r="AX76" s="33">
        <f t="shared" si="106"/>
        <v>0.66779868405873011</v>
      </c>
      <c r="AY76" s="33">
        <f t="shared" si="106"/>
        <v>0.42107034999121584</v>
      </c>
      <c r="AZ76" s="33">
        <f t="shared" si="106"/>
        <v>0.26549953432692325</v>
      </c>
      <c r="BA76" s="33">
        <f t="shared" si="106"/>
        <v>2.2716910716941698</v>
      </c>
      <c r="BB76" s="33">
        <f t="shared" si="106"/>
        <v>1.4323804126365431</v>
      </c>
      <c r="BC76" s="33">
        <f t="shared" si="106"/>
        <v>0.90316578344198772</v>
      </c>
      <c r="BD76" s="33">
        <f t="shared" si="106"/>
        <v>1.4888211406416583</v>
      </c>
      <c r="BE76" s="33">
        <f t="shared" si="106"/>
        <v>0.93875362999243517</v>
      </c>
      <c r="BF76" s="33">
        <f t="shared" si="106"/>
        <v>0.59191688898517758</v>
      </c>
      <c r="BG76" s="33">
        <f t="shared" si="106"/>
        <v>0.97574376042621547</v>
      </c>
      <c r="BH76" s="33">
        <f t="shared" si="106"/>
        <v>0.6152404557123663</v>
      </c>
      <c r="BI76" s="33">
        <f t="shared" si="106"/>
        <v>0.38793055482088667</v>
      </c>
      <c r="BJ76" s="33">
        <f t="shared" si="106"/>
        <v>3.766484948966609</v>
      </c>
      <c r="BK76" s="33">
        <f t="shared" si="106"/>
        <v>2.374900061286342</v>
      </c>
      <c r="BL76" s="33">
        <f t="shared" si="106"/>
        <v>1.4974572784753408</v>
      </c>
      <c r="BM76" s="33">
        <f t="shared" si="106"/>
        <v>2.4684793138479351</v>
      </c>
      <c r="BN76" s="33">
        <f t="shared" si="106"/>
        <v>1.5564622594204083</v>
      </c>
      <c r="BO76" s="33">
        <f t="shared" si="106"/>
        <v>0.98140371337514032</v>
      </c>
      <c r="BP76" s="33">
        <f t="shared" si="106"/>
        <v>1.6177922401009421</v>
      </c>
      <c r="BQ76" s="33">
        <f t="shared" si="106"/>
        <v>1.0200744041784719</v>
      </c>
      <c r="BR76" s="33">
        <f t="shared" si="106"/>
        <v>0.64319247197967744</v>
      </c>
      <c r="BS76" s="33">
        <f t="shared" si="106"/>
        <v>0.9578503397193745</v>
      </c>
      <c r="BT76" s="33">
        <f t="shared" si="106"/>
        <v>0.60395803018589278</v>
      </c>
      <c r="BU76" s="33">
        <f t="shared" si="106"/>
        <v>0.38081659221720449</v>
      </c>
      <c r="BV76" s="33">
        <f t="shared" si="106"/>
        <v>0.62775605940180668</v>
      </c>
      <c r="BW76" s="33">
        <f t="shared" si="106"/>
        <v>0.39582207924533519</v>
      </c>
      <c r="BX76" s="33">
        <f t="shared" si="106"/>
        <v>0.24957961945822912</v>
      </c>
      <c r="BY76" s="33">
        <f t="shared" si="106"/>
        <v>0.41141883421071734</v>
      </c>
      <c r="BZ76" s="33">
        <f t="shared" si="106"/>
        <v>0.25941391717215384</v>
      </c>
      <c r="CA76" s="33">
        <f t="shared" si="106"/>
        <v>0.1635695180355651</v>
      </c>
      <c r="CB76" s="33">
        <f t="shared" si="106"/>
        <v>1.3995482691324301</v>
      </c>
      <c r="CC76" s="33">
        <f t="shared" si="106"/>
        <v>0.88246397242281116</v>
      </c>
      <c r="CD76" s="33">
        <f t="shared" si="106"/>
        <v>0.55642429761067458</v>
      </c>
      <c r="CE76" s="33">
        <f t="shared" ref="CE76:CS76" si="107">EXP(CE75)</f>
        <v>0.91723609622625746</v>
      </c>
      <c r="CF76" s="33">
        <f t="shared" si="107"/>
        <v>0.57834933383696252</v>
      </c>
      <c r="CG76" s="33">
        <f t="shared" si="107"/>
        <v>0.36466941644122686</v>
      </c>
      <c r="CH76" s="33">
        <f t="shared" si="107"/>
        <v>0.60113829210186054</v>
      </c>
      <c r="CI76" s="33">
        <f t="shared" si="107"/>
        <v>0.37903864905818113</v>
      </c>
      <c r="CJ76" s="33">
        <f t="shared" si="107"/>
        <v>0.23899708164907019</v>
      </c>
      <c r="CK76" s="33">
        <f t="shared" si="107"/>
        <v>2.3204640616509127</v>
      </c>
      <c r="CL76" s="33">
        <f t="shared" si="107"/>
        <v>1.4631334830475018</v>
      </c>
      <c r="CM76" s="33">
        <f t="shared" si="107"/>
        <v>0.92255666639872624</v>
      </c>
      <c r="CN76" s="33">
        <f t="shared" si="107"/>
        <v>1.5207859880827093</v>
      </c>
      <c r="CO76" s="33">
        <f t="shared" si="107"/>
        <v>0.9589085806096117</v>
      </c>
      <c r="CP76" s="33">
        <f t="shared" si="107"/>
        <v>0.60462528795782933</v>
      </c>
      <c r="CQ76" s="33">
        <f t="shared" si="107"/>
        <v>0.9966928856046362</v>
      </c>
      <c r="CR76" s="33">
        <f t="shared" si="107"/>
        <v>0.62844960943108141</v>
      </c>
      <c r="CS76" s="33">
        <f t="shared" si="107"/>
        <v>0.39625938671618582</v>
      </c>
    </row>
    <row r="77" spans="2:97" ht="13.9" thickTop="1" thickBot="1" x14ac:dyDescent="0.4">
      <c r="H77" s="32">
        <f t="shared" ref="H77:H78" si="108">H76</f>
        <v>0.484375</v>
      </c>
      <c r="I77" s="32">
        <f t="shared" ref="I77:J77" si="109">I72</f>
        <v>0</v>
      </c>
      <c r="J77" s="32">
        <f t="shared" si="109"/>
        <v>-0.87234042553191493</v>
      </c>
      <c r="K77" s="32">
        <f t="shared" si="104"/>
        <v>-0.42253989361702127</v>
      </c>
      <c r="L77" s="32">
        <f>$CE$5-$CE$7*SUMPRODUCT($B$5:$CD$5,Q77:CS77)</f>
        <v>0.17364078979832698</v>
      </c>
      <c r="M77" s="32">
        <f>SUMPRODUCT($B$7:$CD$7, LN(Q77:CS77))</f>
        <v>-2480.3891369195017</v>
      </c>
      <c r="O77" s="48">
        <f t="shared" si="105"/>
        <v>0.99999999999999989</v>
      </c>
      <c r="P77" s="39" t="s">
        <v>366</v>
      </c>
      <c r="Q77" s="32">
        <f t="shared" ref="Q77:AV77" si="110">Q76/$O76</f>
        <v>2.4265594513675087E-2</v>
      </c>
      <c r="R77" s="32">
        <f t="shared" si="110"/>
        <v>1.5300303247856516E-2</v>
      </c>
      <c r="S77" s="32">
        <f t="shared" si="110"/>
        <v>9.6473745716157914E-3</v>
      </c>
      <c r="T77" s="32">
        <f t="shared" si="110"/>
        <v>1.5903187960876655E-2</v>
      </c>
      <c r="U77" s="32">
        <f t="shared" si="110"/>
        <v>1.0027514399943781E-2</v>
      </c>
      <c r="V77" s="32">
        <f t="shared" si="110"/>
        <v>6.3226973917710691E-3</v>
      </c>
      <c r="W77" s="32">
        <f t="shared" si="110"/>
        <v>1.0422633048468761E-2</v>
      </c>
      <c r="X77" s="32">
        <f t="shared" si="110"/>
        <v>6.5718334736382762E-3</v>
      </c>
      <c r="Y77" s="32">
        <f t="shared" si="110"/>
        <v>4.1437701015078557E-3</v>
      </c>
      <c r="Z77" s="32">
        <f t="shared" si="110"/>
        <v>3.5455299635883647E-2</v>
      </c>
      <c r="AA77" s="32">
        <f t="shared" si="110"/>
        <v>2.2355802404384485E-2</v>
      </c>
      <c r="AB77" s="32">
        <f t="shared" si="110"/>
        <v>1.4096112746937929E-2</v>
      </c>
      <c r="AC77" s="32">
        <f t="shared" si="110"/>
        <v>2.3236698115963957E-2</v>
      </c>
      <c r="AD77" s="32">
        <f t="shared" si="110"/>
        <v>1.4651548201416766E-2</v>
      </c>
      <c r="AE77" s="32">
        <f t="shared" si="110"/>
        <v>9.2383118990111094E-3</v>
      </c>
      <c r="AF77" s="32">
        <f t="shared" si="110"/>
        <v>1.5228869728292344E-2</v>
      </c>
      <c r="AG77" s="32">
        <f t="shared" si="110"/>
        <v>9.6023332473334794E-3</v>
      </c>
      <c r="AH77" s="32">
        <f t="shared" si="110"/>
        <v>6.0546058530888151E-3</v>
      </c>
      <c r="AI77" s="32">
        <f t="shared" si="110"/>
        <v>5.878521692655371E-2</v>
      </c>
      <c r="AJ77" s="32">
        <f t="shared" si="110"/>
        <v>3.7066128545105992E-2</v>
      </c>
      <c r="AK77" s="32">
        <f t="shared" si="110"/>
        <v>2.337148618569989E-2</v>
      </c>
      <c r="AL77" s="32">
        <f t="shared" si="110"/>
        <v>3.8526661837072901E-2</v>
      </c>
      <c r="AM77" s="32">
        <f t="shared" si="110"/>
        <v>2.4292403340978746E-2</v>
      </c>
      <c r="AN77" s="32">
        <f t="shared" si="110"/>
        <v>1.531720714803643E-2</v>
      </c>
      <c r="AO77" s="32">
        <f t="shared" si="110"/>
        <v>2.5249607808076297E-2</v>
      </c>
      <c r="AP77" s="32">
        <f t="shared" si="110"/>
        <v>1.592075793301892E-2</v>
      </c>
      <c r="AQ77" s="32">
        <f t="shared" si="110"/>
        <v>1.0038592879874762E-2</v>
      </c>
      <c r="AR77" s="32">
        <f t="shared" si="110"/>
        <v>1.4949599100090756E-2</v>
      </c>
      <c r="AS77" s="32">
        <f t="shared" si="110"/>
        <v>9.4262433807820682E-3</v>
      </c>
      <c r="AT77" s="32">
        <f t="shared" si="110"/>
        <v>5.9435750536747396E-3</v>
      </c>
      <c r="AU77" s="32">
        <f t="shared" si="110"/>
        <v>9.7976698775919871E-3</v>
      </c>
      <c r="AV77" s="32">
        <f t="shared" si="110"/>
        <v>6.1777724079690307E-3</v>
      </c>
      <c r="AW77" s="32">
        <f t="shared" ref="AW77:CB77" si="111">AW76/$O76</f>
        <v>3.8953008624988913E-3</v>
      </c>
      <c r="AX77" s="32">
        <f t="shared" si="111"/>
        <v>6.4211979456820769E-3</v>
      </c>
      <c r="AY77" s="32">
        <f t="shared" si="111"/>
        <v>4.0487891499250729E-3</v>
      </c>
      <c r="AZ77" s="32">
        <f t="shared" si="111"/>
        <v>2.5529027012123544E-3</v>
      </c>
      <c r="BA77" s="32">
        <f t="shared" si="111"/>
        <v>2.1843376441131254E-2</v>
      </c>
      <c r="BB77" s="32">
        <f t="shared" si="111"/>
        <v>1.3773010313761155E-2</v>
      </c>
      <c r="BC77" s="32">
        <f t="shared" si="111"/>
        <v>8.6843631347108229E-3</v>
      </c>
      <c r="BD77" s="32">
        <f t="shared" si="111"/>
        <v>1.431571441811272E-2</v>
      </c>
      <c r="BE77" s="32">
        <f t="shared" si="111"/>
        <v>9.0265569913565245E-3</v>
      </c>
      <c r="BF77" s="32">
        <f t="shared" si="111"/>
        <v>5.6915588519367054E-3</v>
      </c>
      <c r="BG77" s="32">
        <f t="shared" si="111"/>
        <v>9.3822344660533952E-3</v>
      </c>
      <c r="BH77" s="32">
        <f t="shared" si="111"/>
        <v>5.9158258987723825E-3</v>
      </c>
      <c r="BI77" s="32">
        <f t="shared" si="111"/>
        <v>3.730134456904852E-3</v>
      </c>
      <c r="BJ77" s="32">
        <f t="shared" si="111"/>
        <v>3.62165215267478E-2</v>
      </c>
      <c r="BK77" s="32">
        <f t="shared" si="111"/>
        <v>2.2835779343031697E-2</v>
      </c>
      <c r="BL77" s="32">
        <f t="shared" si="111"/>
        <v>1.439875493891643E-2</v>
      </c>
      <c r="BM77" s="32">
        <f t="shared" si="111"/>
        <v>2.373558780125579E-2</v>
      </c>
      <c r="BN77" s="32">
        <f t="shared" si="111"/>
        <v>1.4966115539459566E-2</v>
      </c>
      <c r="BO77" s="32">
        <f t="shared" si="111"/>
        <v>9.4366575715728682E-3</v>
      </c>
      <c r="BP77" s="32">
        <f t="shared" si="111"/>
        <v>1.5555832104279767E-2</v>
      </c>
      <c r="BQ77" s="32">
        <f t="shared" si="111"/>
        <v>9.8084944234146151E-3</v>
      </c>
      <c r="BR77" s="32">
        <f t="shared" si="111"/>
        <v>6.1845976614575953E-3</v>
      </c>
      <c r="BS77" s="32">
        <f t="shared" si="111"/>
        <v>9.2101808232015209E-3</v>
      </c>
      <c r="BT77" s="32">
        <f t="shared" si="111"/>
        <v>5.8073400791050118E-3</v>
      </c>
      <c r="BU77" s="32">
        <f t="shared" si="111"/>
        <v>3.6617303657515278E-3</v>
      </c>
      <c r="BV77" s="32">
        <f t="shared" si="111"/>
        <v>6.0361693055775061E-3</v>
      </c>
      <c r="BW77" s="32">
        <f t="shared" si="111"/>
        <v>3.8060151701081028E-3</v>
      </c>
      <c r="BX77" s="32">
        <f t="shared" si="111"/>
        <v>2.3998252437531808E-3</v>
      </c>
      <c r="BY77" s="32">
        <f t="shared" si="111"/>
        <v>3.9559852933409466E-3</v>
      </c>
      <c r="BZ77" s="32">
        <f t="shared" si="111"/>
        <v>2.4943866344616502E-3</v>
      </c>
      <c r="CA77" s="32">
        <f t="shared" si="111"/>
        <v>1.5727977282054776E-3</v>
      </c>
      <c r="CB77" s="32">
        <f t="shared" si="111"/>
        <v>1.3457313835984915E-2</v>
      </c>
      <c r="CC77" s="32">
        <f t="shared" ref="CC77:CS77" si="112">CC76/$O76</f>
        <v>8.4853055001849285E-3</v>
      </c>
      <c r="CD77" s="32">
        <f t="shared" si="112"/>
        <v>5.3502809185395671E-3</v>
      </c>
      <c r="CE77" s="32">
        <f t="shared" si="112"/>
        <v>8.8196557995545762E-3</v>
      </c>
      <c r="CF77" s="32">
        <f t="shared" si="112"/>
        <v>5.5611004378587512E-3</v>
      </c>
      <c r="CG77" s="32">
        <f t="shared" si="112"/>
        <v>3.5064676879470349E-3</v>
      </c>
      <c r="CH77" s="32">
        <f t="shared" si="112"/>
        <v>5.7802269732772135E-3</v>
      </c>
      <c r="CI77" s="32">
        <f t="shared" si="112"/>
        <v>3.6446346073548907E-3</v>
      </c>
      <c r="CJ77" s="32">
        <f t="shared" si="112"/>
        <v>2.2980691731552668E-3</v>
      </c>
      <c r="CK77" s="32">
        <f t="shared" si="112"/>
        <v>2.2312351643375691E-2</v>
      </c>
      <c r="CL77" s="32">
        <f t="shared" si="112"/>
        <v>1.4068715527413385E-2</v>
      </c>
      <c r="CM77" s="32">
        <f t="shared" si="112"/>
        <v>8.8708155803041717E-3</v>
      </c>
      <c r="CN77" s="32">
        <f t="shared" si="112"/>
        <v>1.4623071436960134E-2</v>
      </c>
      <c r="CO77" s="32">
        <f t="shared" si="112"/>
        <v>9.2203563063113832E-3</v>
      </c>
      <c r="CP77" s="32">
        <f t="shared" si="112"/>
        <v>5.8137560759266267E-3</v>
      </c>
      <c r="CQ77" s="32">
        <f t="shared" si="112"/>
        <v>9.5836701423592224E-3</v>
      </c>
      <c r="CR77" s="32">
        <f t="shared" si="112"/>
        <v>6.0428381148002787E-3</v>
      </c>
      <c r="CS77" s="32">
        <f t="shared" si="112"/>
        <v>3.8102200868000476E-3</v>
      </c>
    </row>
    <row r="78" spans="2:97" ht="13.15" thickTop="1" x14ac:dyDescent="0.35">
      <c r="H78" s="34">
        <f t="shared" si="108"/>
        <v>0.484375</v>
      </c>
      <c r="I78" s="34">
        <f t="shared" ref="I78:J78" si="113">I73</f>
        <v>0</v>
      </c>
      <c r="J78" s="34">
        <f t="shared" si="113"/>
        <v>-0.9521276595744681</v>
      </c>
      <c r="K78" s="34">
        <f t="shared" si="104"/>
        <v>-0.46118683510638298</v>
      </c>
      <c r="L78" s="34">
        <f>$CE$6-$CE$7*SUMPRODUCT($B$6:$CD$6,Q77:CS77)</f>
        <v>-0.77710301682265026</v>
      </c>
    </row>
    <row r="79" spans="2:97" ht="13.5" thickBot="1" x14ac:dyDescent="0.4">
      <c r="B79" s="39" t="s">
        <v>367</v>
      </c>
      <c r="D79" s="39" t="s">
        <v>368</v>
      </c>
      <c r="E79" s="39" t="s">
        <v>369</v>
      </c>
      <c r="F79" s="39" t="s">
        <v>370</v>
      </c>
      <c r="H79" s="39" t="s">
        <v>347</v>
      </c>
      <c r="I79" s="39" t="s">
        <v>371</v>
      </c>
      <c r="J79" s="39" t="s">
        <v>372</v>
      </c>
      <c r="K79" s="39" t="s">
        <v>349</v>
      </c>
      <c r="L79" s="39" t="s">
        <v>373</v>
      </c>
      <c r="M79" s="39" t="s">
        <v>374</v>
      </c>
      <c r="O79" s="45" t="s">
        <v>336</v>
      </c>
    </row>
    <row r="80" spans="2:97" ht="13.9" thickTop="1" thickBot="1" x14ac:dyDescent="0.4">
      <c r="B80" s="32">
        <f>1+B75</f>
        <v>9</v>
      </c>
      <c r="D80" s="32">
        <f>IF(F75,IF(M80&lt;0,D75,H80),E75)</f>
        <v>0.4765625</v>
      </c>
      <c r="E80" s="32">
        <f>IF(F75,IF(M80&lt;0,H80,E75),H80)</f>
        <v>0.484375</v>
      </c>
      <c r="F80" s="32" t="b">
        <f>OR(F75,M80*M75&lt;=0)</f>
        <v>1</v>
      </c>
      <c r="H80" s="32">
        <f>IF(F75,(D75+E75)/2,2*H75)</f>
        <v>0.4765625</v>
      </c>
      <c r="I80" s="32">
        <f>I75</f>
        <v>0</v>
      </c>
      <c r="J80" s="32">
        <f>J75</f>
        <v>-1</v>
      </c>
      <c r="K80" s="32">
        <f>I80+J80*H80</f>
        <v>-0.4765625</v>
      </c>
      <c r="L80" s="32">
        <f>$CE$3-$CE$7*SUMPRODUCT($B$3:$CD$3,Q82:CS82)</f>
        <v>-4.2527470235568785</v>
      </c>
      <c r="M80" s="32">
        <f>SUMPRODUCT(L80:L83,J80:J83)</f>
        <v>6.6381831769376323</v>
      </c>
      <c r="O80" s="46">
        <f>SUM(Q80:CS80)</f>
        <v>-1.6789361023664777</v>
      </c>
      <c r="P80" s="39" t="s">
        <v>363</v>
      </c>
      <c r="Q80" s="32">
        <f t="shared" ref="Q80:AV80" si="114">SUMPRODUCT(B$3:B$6,$K80:$K83)</f>
        <v>0.91075584156534972</v>
      </c>
      <c r="R80" s="32">
        <f t="shared" si="114"/>
        <v>0.45700750379939226</v>
      </c>
      <c r="S80" s="32">
        <f t="shared" si="114"/>
        <v>3.2591660334347905E-3</v>
      </c>
      <c r="T80" s="32">
        <f t="shared" si="114"/>
        <v>0.4950311075227965</v>
      </c>
      <c r="U80" s="32">
        <f t="shared" si="114"/>
        <v>4.1282769756839033E-2</v>
      </c>
      <c r="V80" s="32">
        <f t="shared" si="114"/>
        <v>-0.41246556800911843</v>
      </c>
      <c r="W80" s="32">
        <f t="shared" si="114"/>
        <v>7.9306373480243275E-2</v>
      </c>
      <c r="X80" s="32">
        <f t="shared" si="114"/>
        <v>-0.37444196428571419</v>
      </c>
      <c r="Y80" s="32">
        <f t="shared" si="114"/>
        <v>-0.82819030205167166</v>
      </c>
      <c r="Z80" s="32">
        <f t="shared" si="114"/>
        <v>1.2838527532023449</v>
      </c>
      <c r="AA80" s="32">
        <f t="shared" si="114"/>
        <v>0.83010441543638736</v>
      </c>
      <c r="AB80" s="32">
        <f t="shared" si="114"/>
        <v>0.37635607767042989</v>
      </c>
      <c r="AC80" s="32">
        <f t="shared" si="114"/>
        <v>0.86812801915979154</v>
      </c>
      <c r="AD80" s="32">
        <f t="shared" si="114"/>
        <v>0.41437968139383413</v>
      </c>
      <c r="AE80" s="32">
        <f t="shared" si="114"/>
        <v>-3.9368656372123334E-2</v>
      </c>
      <c r="AF80" s="32">
        <f t="shared" si="114"/>
        <v>0.45240328511723837</v>
      </c>
      <c r="AG80" s="32">
        <f t="shared" si="114"/>
        <v>-1.3450526487190917E-3</v>
      </c>
      <c r="AH80" s="32">
        <f t="shared" si="114"/>
        <v>-0.45509339041467656</v>
      </c>
      <c r="AI80" s="32">
        <f t="shared" si="114"/>
        <v>1.7813153020516717</v>
      </c>
      <c r="AJ80" s="32">
        <f t="shared" si="114"/>
        <v>1.3275669642857142</v>
      </c>
      <c r="AK80" s="32">
        <f t="shared" si="114"/>
        <v>0.87381862651975672</v>
      </c>
      <c r="AL80" s="32">
        <f t="shared" si="114"/>
        <v>1.3655905680091185</v>
      </c>
      <c r="AM80" s="32">
        <f t="shared" si="114"/>
        <v>0.91184223024316102</v>
      </c>
      <c r="AN80" s="32">
        <f t="shared" si="114"/>
        <v>0.45809389247720356</v>
      </c>
      <c r="AO80" s="32">
        <f t="shared" si="114"/>
        <v>0.94986583396656532</v>
      </c>
      <c r="AP80" s="32">
        <f t="shared" si="114"/>
        <v>0.4961174962006078</v>
      </c>
      <c r="AQ80" s="32">
        <f t="shared" si="114"/>
        <v>4.2369158434650334E-2</v>
      </c>
      <c r="AR80" s="32">
        <f t="shared" si="114"/>
        <v>0.43419334156534972</v>
      </c>
      <c r="AS80" s="32">
        <f t="shared" si="114"/>
        <v>-1.9554996200607744E-2</v>
      </c>
      <c r="AT80" s="32">
        <f t="shared" si="114"/>
        <v>-0.47330333396656521</v>
      </c>
      <c r="AU80" s="32">
        <f t="shared" si="114"/>
        <v>1.8468607522796499E-2</v>
      </c>
      <c r="AV80" s="32">
        <f t="shared" si="114"/>
        <v>-0.43527973024316097</v>
      </c>
      <c r="AW80" s="32">
        <f t="shared" ref="AW80:CB80" si="115">SUMPRODUCT(AH$3:AH$6,$K80:$K83)</f>
        <v>-0.88902806800911849</v>
      </c>
      <c r="AX80" s="32">
        <f t="shared" si="115"/>
        <v>-0.39725612651975672</v>
      </c>
      <c r="AY80" s="32">
        <f t="shared" si="115"/>
        <v>-0.85100446428571419</v>
      </c>
      <c r="AZ80" s="32">
        <f t="shared" si="115"/>
        <v>-1.3047528020516717</v>
      </c>
      <c r="BA80" s="32">
        <f t="shared" si="115"/>
        <v>0.80729025320234482</v>
      </c>
      <c r="BB80" s="32">
        <f t="shared" si="115"/>
        <v>0.35354191543638736</v>
      </c>
      <c r="BC80" s="32">
        <f t="shared" si="115"/>
        <v>-0.10020642232957011</v>
      </c>
      <c r="BD80" s="32">
        <f t="shared" si="115"/>
        <v>0.3915655191597916</v>
      </c>
      <c r="BE80" s="32">
        <f t="shared" si="115"/>
        <v>-6.2182818606165847E-2</v>
      </c>
      <c r="BF80" s="32">
        <f t="shared" si="115"/>
        <v>-0.51593115637212328</v>
      </c>
      <c r="BG80" s="32">
        <f t="shared" si="115"/>
        <v>-2.4159214882761626E-2</v>
      </c>
      <c r="BH80" s="32">
        <f t="shared" si="115"/>
        <v>-0.47790755264871909</v>
      </c>
      <c r="BI80" s="32">
        <f t="shared" si="115"/>
        <v>-0.93165589041467656</v>
      </c>
      <c r="BJ80" s="32">
        <f t="shared" si="115"/>
        <v>1.3047528020516717</v>
      </c>
      <c r="BK80" s="32">
        <f t="shared" si="115"/>
        <v>0.85100446428571419</v>
      </c>
      <c r="BL80" s="32">
        <f t="shared" si="115"/>
        <v>0.39725612651975672</v>
      </c>
      <c r="BM80" s="32">
        <f t="shared" si="115"/>
        <v>0.88902806800911849</v>
      </c>
      <c r="BN80" s="32">
        <f t="shared" si="115"/>
        <v>0.43527973024316097</v>
      </c>
      <c r="BO80" s="32">
        <f t="shared" si="115"/>
        <v>-1.8468607522796499E-2</v>
      </c>
      <c r="BP80" s="32">
        <f t="shared" si="115"/>
        <v>0.47330333396656521</v>
      </c>
      <c r="BQ80" s="32">
        <f t="shared" si="115"/>
        <v>1.9554996200607744E-2</v>
      </c>
      <c r="BR80" s="32">
        <f t="shared" si="115"/>
        <v>-0.43419334156534972</v>
      </c>
      <c r="BS80" s="32">
        <f t="shared" si="115"/>
        <v>-4.2369158434650334E-2</v>
      </c>
      <c r="BT80" s="32">
        <f t="shared" si="115"/>
        <v>-0.4961174962006078</v>
      </c>
      <c r="BU80" s="32">
        <f t="shared" si="115"/>
        <v>-0.94986583396656532</v>
      </c>
      <c r="BV80" s="32">
        <f t="shared" si="115"/>
        <v>-0.45809389247720356</v>
      </c>
      <c r="BW80" s="32">
        <f t="shared" si="115"/>
        <v>-0.91184223024316102</v>
      </c>
      <c r="BX80" s="32">
        <f t="shared" si="115"/>
        <v>-1.3655905680091185</v>
      </c>
      <c r="BY80" s="32">
        <f t="shared" si="115"/>
        <v>-0.87381862651975672</v>
      </c>
      <c r="BZ80" s="32">
        <f t="shared" si="115"/>
        <v>-1.3275669642857142</v>
      </c>
      <c r="CA80" s="32">
        <f t="shared" si="115"/>
        <v>-1.7813153020516717</v>
      </c>
      <c r="CB80" s="32">
        <f t="shared" si="115"/>
        <v>0.33072775320234488</v>
      </c>
      <c r="CC80" s="32">
        <f t="shared" ref="CC80:CS80" si="116">SUMPRODUCT(BN$3:BN$6,$K80:$K83)</f>
        <v>-0.12302058456361259</v>
      </c>
      <c r="CD80" s="32">
        <f t="shared" si="116"/>
        <v>-0.57676892232957</v>
      </c>
      <c r="CE80" s="32">
        <f t="shared" si="116"/>
        <v>-8.4996980840208347E-2</v>
      </c>
      <c r="CF80" s="32">
        <f t="shared" si="116"/>
        <v>-0.53874531860616581</v>
      </c>
      <c r="CG80" s="32">
        <f t="shared" si="116"/>
        <v>-0.99249365637212328</v>
      </c>
      <c r="CH80" s="32">
        <f t="shared" si="116"/>
        <v>-0.50072171488276163</v>
      </c>
      <c r="CI80" s="32">
        <f t="shared" si="116"/>
        <v>-0.95447005264871909</v>
      </c>
      <c r="CJ80" s="32">
        <f t="shared" si="116"/>
        <v>-1.4082183904146766</v>
      </c>
      <c r="CK80" s="32">
        <f t="shared" si="116"/>
        <v>0.82819030205167166</v>
      </c>
      <c r="CL80" s="32">
        <f t="shared" si="116"/>
        <v>0.37444196428571419</v>
      </c>
      <c r="CM80" s="32">
        <f t="shared" si="116"/>
        <v>-7.9306373480243275E-2</v>
      </c>
      <c r="CN80" s="32">
        <f t="shared" si="116"/>
        <v>0.41246556800911843</v>
      </c>
      <c r="CO80" s="32">
        <f t="shared" si="116"/>
        <v>-4.1282769756839033E-2</v>
      </c>
      <c r="CP80" s="32">
        <f t="shared" si="116"/>
        <v>-0.4950311075227965</v>
      </c>
      <c r="CQ80" s="32">
        <f t="shared" si="116"/>
        <v>-3.2591660334347905E-3</v>
      </c>
      <c r="CR80" s="32">
        <f t="shared" si="116"/>
        <v>-0.45700750379939226</v>
      </c>
      <c r="CS80" s="32">
        <f t="shared" si="116"/>
        <v>-0.91075584156534972</v>
      </c>
    </row>
    <row r="81" spans="1:111" ht="13.9" thickTop="1" thickBot="1" x14ac:dyDescent="0.4">
      <c r="H81" s="33">
        <f>H80</f>
        <v>0.4765625</v>
      </c>
      <c r="I81" s="33">
        <f t="shared" ref="I81:J81" si="117">I76</f>
        <v>0</v>
      </c>
      <c r="J81" s="33">
        <f t="shared" si="117"/>
        <v>0.91337386018237054</v>
      </c>
      <c r="K81" s="33">
        <f t="shared" ref="K81:K83" si="118">I81+J81*H81</f>
        <v>0.43527973024316097</v>
      </c>
      <c r="L81" s="33">
        <f>$CE$4-$CE$7*SUMPRODUCT($B$4:$CD$4,Q82:CS82)</f>
        <v>-3.2212945128765114</v>
      </c>
      <c r="M81" s="39" t="s">
        <v>375</v>
      </c>
      <c r="O81" s="47">
        <f t="shared" ref="O81:O82" si="119">SUM(Q81:CS81)</f>
        <v>103.14860598805383</v>
      </c>
      <c r="P81" s="39" t="s">
        <v>365</v>
      </c>
      <c r="Q81" s="33">
        <f>EXP(Q80)</f>
        <v>2.4862009974384591</v>
      </c>
      <c r="R81" s="33">
        <f>EXP(R80)</f>
        <v>1.5793407352610265</v>
      </c>
      <c r="S81" s="33">
        <f t="shared" ref="S81:CD81" si="120">EXP(S80)</f>
        <v>1.0032644828896549</v>
      </c>
      <c r="T81" s="33">
        <f t="shared" si="120"/>
        <v>1.6405492716871584</v>
      </c>
      <c r="U81" s="33">
        <f t="shared" si="120"/>
        <v>1.0421467514685416</v>
      </c>
      <c r="V81" s="33">
        <f t="shared" si="120"/>
        <v>0.6620159908269676</v>
      </c>
      <c r="W81" s="33">
        <f t="shared" si="120"/>
        <v>1.0825359315703862</v>
      </c>
      <c r="X81" s="33">
        <f t="shared" si="120"/>
        <v>0.68767291778675821</v>
      </c>
      <c r="Y81" s="33">
        <f t="shared" si="120"/>
        <v>0.43683911828344346</v>
      </c>
      <c r="Z81" s="33">
        <f t="shared" si="120"/>
        <v>3.610523418837714</v>
      </c>
      <c r="AA81" s="33">
        <f t="shared" si="120"/>
        <v>2.2935582106432073</v>
      </c>
      <c r="AB81" s="33">
        <f t="shared" si="120"/>
        <v>1.4569658344169618</v>
      </c>
      <c r="AC81" s="33">
        <f t="shared" si="120"/>
        <v>2.3824467817712143</v>
      </c>
      <c r="AD81" s="33">
        <f t="shared" si="120"/>
        <v>1.5134316396460032</v>
      </c>
      <c r="AE81" s="33">
        <f t="shared" si="120"/>
        <v>0.96139621896559257</v>
      </c>
      <c r="AF81" s="33">
        <f t="shared" si="120"/>
        <v>1.572085819567743</v>
      </c>
      <c r="AG81" s="33">
        <f t="shared" si="120"/>
        <v>0.99865585152916048</v>
      </c>
      <c r="AH81" s="33">
        <f t="shared" si="120"/>
        <v>0.6343887193560791</v>
      </c>
      <c r="AI81" s="33">
        <f t="shared" si="120"/>
        <v>5.9376611025378532</v>
      </c>
      <c r="AJ81" s="33">
        <f t="shared" si="120"/>
        <v>3.7718551561497606</v>
      </c>
      <c r="AK81" s="33">
        <f t="shared" si="120"/>
        <v>2.3960429996405033</v>
      </c>
      <c r="AL81" s="33">
        <f t="shared" si="120"/>
        <v>3.9180362357387253</v>
      </c>
      <c r="AM81" s="33">
        <f t="shared" si="120"/>
        <v>2.4889034457416641</v>
      </c>
      <c r="AN81" s="33">
        <f t="shared" si="120"/>
        <v>1.5810574454926554</v>
      </c>
      <c r="AO81" s="33">
        <f t="shared" si="120"/>
        <v>2.5853627681782663</v>
      </c>
      <c r="AP81" s="33">
        <f t="shared" si="120"/>
        <v>1.6423325143132224</v>
      </c>
      <c r="AQ81" s="33">
        <f t="shared" si="120"/>
        <v>1.0432795431145503</v>
      </c>
      <c r="AR81" s="33">
        <f t="shared" si="120"/>
        <v>1.5437173039855383</v>
      </c>
      <c r="AS81" s="33">
        <f t="shared" si="120"/>
        <v>0.98063496250851245</v>
      </c>
      <c r="AT81" s="33">
        <f t="shared" si="120"/>
        <v>0.62294108332614795</v>
      </c>
      <c r="AU81" s="33">
        <f t="shared" si="120"/>
        <v>1.0186402070281635</v>
      </c>
      <c r="AV81" s="33">
        <f t="shared" si="120"/>
        <v>0.64708363289687165</v>
      </c>
      <c r="AW81" s="33">
        <f t="shared" si="120"/>
        <v>0.41105507624188697</v>
      </c>
      <c r="AX81" s="33">
        <f t="shared" si="120"/>
        <v>0.67216184510949828</v>
      </c>
      <c r="AY81" s="33">
        <f t="shared" si="120"/>
        <v>0.42698582446205469</v>
      </c>
      <c r="AZ81" s="33">
        <f t="shared" si="120"/>
        <v>0.27123957662583531</v>
      </c>
      <c r="BA81" s="33">
        <f t="shared" si="120"/>
        <v>2.2418249706469147</v>
      </c>
      <c r="BB81" s="33">
        <f t="shared" si="120"/>
        <v>1.4241026775855712</v>
      </c>
      <c r="BC81" s="33">
        <f t="shared" si="120"/>
        <v>0.90465065866456185</v>
      </c>
      <c r="BD81" s="33">
        <f t="shared" si="120"/>
        <v>1.4792948464883393</v>
      </c>
      <c r="BE81" s="33">
        <f t="shared" si="120"/>
        <v>0.93971107441749446</v>
      </c>
      <c r="BF81" s="33">
        <f t="shared" si="120"/>
        <v>0.59694448708392955</v>
      </c>
      <c r="BG81" s="33">
        <f t="shared" si="120"/>
        <v>0.9761302829165498</v>
      </c>
      <c r="BH81" s="33">
        <f t="shared" si="120"/>
        <v>0.62007951904143577</v>
      </c>
      <c r="BI81" s="33">
        <f t="shared" si="120"/>
        <v>0.39390091329389626</v>
      </c>
      <c r="BJ81" s="33">
        <f t="shared" si="120"/>
        <v>3.6867776171891835</v>
      </c>
      <c r="BK81" s="33">
        <f t="shared" si="120"/>
        <v>2.3419981243168126</v>
      </c>
      <c r="BL81" s="33">
        <f t="shared" si="120"/>
        <v>1.4877369301393406</v>
      </c>
      <c r="BM81" s="33">
        <f t="shared" si="120"/>
        <v>2.4327640206820997</v>
      </c>
      <c r="BN81" s="33">
        <f t="shared" si="120"/>
        <v>1.5453952922950442</v>
      </c>
      <c r="BO81" s="33">
        <f t="shared" si="120"/>
        <v>0.98170089213094636</v>
      </c>
      <c r="BP81" s="33">
        <f t="shared" si="120"/>
        <v>1.6052882475828594</v>
      </c>
      <c r="BQ81" s="33">
        <f t="shared" si="120"/>
        <v>1.0197474475537267</v>
      </c>
      <c r="BR81" s="33">
        <f t="shared" si="120"/>
        <v>0.64778699922467675</v>
      </c>
      <c r="BS81" s="33">
        <f t="shared" si="120"/>
        <v>0.95851587103361979</v>
      </c>
      <c r="BT81" s="33">
        <f t="shared" si="120"/>
        <v>0.60889009459705679</v>
      </c>
      <c r="BU81" s="33">
        <f t="shared" si="120"/>
        <v>0.38679291444451086</v>
      </c>
      <c r="BV81" s="33">
        <f t="shared" si="120"/>
        <v>0.63248808754599128</v>
      </c>
      <c r="BW81" s="33">
        <f t="shared" si="120"/>
        <v>0.40178336436109185</v>
      </c>
      <c r="BX81" s="33">
        <f t="shared" si="120"/>
        <v>0.25522990085655889</v>
      </c>
      <c r="BY81" s="33">
        <f t="shared" si="120"/>
        <v>0.41735478042340546</v>
      </c>
      <c r="BZ81" s="33">
        <f t="shared" si="120"/>
        <v>0.26512152736553685</v>
      </c>
      <c r="CA81" s="33">
        <f t="shared" si="120"/>
        <v>0.1684164829772086</v>
      </c>
      <c r="CB81" s="33">
        <f t="shared" si="120"/>
        <v>1.3919807784085558</v>
      </c>
      <c r="CC81" s="33">
        <f t="shared" si="120"/>
        <v>0.88424546056654929</v>
      </c>
      <c r="CD81" s="33">
        <f t="shared" si="120"/>
        <v>0.56171036745671132</v>
      </c>
      <c r="CE81" s="33">
        <f t="shared" ref="CE81:CS81" si="121">EXP(CE80)</f>
        <v>0.91851505754100082</v>
      </c>
      <c r="CF81" s="33">
        <f t="shared" si="121"/>
        <v>0.58347987464397921</v>
      </c>
      <c r="CG81" s="33">
        <f t="shared" si="121"/>
        <v>0.37065126077081945</v>
      </c>
      <c r="CH81" s="33">
        <f t="shared" si="121"/>
        <v>0.6060930754332049</v>
      </c>
      <c r="CI81" s="33">
        <f t="shared" si="121"/>
        <v>0.38501612877540031</v>
      </c>
      <c r="CJ81" s="33">
        <f t="shared" si="121"/>
        <v>0.24457863886869685</v>
      </c>
      <c r="CK81" s="33">
        <f t="shared" si="121"/>
        <v>2.289172279097837</v>
      </c>
      <c r="CL81" s="33">
        <f t="shared" si="121"/>
        <v>1.4541797039477011</v>
      </c>
      <c r="CM81" s="33">
        <f t="shared" si="121"/>
        <v>0.92375686648049182</v>
      </c>
      <c r="CN81" s="33">
        <f t="shared" si="121"/>
        <v>1.5105375305977646</v>
      </c>
      <c r="CO81" s="33">
        <f t="shared" si="121"/>
        <v>0.95955775766786156</v>
      </c>
      <c r="CP81" s="33">
        <f t="shared" si="121"/>
        <v>0.60955194535034563</v>
      </c>
      <c r="CQ81" s="33">
        <f t="shared" si="121"/>
        <v>0.99674613928298117</v>
      </c>
      <c r="CR81" s="33">
        <f t="shared" si="121"/>
        <v>0.63317558882233504</v>
      </c>
      <c r="CS81" s="33">
        <f t="shared" si="121"/>
        <v>0.40222009444542223</v>
      </c>
    </row>
    <row r="82" spans="1:111" ht="13.9" thickTop="1" thickBot="1" x14ac:dyDescent="0.4">
      <c r="H82" s="32">
        <f t="shared" ref="H82:H83" si="122">H81</f>
        <v>0.4765625</v>
      </c>
      <c r="I82" s="32">
        <f t="shared" ref="I82:J82" si="123">I77</f>
        <v>0</v>
      </c>
      <c r="J82" s="32">
        <f t="shared" si="123"/>
        <v>-0.87234042553191493</v>
      </c>
      <c r="K82" s="32">
        <f t="shared" si="118"/>
        <v>-0.41572473404255322</v>
      </c>
      <c r="L82" s="32">
        <f>$CE$5-$CE$7*SUMPRODUCT($B$5:$CD$5,Q82:CS82)</f>
        <v>-2.3273625073010749</v>
      </c>
      <c r="M82" s="32">
        <f>SUMPRODUCT($B$7:$CD$7, LN(Q82:CS82))</f>
        <v>-2480.4016919198743</v>
      </c>
      <c r="O82" s="48">
        <f t="shared" si="119"/>
        <v>0.99999999999999978</v>
      </c>
      <c r="P82" s="39" t="s">
        <v>366</v>
      </c>
      <c r="Q82" s="32">
        <f t="shared" ref="Q82:AV82" si="124">Q81/$O81</f>
        <v>2.4103098375623213E-2</v>
      </c>
      <c r="R82" s="32">
        <f t="shared" si="124"/>
        <v>1.5311314390850208E-2</v>
      </c>
      <c r="S82" s="32">
        <f t="shared" si="124"/>
        <v>9.7263988522137482E-3</v>
      </c>
      <c r="T82" s="32">
        <f t="shared" si="124"/>
        <v>1.5904715880282073E-2</v>
      </c>
      <c r="U82" s="32">
        <f t="shared" si="124"/>
        <v>1.0103352745157196E-2</v>
      </c>
      <c r="V82" s="32">
        <f t="shared" si="124"/>
        <v>6.4180798614344734E-3</v>
      </c>
      <c r="W82" s="32">
        <f t="shared" si="124"/>
        <v>1.0494915769348936E-2</v>
      </c>
      <c r="X82" s="32">
        <f t="shared" si="124"/>
        <v>6.6668173670364596E-3</v>
      </c>
      <c r="Y82" s="32">
        <f t="shared" si="124"/>
        <v>4.2350462626129532E-3</v>
      </c>
      <c r="Z82" s="32">
        <f t="shared" si="124"/>
        <v>3.5003123738345694E-2</v>
      </c>
      <c r="AA82" s="32">
        <f t="shared" si="124"/>
        <v>2.2235474621041761E-2</v>
      </c>
      <c r="AB82" s="32">
        <f t="shared" si="124"/>
        <v>1.4124920259084262E-2</v>
      </c>
      <c r="AC82" s="32">
        <f t="shared" si="124"/>
        <v>2.309722714088E-2</v>
      </c>
      <c r="AD82" s="32">
        <f t="shared" si="124"/>
        <v>1.4672342152847722E-2</v>
      </c>
      <c r="AE82" s="32">
        <f t="shared" si="124"/>
        <v>9.3204964793895204E-3</v>
      </c>
      <c r="AF82" s="32">
        <f t="shared" si="124"/>
        <v>1.5240979793268503E-2</v>
      </c>
      <c r="AG82" s="32">
        <f t="shared" si="124"/>
        <v>9.681719321003911E-3</v>
      </c>
      <c r="AH82" s="32">
        <f t="shared" si="124"/>
        <v>6.150240357388358E-3</v>
      </c>
      <c r="AI82" s="32">
        <f t="shared" si="124"/>
        <v>5.7564142972766151E-2</v>
      </c>
      <c r="AJ82" s="32">
        <f t="shared" si="124"/>
        <v>3.6567194680135556E-2</v>
      </c>
      <c r="AK82" s="32">
        <f t="shared" si="124"/>
        <v>2.3229039080935338E-2</v>
      </c>
      <c r="AL82" s="32">
        <f t="shared" si="124"/>
        <v>3.7984383775312415E-2</v>
      </c>
      <c r="AM82" s="32">
        <f t="shared" si="124"/>
        <v>2.4129297937675636E-2</v>
      </c>
      <c r="AN82" s="32">
        <f t="shared" si="124"/>
        <v>1.5327957468235351E-2</v>
      </c>
      <c r="AO82" s="32">
        <f t="shared" si="124"/>
        <v>2.5064447002586639E-2</v>
      </c>
      <c r="AP82" s="32">
        <f t="shared" si="124"/>
        <v>1.5922003972631771E-2</v>
      </c>
      <c r="AQ82" s="32">
        <f t="shared" si="124"/>
        <v>1.0114334877539478E-2</v>
      </c>
      <c r="AR82" s="32">
        <f t="shared" si="124"/>
        <v>1.4965954112499825E-2</v>
      </c>
      <c r="AS82" s="32">
        <f t="shared" si="124"/>
        <v>9.5070112980691641E-3</v>
      </c>
      <c r="AT82" s="32">
        <f t="shared" si="124"/>
        <v>6.0392583822053199E-3</v>
      </c>
      <c r="AU82" s="32">
        <f t="shared" si="124"/>
        <v>9.8754626615713791E-3</v>
      </c>
      <c r="AV82" s="32">
        <f t="shared" si="124"/>
        <v>6.2733143768497826E-3</v>
      </c>
      <c r="AW82" s="32">
        <f t="shared" ref="AW82:CB82" si="125">AW81/$O81</f>
        <v>3.9850764080078148E-3</v>
      </c>
      <c r="AX82" s="32">
        <f t="shared" si="125"/>
        <v>6.5164413873644092E-3</v>
      </c>
      <c r="AY82" s="32">
        <f t="shared" si="125"/>
        <v>4.139521037361437E-3</v>
      </c>
      <c r="AZ82" s="32">
        <f t="shared" si="125"/>
        <v>2.629600022488418E-3</v>
      </c>
      <c r="BA82" s="32">
        <f t="shared" si="125"/>
        <v>2.1733933766458772E-2</v>
      </c>
      <c r="BB82" s="32">
        <f t="shared" si="125"/>
        <v>1.3806320152794928E-2</v>
      </c>
      <c r="BC82" s="32">
        <f t="shared" si="125"/>
        <v>8.7703624300005962E-3</v>
      </c>
      <c r="BD82" s="32">
        <f t="shared" si="125"/>
        <v>1.4341394460140974E-2</v>
      </c>
      <c r="BE82" s="32">
        <f t="shared" si="125"/>
        <v>9.1102644133293203E-3</v>
      </c>
      <c r="BF82" s="32">
        <f t="shared" si="125"/>
        <v>5.7872278676559599E-3</v>
      </c>
      <c r="BG82" s="32">
        <f t="shared" si="125"/>
        <v>9.4633395533198043E-3</v>
      </c>
      <c r="BH82" s="32">
        <f t="shared" si="125"/>
        <v>6.0115162304108152E-3</v>
      </c>
      <c r="BI82" s="32">
        <f t="shared" si="125"/>
        <v>3.8187710781037209E-3</v>
      </c>
      <c r="BJ82" s="32">
        <f t="shared" si="125"/>
        <v>3.5742389166327347E-2</v>
      </c>
      <c r="BK82" s="32">
        <f t="shared" si="125"/>
        <v>2.2705087498594519E-2</v>
      </c>
      <c r="BL82" s="32">
        <f t="shared" si="125"/>
        <v>1.4423238354880366E-2</v>
      </c>
      <c r="BM82" s="32">
        <f t="shared" si="125"/>
        <v>2.3585040218225058E-2</v>
      </c>
      <c r="BN82" s="32">
        <f t="shared" si="125"/>
        <v>1.4982221790510911E-2</v>
      </c>
      <c r="BO82" s="32">
        <f t="shared" si="125"/>
        <v>9.5173452198146248E-3</v>
      </c>
      <c r="BP82" s="32">
        <f t="shared" si="125"/>
        <v>1.5562869049037619E-2</v>
      </c>
      <c r="BQ82" s="32">
        <f t="shared" si="125"/>
        <v>9.8861970822158168E-3</v>
      </c>
      <c r="BR82" s="32">
        <f t="shared" si="125"/>
        <v>6.2801333379115202E-3</v>
      </c>
      <c r="BS82" s="32">
        <f t="shared" si="125"/>
        <v>9.2925722248212491E-3</v>
      </c>
      <c r="BT82" s="32">
        <f t="shared" si="125"/>
        <v>5.903037552127224E-3</v>
      </c>
      <c r="BU82" s="32">
        <f t="shared" si="125"/>
        <v>3.7498608026686015E-3</v>
      </c>
      <c r="BV82" s="32">
        <f t="shared" si="125"/>
        <v>6.1318142061875559E-3</v>
      </c>
      <c r="BW82" s="32">
        <f t="shared" si="125"/>
        <v>3.8951894745686087E-3</v>
      </c>
      <c r="BX82" s="32">
        <f t="shared" si="125"/>
        <v>2.4743902102382109E-3</v>
      </c>
      <c r="BY82" s="32">
        <f t="shared" si="125"/>
        <v>4.0461504683033857E-3</v>
      </c>
      <c r="BZ82" s="32">
        <f t="shared" si="125"/>
        <v>2.5702870613320931E-3</v>
      </c>
      <c r="CA82" s="32">
        <f t="shared" si="125"/>
        <v>1.6327557834054857E-3</v>
      </c>
      <c r="CB82" s="32">
        <f t="shared" si="125"/>
        <v>1.3494906354524735E-2</v>
      </c>
      <c r="CC82" s="32">
        <f t="shared" ref="CC82:CS82" si="126">CC81/$O81</f>
        <v>8.5725391254338253E-3</v>
      </c>
      <c r="CD82" s="32">
        <f t="shared" si="126"/>
        <v>5.4456418686042729E-3</v>
      </c>
      <c r="CE82" s="32">
        <f t="shared" si="126"/>
        <v>8.904774318010452E-3</v>
      </c>
      <c r="CF82" s="32">
        <f t="shared" si="126"/>
        <v>5.6566918094031731E-3</v>
      </c>
      <c r="CG82" s="32">
        <f t="shared" si="126"/>
        <v>3.593371497562909E-3</v>
      </c>
      <c r="CH82" s="32">
        <f t="shared" si="126"/>
        <v>5.8759211491757786E-3</v>
      </c>
      <c r="CI82" s="32">
        <f t="shared" si="126"/>
        <v>3.7326353089055901E-3</v>
      </c>
      <c r="CJ82" s="32">
        <f t="shared" si="126"/>
        <v>2.3711288827017473E-3</v>
      </c>
      <c r="CK82" s="32">
        <f t="shared" si="126"/>
        <v>2.2192954108977078E-2</v>
      </c>
      <c r="CL82" s="32">
        <f t="shared" si="126"/>
        <v>1.4097909419310205E-2</v>
      </c>
      <c r="CM82" s="32">
        <f t="shared" si="126"/>
        <v>8.9555923478740647E-3</v>
      </c>
      <c r="CN82" s="32">
        <f t="shared" si="126"/>
        <v>1.4644284487690583E-2</v>
      </c>
      <c r="CO82" s="32">
        <f t="shared" si="126"/>
        <v>9.3026730557947898E-3</v>
      </c>
      <c r="CP82" s="32">
        <f t="shared" si="126"/>
        <v>5.909454030051952E-3</v>
      </c>
      <c r="CQ82" s="32">
        <f t="shared" si="126"/>
        <v>9.6632051372407251E-3</v>
      </c>
      <c r="CR82" s="32">
        <f t="shared" si="126"/>
        <v>6.1384793595336265E-3</v>
      </c>
      <c r="CS82" s="32">
        <f t="shared" si="126"/>
        <v>3.8994234637742503E-3</v>
      </c>
    </row>
    <row r="83" spans="1:111" ht="13.15" thickTop="1" x14ac:dyDescent="0.35">
      <c r="H83" s="34">
        <f t="shared" si="122"/>
        <v>0.4765625</v>
      </c>
      <c r="I83" s="34">
        <f t="shared" ref="I83:J83" si="127">I78</f>
        <v>0</v>
      </c>
      <c r="J83" s="34">
        <f t="shared" si="127"/>
        <v>-0.9521276595744681</v>
      </c>
      <c r="K83" s="34">
        <f t="shared" si="118"/>
        <v>-0.45374833776595747</v>
      </c>
      <c r="L83" s="34">
        <f>$CE$6-$CE$7*SUMPRODUCT($B$6:$CD$6,Q82:CS82)</f>
        <v>-3.4632225250957731</v>
      </c>
    </row>
    <row r="84" spans="1:111" ht="13.5" thickBot="1" x14ac:dyDescent="0.4">
      <c r="B84" s="39" t="s">
        <v>367</v>
      </c>
      <c r="D84" s="39" t="s">
        <v>368</v>
      </c>
      <c r="E84" s="39" t="s">
        <v>369</v>
      </c>
      <c r="F84" s="39" t="s">
        <v>370</v>
      </c>
      <c r="H84" s="39" t="s">
        <v>347</v>
      </c>
      <c r="I84" s="39" t="s">
        <v>371</v>
      </c>
      <c r="J84" s="39" t="s">
        <v>372</v>
      </c>
      <c r="K84" s="39" t="s">
        <v>349</v>
      </c>
      <c r="L84" s="39" t="s">
        <v>373</v>
      </c>
      <c r="M84" s="39" t="s">
        <v>374</v>
      </c>
      <c r="O84" s="45" t="s">
        <v>336</v>
      </c>
    </row>
    <row r="85" spans="1:111" ht="13.9" thickTop="1" thickBot="1" x14ac:dyDescent="0.4">
      <c r="B85" s="32">
        <f>1+B80</f>
        <v>10</v>
      </c>
      <c r="D85" s="32">
        <f>IF(F80,IF(M85&lt;0,D80,H85),E80)</f>
        <v>0.48046875</v>
      </c>
      <c r="E85" s="32">
        <f>IF(F80,IF(M85&lt;0,H85,E80),H85)</f>
        <v>0.484375</v>
      </c>
      <c r="F85" s="32" t="b">
        <f>OR(F80,M85*M80&lt;=0)</f>
        <v>1</v>
      </c>
      <c r="H85" s="32">
        <f>IF(F80,(D80+E80)/2,2*H80)</f>
        <v>0.48046875</v>
      </c>
      <c r="I85" s="32">
        <f>I80</f>
        <v>0</v>
      </c>
      <c r="J85" s="32">
        <f>J80</f>
        <v>-1</v>
      </c>
      <c r="K85" s="32">
        <f>I85+J85*H85</f>
        <v>-0.48046875</v>
      </c>
      <c r="L85" s="32">
        <f>$CE$3-$CE$7*SUMPRODUCT($B$3:$CD$3,Q87:CS87)</f>
        <v>-2.8553454357052033</v>
      </c>
      <c r="M85" s="32">
        <f>SUMPRODUCT(L85:L88,J85:J88)</f>
        <v>1.6057911255519834</v>
      </c>
      <c r="O85" s="46">
        <f>SUM(Q85:CS85)</f>
        <v>-1.6926978736973495</v>
      </c>
      <c r="P85" s="39" t="s">
        <v>363</v>
      </c>
      <c r="Q85" s="32">
        <f t="shared" ref="Q85:AV85" si="128">SUMPRODUCT(B$3:B$6,$K85:$K88)</f>
        <v>0.9182210533814591</v>
      </c>
      <c r="R85" s="32">
        <f t="shared" si="128"/>
        <v>0.4607534669452889</v>
      </c>
      <c r="S85" s="32">
        <f t="shared" si="128"/>
        <v>3.2858805091187104E-3</v>
      </c>
      <c r="T85" s="32">
        <f t="shared" si="128"/>
        <v>0.49908873955167182</v>
      </c>
      <c r="U85" s="32">
        <f t="shared" si="128"/>
        <v>4.162115311550163E-2</v>
      </c>
      <c r="V85" s="32">
        <f t="shared" si="128"/>
        <v>-0.41584643332066856</v>
      </c>
      <c r="W85" s="32">
        <f t="shared" si="128"/>
        <v>7.995642572188455E-2</v>
      </c>
      <c r="X85" s="32">
        <f t="shared" si="128"/>
        <v>-0.37751116071428564</v>
      </c>
      <c r="Y85" s="32">
        <f t="shared" si="128"/>
        <v>-0.83497874715045584</v>
      </c>
      <c r="Z85" s="32">
        <f t="shared" si="128"/>
        <v>1.2943761364253148</v>
      </c>
      <c r="AA85" s="32">
        <f t="shared" si="128"/>
        <v>0.83690854998914466</v>
      </c>
      <c r="AB85" s="32">
        <f t="shared" si="128"/>
        <v>0.37944096355297446</v>
      </c>
      <c r="AC85" s="32">
        <f t="shared" si="128"/>
        <v>0.87524382259552758</v>
      </c>
      <c r="AD85" s="32">
        <f t="shared" si="128"/>
        <v>0.41777623615935738</v>
      </c>
      <c r="AE85" s="32">
        <f t="shared" si="128"/>
        <v>-3.9691350276812809E-2</v>
      </c>
      <c r="AF85" s="32">
        <f t="shared" si="128"/>
        <v>0.4561115087657403</v>
      </c>
      <c r="AG85" s="32">
        <f t="shared" si="128"/>
        <v>-1.3560776704298894E-3</v>
      </c>
      <c r="AH85" s="32">
        <f t="shared" si="128"/>
        <v>-0.45882366410660008</v>
      </c>
      <c r="AI85" s="32">
        <f t="shared" si="128"/>
        <v>1.7959162471504557</v>
      </c>
      <c r="AJ85" s="32">
        <f t="shared" si="128"/>
        <v>1.3384486607142856</v>
      </c>
      <c r="AK85" s="32">
        <f t="shared" si="128"/>
        <v>0.88098107427811545</v>
      </c>
      <c r="AL85" s="32">
        <f t="shared" si="128"/>
        <v>1.3767839333206686</v>
      </c>
      <c r="AM85" s="32">
        <f t="shared" si="128"/>
        <v>0.91931634688449837</v>
      </c>
      <c r="AN85" s="32">
        <f t="shared" si="128"/>
        <v>0.46184876044832818</v>
      </c>
      <c r="AO85" s="32">
        <f t="shared" si="128"/>
        <v>0.95765161949088129</v>
      </c>
      <c r="AP85" s="32">
        <f t="shared" si="128"/>
        <v>0.50018403305471115</v>
      </c>
      <c r="AQ85" s="32">
        <f t="shared" si="128"/>
        <v>4.271644661854096E-2</v>
      </c>
      <c r="AR85" s="32">
        <f t="shared" si="128"/>
        <v>0.4377523033814591</v>
      </c>
      <c r="AS85" s="32">
        <f t="shared" si="128"/>
        <v>-1.9715283054711097E-2</v>
      </c>
      <c r="AT85" s="32">
        <f t="shared" si="128"/>
        <v>-0.47718286949088129</v>
      </c>
      <c r="AU85" s="32">
        <f t="shared" si="128"/>
        <v>1.8619989551671823E-2</v>
      </c>
      <c r="AV85" s="32">
        <f t="shared" si="128"/>
        <v>-0.43884759688449837</v>
      </c>
      <c r="AW85" s="32">
        <f t="shared" ref="AW85:CB85" si="129">SUMPRODUCT(AH$3:AH$6,$K85:$K88)</f>
        <v>-0.89631518332066862</v>
      </c>
      <c r="AX85" s="32">
        <f t="shared" si="129"/>
        <v>-0.40051232427811539</v>
      </c>
      <c r="AY85" s="32">
        <f t="shared" si="129"/>
        <v>-0.85797991071428559</v>
      </c>
      <c r="AZ85" s="32">
        <f t="shared" si="129"/>
        <v>-1.3154474971504557</v>
      </c>
      <c r="BA85" s="32">
        <f t="shared" si="129"/>
        <v>0.81390738642531479</v>
      </c>
      <c r="BB85" s="32">
        <f t="shared" si="129"/>
        <v>0.35643979998914466</v>
      </c>
      <c r="BC85" s="32">
        <f t="shared" si="129"/>
        <v>-0.10102778644702554</v>
      </c>
      <c r="BD85" s="32">
        <f t="shared" si="129"/>
        <v>0.39477507259552758</v>
      </c>
      <c r="BE85" s="32">
        <f t="shared" si="129"/>
        <v>-6.2692513840642616E-2</v>
      </c>
      <c r="BF85" s="32">
        <f t="shared" si="129"/>
        <v>-0.52016010027681281</v>
      </c>
      <c r="BG85" s="32">
        <f t="shared" si="129"/>
        <v>-2.4357241234259697E-2</v>
      </c>
      <c r="BH85" s="32">
        <f t="shared" si="129"/>
        <v>-0.48182482767042989</v>
      </c>
      <c r="BI85" s="32">
        <f t="shared" si="129"/>
        <v>-0.93929241410660014</v>
      </c>
      <c r="BJ85" s="32">
        <f t="shared" si="129"/>
        <v>1.3154474971504557</v>
      </c>
      <c r="BK85" s="32">
        <f t="shared" si="129"/>
        <v>0.85797991071428559</v>
      </c>
      <c r="BL85" s="32">
        <f t="shared" si="129"/>
        <v>0.40051232427811539</v>
      </c>
      <c r="BM85" s="32">
        <f t="shared" si="129"/>
        <v>0.89631518332066862</v>
      </c>
      <c r="BN85" s="32">
        <f t="shared" si="129"/>
        <v>0.43884759688449837</v>
      </c>
      <c r="BO85" s="32">
        <f t="shared" si="129"/>
        <v>-1.8619989551671823E-2</v>
      </c>
      <c r="BP85" s="32">
        <f t="shared" si="129"/>
        <v>0.47718286949088129</v>
      </c>
      <c r="BQ85" s="32">
        <f t="shared" si="129"/>
        <v>1.9715283054711097E-2</v>
      </c>
      <c r="BR85" s="32">
        <f t="shared" si="129"/>
        <v>-0.4377523033814591</v>
      </c>
      <c r="BS85" s="32">
        <f t="shared" si="129"/>
        <v>-4.271644661854096E-2</v>
      </c>
      <c r="BT85" s="32">
        <f t="shared" si="129"/>
        <v>-0.50018403305471115</v>
      </c>
      <c r="BU85" s="32">
        <f t="shared" si="129"/>
        <v>-0.95765161949088129</v>
      </c>
      <c r="BV85" s="32">
        <f t="shared" si="129"/>
        <v>-0.46184876044832818</v>
      </c>
      <c r="BW85" s="32">
        <f t="shared" si="129"/>
        <v>-0.91931634688449837</v>
      </c>
      <c r="BX85" s="32">
        <f t="shared" si="129"/>
        <v>-1.3767839333206686</v>
      </c>
      <c r="BY85" s="32">
        <f t="shared" si="129"/>
        <v>-0.88098107427811545</v>
      </c>
      <c r="BZ85" s="32">
        <f t="shared" si="129"/>
        <v>-1.3384486607142856</v>
      </c>
      <c r="CA85" s="32">
        <f t="shared" si="129"/>
        <v>-1.7959162471504557</v>
      </c>
      <c r="CB85" s="32">
        <f t="shared" si="129"/>
        <v>0.33343863642531479</v>
      </c>
      <c r="CC85" s="32">
        <f t="shared" ref="CC85:CS85" si="130">SUMPRODUCT(BN$3:BN$6,$K85:$K88)</f>
        <v>-0.1240289500108554</v>
      </c>
      <c r="CD85" s="32">
        <f t="shared" si="130"/>
        <v>-0.58149653644702559</v>
      </c>
      <c r="CE85" s="32">
        <f t="shared" si="130"/>
        <v>-8.5693677404472479E-2</v>
      </c>
      <c r="CF85" s="32">
        <f t="shared" si="130"/>
        <v>-0.54316126384064267</v>
      </c>
      <c r="CG85" s="32">
        <f t="shared" si="130"/>
        <v>-1.0006288502768128</v>
      </c>
      <c r="CH85" s="32">
        <f t="shared" si="130"/>
        <v>-0.50482599123425986</v>
      </c>
      <c r="CI85" s="32">
        <f t="shared" si="130"/>
        <v>-0.96229357767043</v>
      </c>
      <c r="CJ85" s="32">
        <f t="shared" si="130"/>
        <v>-1.4197611641066001</v>
      </c>
      <c r="CK85" s="32">
        <f t="shared" si="130"/>
        <v>0.83497874715045584</v>
      </c>
      <c r="CL85" s="32">
        <f t="shared" si="130"/>
        <v>0.37751116071428564</v>
      </c>
      <c r="CM85" s="32">
        <f t="shared" si="130"/>
        <v>-7.995642572188455E-2</v>
      </c>
      <c r="CN85" s="32">
        <f t="shared" si="130"/>
        <v>0.41584643332066856</v>
      </c>
      <c r="CO85" s="32">
        <f t="shared" si="130"/>
        <v>-4.162115311550163E-2</v>
      </c>
      <c r="CP85" s="32">
        <f t="shared" si="130"/>
        <v>-0.49908873955167182</v>
      </c>
      <c r="CQ85" s="32">
        <f t="shared" si="130"/>
        <v>-3.2858805091187104E-3</v>
      </c>
      <c r="CR85" s="32">
        <f t="shared" si="130"/>
        <v>-0.4607534669452889</v>
      </c>
      <c r="CS85" s="32">
        <f t="shared" si="130"/>
        <v>-0.9182210533814591</v>
      </c>
    </row>
    <row r="86" spans="1:111" ht="13.9" thickTop="1" thickBot="1" x14ac:dyDescent="0.4">
      <c r="H86" s="33">
        <f>H85</f>
        <v>0.48046875</v>
      </c>
      <c r="I86" s="33">
        <f t="shared" ref="I86:J86" si="131">I81</f>
        <v>0</v>
      </c>
      <c r="J86" s="33">
        <f t="shared" si="131"/>
        <v>0.91337386018237054</v>
      </c>
      <c r="K86" s="33">
        <f t="shared" ref="K86:K88" si="132">I86+J86*H86</f>
        <v>0.43884759688449837</v>
      </c>
      <c r="L86" s="33">
        <f>$CE$4-$CE$7*SUMPRODUCT($B$4:$CD$4,Q87:CS87)</f>
        <v>-4.6047079691500699</v>
      </c>
      <c r="M86" s="39" t="s">
        <v>375</v>
      </c>
      <c r="O86" s="47">
        <f t="shared" ref="O86:O87" si="133">SUM(Q86:CS86)</f>
        <v>103.57127505583495</v>
      </c>
      <c r="P86" s="39" t="s">
        <v>365</v>
      </c>
      <c r="Q86" s="33">
        <f>EXP(Q85)</f>
        <v>2.5048304644430464</v>
      </c>
      <c r="R86" s="33">
        <f>EXP(R85)</f>
        <v>1.585267982143272</v>
      </c>
      <c r="S86" s="33">
        <f t="shared" ref="S86:CD86" si="134">EXP(S85)</f>
        <v>1.0032912849322873</v>
      </c>
      <c r="T86" s="33">
        <f t="shared" si="134"/>
        <v>1.6472195405533843</v>
      </c>
      <c r="U86" s="33">
        <f t="shared" si="134"/>
        <v>1.0424994562578729</v>
      </c>
      <c r="V86" s="33">
        <f t="shared" si="134"/>
        <v>0.65978158317187519</v>
      </c>
      <c r="W86" s="33">
        <f t="shared" si="134"/>
        <v>1.0832398652514061</v>
      </c>
      <c r="X86" s="33">
        <f t="shared" si="134"/>
        <v>0.68556555014036635</v>
      </c>
      <c r="Y86" s="33">
        <f t="shared" si="134"/>
        <v>0.43388370260005354</v>
      </c>
      <c r="Z86" s="33">
        <f t="shared" si="134"/>
        <v>3.6487189610882864</v>
      </c>
      <c r="AA86" s="33">
        <f t="shared" si="134"/>
        <v>2.3092171015008995</v>
      </c>
      <c r="AB86" s="33">
        <f t="shared" si="134"/>
        <v>1.4614673475081021</v>
      </c>
      <c r="AC86" s="33">
        <f t="shared" si="134"/>
        <v>2.399460265279334</v>
      </c>
      <c r="AD86" s="33">
        <f t="shared" si="134"/>
        <v>1.5185808329020418</v>
      </c>
      <c r="AE86" s="33">
        <f t="shared" si="134"/>
        <v>0.96108603231610312</v>
      </c>
      <c r="AF86" s="33">
        <f t="shared" si="134"/>
        <v>1.5779262875694693</v>
      </c>
      <c r="AG86" s="33">
        <f t="shared" si="134"/>
        <v>0.99864484138740939</v>
      </c>
      <c r="AH86" s="33">
        <f t="shared" si="134"/>
        <v>0.63202668406383178</v>
      </c>
      <c r="AI86" s="33">
        <f t="shared" si="134"/>
        <v>6.0249925758413401</v>
      </c>
      <c r="AJ86" s="33">
        <f t="shared" si="134"/>
        <v>3.813123466324468</v>
      </c>
      <c r="AK86" s="33">
        <f t="shared" si="134"/>
        <v>2.4132661387394241</v>
      </c>
      <c r="AL86" s="33">
        <f t="shared" si="134"/>
        <v>3.9621386131702336</v>
      </c>
      <c r="AM86" s="33">
        <f t="shared" si="134"/>
        <v>2.5075754920079678</v>
      </c>
      <c r="AN86" s="33">
        <f t="shared" si="134"/>
        <v>1.5870052671094776</v>
      </c>
      <c r="AO86" s="33">
        <f t="shared" si="134"/>
        <v>2.6055704123058394</v>
      </c>
      <c r="AP86" s="33">
        <f t="shared" si="134"/>
        <v>1.6490247178332373</v>
      </c>
      <c r="AQ86" s="33">
        <f t="shared" si="134"/>
        <v>1.0436419246941468</v>
      </c>
      <c r="AR86" s="33">
        <f t="shared" si="134"/>
        <v>1.5492211230568733</v>
      </c>
      <c r="AS86" s="33">
        <f t="shared" si="134"/>
        <v>0.98047779221185094</v>
      </c>
      <c r="AT86" s="33">
        <f t="shared" si="134"/>
        <v>0.62052904308698476</v>
      </c>
      <c r="AU86" s="33">
        <f t="shared" si="134"/>
        <v>1.0187944225218299</v>
      </c>
      <c r="AV86" s="33">
        <f t="shared" si="134"/>
        <v>0.64477903847640783</v>
      </c>
      <c r="AW86" s="33">
        <f t="shared" si="134"/>
        <v>0.40807055797329206</v>
      </c>
      <c r="AX86" s="33">
        <f t="shared" si="134"/>
        <v>0.66997671275844428</v>
      </c>
      <c r="AY86" s="33">
        <f t="shared" si="134"/>
        <v>0.42401777149964509</v>
      </c>
      <c r="AZ86" s="33">
        <f t="shared" si="134"/>
        <v>0.26835420862209541</v>
      </c>
      <c r="BA86" s="33">
        <f t="shared" si="134"/>
        <v>2.2567086143584509</v>
      </c>
      <c r="BB86" s="33">
        <f t="shared" si="134"/>
        <v>1.4282355481351199</v>
      </c>
      <c r="BC86" s="33">
        <f t="shared" si="134"/>
        <v>0.90390791614748522</v>
      </c>
      <c r="BD86" s="33">
        <f t="shared" si="134"/>
        <v>1.4840503497840281</v>
      </c>
      <c r="BE86" s="33">
        <f t="shared" si="134"/>
        <v>0.93923223020375235</v>
      </c>
      <c r="BF86" s="33">
        <f t="shared" si="134"/>
        <v>0.59442537268489148</v>
      </c>
      <c r="BG86" s="33">
        <f t="shared" si="134"/>
        <v>0.97593700253597304</v>
      </c>
      <c r="BH86" s="33">
        <f t="shared" si="134"/>
        <v>0.61765524839748409</v>
      </c>
      <c r="BI86" s="33">
        <f t="shared" si="134"/>
        <v>0.3909043359168009</v>
      </c>
      <c r="BJ86" s="33">
        <f t="shared" si="134"/>
        <v>3.726418173706493</v>
      </c>
      <c r="BK86" s="33">
        <f t="shared" si="134"/>
        <v>2.3583917166095407</v>
      </c>
      <c r="BL86" s="33">
        <f t="shared" si="134"/>
        <v>1.4925891914702167</v>
      </c>
      <c r="BM86" s="33">
        <f t="shared" si="134"/>
        <v>2.4505566021880201</v>
      </c>
      <c r="BN86" s="33">
        <f t="shared" si="134"/>
        <v>1.5509189045024909</v>
      </c>
      <c r="BO86" s="33">
        <f t="shared" si="134"/>
        <v>0.98155229150616274</v>
      </c>
      <c r="BP86" s="33">
        <f t="shared" si="134"/>
        <v>1.6115281164363189</v>
      </c>
      <c r="BQ86" s="33">
        <f t="shared" si="134"/>
        <v>1.0199109127643871</v>
      </c>
      <c r="BR86" s="33">
        <f t="shared" si="134"/>
        <v>0.64548564766973493</v>
      </c>
      <c r="BS86" s="33">
        <f t="shared" si="134"/>
        <v>0.95818304759370732</v>
      </c>
      <c r="BT86" s="33">
        <f t="shared" si="134"/>
        <v>0.60641904829296078</v>
      </c>
      <c r="BU86" s="33">
        <f t="shared" si="134"/>
        <v>0.38379312079884831</v>
      </c>
      <c r="BV86" s="33">
        <f t="shared" si="134"/>
        <v>0.63011763144388877</v>
      </c>
      <c r="BW86" s="33">
        <f t="shared" si="134"/>
        <v>0.3987915830199949</v>
      </c>
      <c r="BX86" s="33">
        <f t="shared" si="134"/>
        <v>0.25238894890652702</v>
      </c>
      <c r="BY86" s="33">
        <f t="shared" si="134"/>
        <v>0.41437617838633939</v>
      </c>
      <c r="BZ86" s="33">
        <f t="shared" si="134"/>
        <v>0.26225219530169486</v>
      </c>
      <c r="CA86" s="33">
        <f t="shared" si="134"/>
        <v>0.16597530825344767</v>
      </c>
      <c r="CB86" s="33">
        <f t="shared" si="134"/>
        <v>1.395759395127723</v>
      </c>
      <c r="CC86" s="33">
        <f t="shared" si="134"/>
        <v>0.883354267396946</v>
      </c>
      <c r="CD86" s="33">
        <f t="shared" si="134"/>
        <v>0.55906108492072182</v>
      </c>
      <c r="CE86" s="33">
        <f t="shared" ref="CE86:CS86" si="135">EXP(CE85)</f>
        <v>0.91787535412164967</v>
      </c>
      <c r="CF86" s="33">
        <f t="shared" si="135"/>
        <v>0.58090894020286843</v>
      </c>
      <c r="CG86" s="33">
        <f t="shared" si="135"/>
        <v>0.36764817280723666</v>
      </c>
      <c r="CH86" s="33">
        <f t="shared" si="135"/>
        <v>0.60361059982465581</v>
      </c>
      <c r="CI86" s="33">
        <f t="shared" si="135"/>
        <v>0.38201569773588939</v>
      </c>
      <c r="CJ86" s="33">
        <f t="shared" si="135"/>
        <v>0.24177175377475424</v>
      </c>
      <c r="CK86" s="33">
        <f t="shared" si="135"/>
        <v>2.3047650649413365</v>
      </c>
      <c r="CL86" s="33">
        <f t="shared" si="135"/>
        <v>1.4586497232762858</v>
      </c>
      <c r="CM86" s="33">
        <f t="shared" si="135"/>
        <v>0.92315657139142759</v>
      </c>
      <c r="CN86" s="33">
        <f t="shared" si="135"/>
        <v>1.5156530971848858</v>
      </c>
      <c r="CO86" s="33">
        <f t="shared" si="135"/>
        <v>0.95923311422105884</v>
      </c>
      <c r="CP86" s="33">
        <f t="shared" si="135"/>
        <v>0.60708361902023666</v>
      </c>
      <c r="CQ86" s="33">
        <f t="shared" si="135"/>
        <v>0.99671951208814769</v>
      </c>
      <c r="CR86" s="33">
        <f t="shared" si="135"/>
        <v>0.63080817329572658</v>
      </c>
      <c r="CS86" s="33">
        <f t="shared" si="135"/>
        <v>0.39922861614602401</v>
      </c>
    </row>
    <row r="87" spans="1:111" ht="13.9" thickTop="1" thickBot="1" x14ac:dyDescent="0.4">
      <c r="H87" s="32">
        <f t="shared" ref="H87:H88" si="136">H86</f>
        <v>0.48046875</v>
      </c>
      <c r="I87" s="32">
        <f t="shared" ref="I87:J87" si="137">I82</f>
        <v>0</v>
      </c>
      <c r="J87" s="32">
        <f t="shared" si="137"/>
        <v>-0.87234042553191493</v>
      </c>
      <c r="K87" s="32">
        <f t="shared" si="132"/>
        <v>-0.41913231382978727</v>
      </c>
      <c r="L87" s="32">
        <f>$CE$5-$CE$7*SUMPRODUCT($B$5:$CD$5,Q87:CS87)</f>
        <v>-1.0760013953906764</v>
      </c>
      <c r="M87" s="32">
        <f>SUMPRODUCT($B$7:$CD$7, LN(Q87:CS87))</f>
        <v>-2480.3855928387602</v>
      </c>
      <c r="O87" s="48">
        <f t="shared" si="133"/>
        <v>0.99999999999999978</v>
      </c>
      <c r="P87" s="39" t="s">
        <v>366</v>
      </c>
      <c r="Q87" s="32">
        <f t="shared" ref="Q87:AV87" si="138">Q86/$O86</f>
        <v>2.4184605848414052E-2</v>
      </c>
      <c r="R87" s="32">
        <f t="shared" si="138"/>
        <v>1.530605837659775E-2</v>
      </c>
      <c r="S87" s="32">
        <f t="shared" si="138"/>
        <v>9.6869646954854619E-3</v>
      </c>
      <c r="T87" s="32">
        <f t="shared" si="138"/>
        <v>1.5904212240945893E-2</v>
      </c>
      <c r="U87" s="32">
        <f t="shared" si="138"/>
        <v>1.0065526910775837E-2</v>
      </c>
      <c r="V87" s="32">
        <f t="shared" si="138"/>
        <v>6.3703143831741861E-3</v>
      </c>
      <c r="W87" s="32">
        <f t="shared" si="138"/>
        <v>1.0458883166857171E-2</v>
      </c>
      <c r="X87" s="32">
        <f t="shared" si="138"/>
        <v>6.6192633987636066E-3</v>
      </c>
      <c r="Y87" s="32">
        <f t="shared" si="138"/>
        <v>4.1892281654942283E-3</v>
      </c>
      <c r="Z87" s="32">
        <f t="shared" si="138"/>
        <v>3.5229062875988287E-2</v>
      </c>
      <c r="AA87" s="32">
        <f t="shared" si="138"/>
        <v>2.2295922303322113E-2</v>
      </c>
      <c r="AB87" s="32">
        <f t="shared" si="138"/>
        <v>1.4110740132534138E-2</v>
      </c>
      <c r="AC87" s="32">
        <f t="shared" si="138"/>
        <v>2.3167236900248574E-2</v>
      </c>
      <c r="AD87" s="32">
        <f t="shared" si="138"/>
        <v>1.466218149852244E-2</v>
      </c>
      <c r="AE87" s="32">
        <f t="shared" si="138"/>
        <v>9.279465100704657E-3</v>
      </c>
      <c r="AF87" s="32">
        <f t="shared" si="138"/>
        <v>1.5235172944610504E-2</v>
      </c>
      <c r="AG87" s="32">
        <f t="shared" si="138"/>
        <v>9.6421024154529633E-3</v>
      </c>
      <c r="AH87" s="32">
        <f t="shared" si="138"/>
        <v>6.1023356497552838E-3</v>
      </c>
      <c r="AI87" s="32">
        <f t="shared" si="138"/>
        <v>5.8172428335880634E-2</v>
      </c>
      <c r="AJ87" s="32">
        <f t="shared" si="138"/>
        <v>3.6816419072458313E-2</v>
      </c>
      <c r="AK87" s="32">
        <f t="shared" si="138"/>
        <v>2.3300535186406075E-2</v>
      </c>
      <c r="AL87" s="32">
        <f t="shared" si="138"/>
        <v>3.8255188140092482E-2</v>
      </c>
      <c r="AM87" s="32">
        <f t="shared" si="138"/>
        <v>2.4211109602118367E-2</v>
      </c>
      <c r="AN87" s="32">
        <f t="shared" si="138"/>
        <v>1.5322832187340825E-2</v>
      </c>
      <c r="AO87" s="32">
        <f t="shared" si="138"/>
        <v>2.5157268855685949E-2</v>
      </c>
      <c r="AP87" s="32">
        <f t="shared" si="138"/>
        <v>1.5921641564654421E-2</v>
      </c>
      <c r="AQ87" s="32">
        <f t="shared" si="138"/>
        <v>1.0076557656855367E-2</v>
      </c>
      <c r="AR87" s="32">
        <f t="shared" si="138"/>
        <v>1.4958019221272434E-2</v>
      </c>
      <c r="AS87" s="32">
        <f t="shared" si="138"/>
        <v>9.466696163422517E-3</v>
      </c>
      <c r="AT87" s="32">
        <f t="shared" si="138"/>
        <v>5.9913237792279719E-3</v>
      </c>
      <c r="AU87" s="32">
        <f t="shared" si="138"/>
        <v>9.8366503837343036E-3</v>
      </c>
      <c r="AV87" s="32">
        <f t="shared" si="138"/>
        <v>6.2254620127908007E-3</v>
      </c>
      <c r="AW87" s="32">
        <f t="shared" ref="AW87:CB87" si="139">AW86/$O86</f>
        <v>3.9399974341660128E-3</v>
      </c>
      <c r="AX87" s="32">
        <f t="shared" si="139"/>
        <v>6.4687502630170575E-3</v>
      </c>
      <c r="AY87" s="32">
        <f t="shared" si="139"/>
        <v>4.0939707585047926E-3</v>
      </c>
      <c r="AZ87" s="32">
        <f t="shared" si="139"/>
        <v>2.5910099926589347E-3</v>
      </c>
      <c r="BA87" s="32">
        <f t="shared" si="139"/>
        <v>2.1788943055319792E-2</v>
      </c>
      <c r="BB87" s="32">
        <f t="shared" si="139"/>
        <v>1.37898809043836E-2</v>
      </c>
      <c r="BC87" s="32">
        <f t="shared" si="139"/>
        <v>8.7273997125186624E-3</v>
      </c>
      <c r="BD87" s="32">
        <f t="shared" si="139"/>
        <v>1.4328783236317031E-2</v>
      </c>
      <c r="BE87" s="32">
        <f t="shared" si="139"/>
        <v>9.0684625606609094E-3</v>
      </c>
      <c r="BF87" s="32">
        <f t="shared" si="139"/>
        <v>5.7392879672905316E-3</v>
      </c>
      <c r="BG87" s="32">
        <f t="shared" si="139"/>
        <v>9.4228539912234212E-3</v>
      </c>
      <c r="BH87" s="32">
        <f t="shared" si="139"/>
        <v>5.9635767548918183E-3</v>
      </c>
      <c r="BI87" s="32">
        <f t="shared" si="139"/>
        <v>3.7742543548495047E-3</v>
      </c>
      <c r="BJ87" s="32">
        <f t="shared" si="139"/>
        <v>3.597926328219473E-2</v>
      </c>
      <c r="BK87" s="32">
        <f t="shared" si="139"/>
        <v>2.2770712394321102E-2</v>
      </c>
      <c r="BL87" s="32">
        <f t="shared" si="139"/>
        <v>1.4411227347211538E-2</v>
      </c>
      <c r="BM87" s="32">
        <f t="shared" si="139"/>
        <v>2.3660581574060306E-2</v>
      </c>
      <c r="BN87" s="32">
        <f t="shared" si="139"/>
        <v>1.4974411618147943E-2</v>
      </c>
      <c r="BO87" s="32">
        <f t="shared" si="139"/>
        <v>9.4770706547448701E-3</v>
      </c>
      <c r="BP87" s="32">
        <f t="shared" si="139"/>
        <v>1.555960487661805E-2</v>
      </c>
      <c r="BQ87" s="32">
        <f t="shared" si="139"/>
        <v>9.8474303055027211E-3</v>
      </c>
      <c r="BR87" s="32">
        <f t="shared" si="139"/>
        <v>6.2322844564939037E-3</v>
      </c>
      <c r="BS87" s="32">
        <f t="shared" si="139"/>
        <v>9.2514362411503948E-3</v>
      </c>
      <c r="BT87" s="32">
        <f t="shared" si="139"/>
        <v>5.8550891448043117E-3</v>
      </c>
      <c r="BU87" s="32">
        <f t="shared" si="139"/>
        <v>3.7055942450447449E-3</v>
      </c>
      <c r="BV87" s="32">
        <f t="shared" si="139"/>
        <v>6.0839033902420755E-3</v>
      </c>
      <c r="BW87" s="32">
        <f t="shared" si="139"/>
        <v>3.8504071983762643E-3</v>
      </c>
      <c r="BX87" s="32">
        <f t="shared" si="139"/>
        <v>2.4368624289936081E-3</v>
      </c>
      <c r="BY87" s="32">
        <f t="shared" si="139"/>
        <v>4.0008793766703223E-3</v>
      </c>
      <c r="BZ87" s="32">
        <f t="shared" si="139"/>
        <v>2.532093914652644E-3</v>
      </c>
      <c r="CA87" s="32">
        <f t="shared" si="139"/>
        <v>1.6025225929097706E-3</v>
      </c>
      <c r="CB87" s="32">
        <f t="shared" si="139"/>
        <v>1.347631758299078E-2</v>
      </c>
      <c r="CC87" s="32">
        <f t="shared" ref="CC87:CS87" si="140">CC86/$O86</f>
        <v>8.5289503959542108E-3</v>
      </c>
      <c r="CD87" s="32">
        <f t="shared" si="140"/>
        <v>5.3978391655343993E-3</v>
      </c>
      <c r="CE87" s="32">
        <f t="shared" si="140"/>
        <v>8.862257934227671E-3</v>
      </c>
      <c r="CF87" s="32">
        <f t="shared" si="140"/>
        <v>5.6087842878221042E-3</v>
      </c>
      <c r="CG87" s="32">
        <f t="shared" si="140"/>
        <v>3.549711757521945E-3</v>
      </c>
      <c r="CH87" s="32">
        <f t="shared" si="140"/>
        <v>5.82797305043557E-3</v>
      </c>
      <c r="CI87" s="32">
        <f t="shared" si="140"/>
        <v>3.6884328934827337E-3</v>
      </c>
      <c r="CJ87" s="32">
        <f t="shared" si="140"/>
        <v>2.3343514275016492E-3</v>
      </c>
      <c r="CK87" s="32">
        <f t="shared" si="140"/>
        <v>2.2252937059033452E-2</v>
      </c>
      <c r="CL87" s="32">
        <f t="shared" si="140"/>
        <v>1.408353544445535E-2</v>
      </c>
      <c r="CM87" s="32">
        <f t="shared" si="140"/>
        <v>8.9132490731021405E-3</v>
      </c>
      <c r="CN87" s="32">
        <f t="shared" si="140"/>
        <v>1.4633913663492142E-2</v>
      </c>
      <c r="CO87" s="32">
        <f t="shared" si="140"/>
        <v>9.2615748305110591E-3</v>
      </c>
      <c r="CP87" s="32">
        <f t="shared" si="140"/>
        <v>5.8615056992680622E-3</v>
      </c>
      <c r="CQ87" s="32">
        <f t="shared" si="140"/>
        <v>9.6235130015616729E-3</v>
      </c>
      <c r="CR87" s="32">
        <f t="shared" si="140"/>
        <v>6.0905707007629277E-3</v>
      </c>
      <c r="CS87" s="32">
        <f t="shared" si="140"/>
        <v>3.8546268348130419E-3</v>
      </c>
    </row>
    <row r="88" spans="1:111" ht="13.15" thickTop="1" x14ac:dyDescent="0.35">
      <c r="H88" s="34">
        <f t="shared" si="136"/>
        <v>0.48046875</v>
      </c>
      <c r="I88" s="34">
        <f t="shared" ref="I88:J88" si="141">I83</f>
        <v>0</v>
      </c>
      <c r="J88" s="34">
        <f t="shared" si="141"/>
        <v>-0.9521276595744681</v>
      </c>
      <c r="K88" s="34">
        <f t="shared" si="132"/>
        <v>-0.45746758643617019</v>
      </c>
      <c r="L88" s="34">
        <f>$CE$6-$CE$7*SUMPRODUCT($B$6:$CD$6,Q87:CS87)</f>
        <v>-2.1190709535899828</v>
      </c>
    </row>
    <row r="90" spans="1:111" ht="27.75" customHeight="1" x14ac:dyDescent="0.35">
      <c r="A90" s="40" t="s">
        <v>354</v>
      </c>
      <c r="B90" s="40"/>
      <c r="C90" s="40">
        <f>1+C32</f>
        <v>2</v>
      </c>
      <c r="D90" s="40"/>
    </row>
    <row r="91" spans="1:111" ht="13.15" x14ac:dyDescent="0.35">
      <c r="B91" s="37" t="s">
        <v>349</v>
      </c>
      <c r="D91" s="37" t="s">
        <v>350</v>
      </c>
      <c r="F91" s="37" t="s">
        <v>348</v>
      </c>
      <c r="H91" s="37" t="s">
        <v>355</v>
      </c>
      <c r="I91" s="37"/>
      <c r="J91" s="37"/>
      <c r="K91" s="37"/>
      <c r="M91" s="37" t="s">
        <v>356</v>
      </c>
      <c r="N91" s="37" t="s">
        <v>357</v>
      </c>
      <c r="P91" s="37" t="s">
        <v>358</v>
      </c>
      <c r="R91" s="37" t="s">
        <v>359</v>
      </c>
      <c r="T91" s="37" t="s">
        <v>360</v>
      </c>
      <c r="V91" s="37" t="s">
        <v>361</v>
      </c>
      <c r="X91" s="37" t="s">
        <v>362</v>
      </c>
      <c r="Y91" s="37"/>
      <c r="Z91" s="37"/>
      <c r="AA91" s="37"/>
      <c r="AC91" s="37" t="s">
        <v>336</v>
      </c>
    </row>
    <row r="92" spans="1:111" ht="13.15" x14ac:dyDescent="0.35">
      <c r="B92" s="36">
        <f>K85</f>
        <v>-0.48046875</v>
      </c>
      <c r="D92" s="36">
        <f>$CE$3-$CE$7*SUMPRODUCT($B$3:$CD$3,AE94:DG94)</f>
        <v>-2.8553454357052033</v>
      </c>
      <c r="F92" s="36">
        <f>SUMPRODUCT(D92:D95,D92:D95)</f>
        <v>35.00457374758814</v>
      </c>
      <c r="H92" s="36">
        <f t="shared" ref="H92:K95" si="142">X34</f>
        <v>0.72107767860976046</v>
      </c>
      <c r="I92" s="36">
        <f t="shared" si="142"/>
        <v>0.26574314375195046</v>
      </c>
      <c r="J92" s="36">
        <f t="shared" si="142"/>
        <v>-0.24546958083819814</v>
      </c>
      <c r="K92" s="36">
        <f t="shared" si="142"/>
        <v>-0.26648264114039738</v>
      </c>
      <c r="M92" s="36">
        <f t="array" ref="M92:M95">MMULT(H92:K95,D92:D95)</f>
        <v>-2.4537741942044571</v>
      </c>
      <c r="N92" s="36">
        <f>IFERROR(M92/(MAX(ABS(M92),ABS(M93),ABS(M94),ABS(M95))),0)</f>
        <v>-0.49182419201394484</v>
      </c>
      <c r="P92" s="36">
        <f>L143</f>
        <v>-0.54932144458234688</v>
      </c>
      <c r="R92" s="36">
        <f>H143*J143</f>
        <v>-6.4614964191285172E-3</v>
      </c>
      <c r="T92" s="36">
        <f>P92-D92</f>
        <v>2.3060239911228564</v>
      </c>
      <c r="V92" s="36">
        <f t="array" ref="V92:V95">MMULT(H92:K95,T92:T95)</f>
        <v>2.4080203850862252</v>
      </c>
      <c r="X92" s="36">
        <f t="array" ref="X92:AA95">H92:K95+MMULT(R92:R95,TRANSPOSE(R92:R95))*((SUMPRODUCT(R92:R95,T92:T95)+SUMPRODUCT(V92:V95,T92:T95))/SUMPRODUCT(R92:R95,T92:T95)^2)-(MMULT(V92:V95,TRANSPOSE(R92:R95))+MMULT(R92:R95,TRANSPOSE(V92:V95)))/SUMPRODUCT(R92:R95,T92:T95)</f>
        <v>0.55271759594809355</v>
      </c>
      <c r="Y92" s="36">
        <v>-8.4436867319117037E-2</v>
      </c>
      <c r="Z92" s="36">
        <v>-0.30059377358026418</v>
      </c>
      <c r="AA92" s="36">
        <v>-0.38858919502764466</v>
      </c>
      <c r="AC92" s="43">
        <f>SUM(AE92:DG92)</f>
        <v>-1.6926978736973495</v>
      </c>
      <c r="AD92" s="37" t="s">
        <v>363</v>
      </c>
      <c r="AE92" s="36">
        <f t="shared" ref="AE92:BJ92" si="143">SUMPRODUCT(B$3:B$6,$B92:$B95)</f>
        <v>0.9182210533814591</v>
      </c>
      <c r="AF92" s="36">
        <f t="shared" si="143"/>
        <v>0.4607534669452889</v>
      </c>
      <c r="AG92" s="36">
        <f t="shared" si="143"/>
        <v>3.2858805091187104E-3</v>
      </c>
      <c r="AH92" s="36">
        <f t="shared" si="143"/>
        <v>0.49908873955167182</v>
      </c>
      <c r="AI92" s="36">
        <f t="shared" si="143"/>
        <v>4.162115311550163E-2</v>
      </c>
      <c r="AJ92" s="36">
        <f t="shared" si="143"/>
        <v>-0.41584643332066856</v>
      </c>
      <c r="AK92" s="36">
        <f t="shared" si="143"/>
        <v>7.995642572188455E-2</v>
      </c>
      <c r="AL92" s="36">
        <f t="shared" si="143"/>
        <v>-0.37751116071428564</v>
      </c>
      <c r="AM92" s="36">
        <f t="shared" si="143"/>
        <v>-0.83497874715045584</v>
      </c>
      <c r="AN92" s="36">
        <f t="shared" si="143"/>
        <v>1.2943761364253148</v>
      </c>
      <c r="AO92" s="36">
        <f t="shared" si="143"/>
        <v>0.83690854998914466</v>
      </c>
      <c r="AP92" s="36">
        <f t="shared" si="143"/>
        <v>0.37944096355297446</v>
      </c>
      <c r="AQ92" s="36">
        <f t="shared" si="143"/>
        <v>0.87524382259552758</v>
      </c>
      <c r="AR92" s="36">
        <f t="shared" si="143"/>
        <v>0.41777623615935738</v>
      </c>
      <c r="AS92" s="36">
        <f t="shared" si="143"/>
        <v>-3.9691350276812809E-2</v>
      </c>
      <c r="AT92" s="36">
        <f t="shared" si="143"/>
        <v>0.4561115087657403</v>
      </c>
      <c r="AU92" s="36">
        <f t="shared" si="143"/>
        <v>-1.3560776704298894E-3</v>
      </c>
      <c r="AV92" s="36">
        <f t="shared" si="143"/>
        <v>-0.45882366410660008</v>
      </c>
      <c r="AW92" s="36">
        <f t="shared" si="143"/>
        <v>1.7959162471504557</v>
      </c>
      <c r="AX92" s="36">
        <f t="shared" si="143"/>
        <v>1.3384486607142856</v>
      </c>
      <c r="AY92" s="36">
        <f t="shared" si="143"/>
        <v>0.88098107427811545</v>
      </c>
      <c r="AZ92" s="36">
        <f t="shared" si="143"/>
        <v>1.3767839333206686</v>
      </c>
      <c r="BA92" s="36">
        <f t="shared" si="143"/>
        <v>0.91931634688449837</v>
      </c>
      <c r="BB92" s="36">
        <f t="shared" si="143"/>
        <v>0.46184876044832818</v>
      </c>
      <c r="BC92" s="36">
        <f t="shared" si="143"/>
        <v>0.95765161949088129</v>
      </c>
      <c r="BD92" s="36">
        <f t="shared" si="143"/>
        <v>0.50018403305471115</v>
      </c>
      <c r="BE92" s="36">
        <f t="shared" si="143"/>
        <v>4.271644661854096E-2</v>
      </c>
      <c r="BF92" s="36">
        <f t="shared" si="143"/>
        <v>0.4377523033814591</v>
      </c>
      <c r="BG92" s="36">
        <f t="shared" si="143"/>
        <v>-1.9715283054711097E-2</v>
      </c>
      <c r="BH92" s="36">
        <f t="shared" si="143"/>
        <v>-0.47718286949088129</v>
      </c>
      <c r="BI92" s="36">
        <f t="shared" si="143"/>
        <v>1.8619989551671823E-2</v>
      </c>
      <c r="BJ92" s="36">
        <f t="shared" si="143"/>
        <v>-0.43884759688449837</v>
      </c>
      <c r="BK92" s="36">
        <f t="shared" ref="BK92:CP92" si="144">SUMPRODUCT(AH$3:AH$6,$B92:$B95)</f>
        <v>-0.89631518332066862</v>
      </c>
      <c r="BL92" s="36">
        <f t="shared" si="144"/>
        <v>-0.40051232427811539</v>
      </c>
      <c r="BM92" s="36">
        <f t="shared" si="144"/>
        <v>-0.85797991071428559</v>
      </c>
      <c r="BN92" s="36">
        <f t="shared" si="144"/>
        <v>-1.3154474971504557</v>
      </c>
      <c r="BO92" s="36">
        <f t="shared" si="144"/>
        <v>0.81390738642531479</v>
      </c>
      <c r="BP92" s="36">
        <f t="shared" si="144"/>
        <v>0.35643979998914466</v>
      </c>
      <c r="BQ92" s="36">
        <f t="shared" si="144"/>
        <v>-0.10102778644702554</v>
      </c>
      <c r="BR92" s="36">
        <f t="shared" si="144"/>
        <v>0.39477507259552758</v>
      </c>
      <c r="BS92" s="36">
        <f t="shared" si="144"/>
        <v>-6.2692513840642616E-2</v>
      </c>
      <c r="BT92" s="36">
        <f t="shared" si="144"/>
        <v>-0.52016010027681281</v>
      </c>
      <c r="BU92" s="36">
        <f t="shared" si="144"/>
        <v>-2.4357241234259697E-2</v>
      </c>
      <c r="BV92" s="36">
        <f t="shared" si="144"/>
        <v>-0.48182482767042989</v>
      </c>
      <c r="BW92" s="36">
        <f t="shared" si="144"/>
        <v>-0.93929241410660014</v>
      </c>
      <c r="BX92" s="36">
        <f t="shared" si="144"/>
        <v>1.3154474971504557</v>
      </c>
      <c r="BY92" s="36">
        <f t="shared" si="144"/>
        <v>0.85797991071428559</v>
      </c>
      <c r="BZ92" s="36">
        <f t="shared" si="144"/>
        <v>0.40051232427811539</v>
      </c>
      <c r="CA92" s="36">
        <f t="shared" si="144"/>
        <v>0.89631518332066862</v>
      </c>
      <c r="CB92" s="36">
        <f t="shared" si="144"/>
        <v>0.43884759688449837</v>
      </c>
      <c r="CC92" s="36">
        <f t="shared" si="144"/>
        <v>-1.8619989551671823E-2</v>
      </c>
      <c r="CD92" s="36">
        <f t="shared" si="144"/>
        <v>0.47718286949088129</v>
      </c>
      <c r="CE92" s="36">
        <f t="shared" si="144"/>
        <v>1.9715283054711097E-2</v>
      </c>
      <c r="CF92" s="36">
        <f t="shared" si="144"/>
        <v>-0.4377523033814591</v>
      </c>
      <c r="CG92" s="36">
        <f t="shared" si="144"/>
        <v>-4.271644661854096E-2</v>
      </c>
      <c r="CH92" s="36">
        <f t="shared" si="144"/>
        <v>-0.50018403305471115</v>
      </c>
      <c r="CI92" s="36">
        <f t="shared" si="144"/>
        <v>-0.95765161949088129</v>
      </c>
      <c r="CJ92" s="36">
        <f t="shared" si="144"/>
        <v>-0.46184876044832818</v>
      </c>
      <c r="CK92" s="36">
        <f t="shared" si="144"/>
        <v>-0.91931634688449837</v>
      </c>
      <c r="CL92" s="36">
        <f t="shared" si="144"/>
        <v>-1.3767839333206686</v>
      </c>
      <c r="CM92" s="36">
        <f t="shared" si="144"/>
        <v>-0.88098107427811545</v>
      </c>
      <c r="CN92" s="36">
        <f t="shared" si="144"/>
        <v>-1.3384486607142856</v>
      </c>
      <c r="CO92" s="36">
        <f t="shared" si="144"/>
        <v>-1.7959162471504557</v>
      </c>
      <c r="CP92" s="36">
        <f t="shared" si="144"/>
        <v>0.33343863642531479</v>
      </c>
      <c r="CQ92" s="36">
        <f t="shared" ref="CQ92:DG92" si="145">SUMPRODUCT(BN$3:BN$6,$B92:$B95)</f>
        <v>-0.1240289500108554</v>
      </c>
      <c r="CR92" s="36">
        <f t="shared" si="145"/>
        <v>-0.58149653644702559</v>
      </c>
      <c r="CS92" s="36">
        <f t="shared" si="145"/>
        <v>-8.5693677404472479E-2</v>
      </c>
      <c r="CT92" s="36">
        <f t="shared" si="145"/>
        <v>-0.54316126384064267</v>
      </c>
      <c r="CU92" s="36">
        <f t="shared" si="145"/>
        <v>-1.0006288502768128</v>
      </c>
      <c r="CV92" s="36">
        <f t="shared" si="145"/>
        <v>-0.50482599123425986</v>
      </c>
      <c r="CW92" s="36">
        <f t="shared" si="145"/>
        <v>-0.96229357767043</v>
      </c>
      <c r="CX92" s="36">
        <f t="shared" si="145"/>
        <v>-1.4197611641066001</v>
      </c>
      <c r="CY92" s="36">
        <f t="shared" si="145"/>
        <v>0.83497874715045584</v>
      </c>
      <c r="CZ92" s="36">
        <f t="shared" si="145"/>
        <v>0.37751116071428564</v>
      </c>
      <c r="DA92" s="36">
        <f t="shared" si="145"/>
        <v>-7.995642572188455E-2</v>
      </c>
      <c r="DB92" s="36">
        <f t="shared" si="145"/>
        <v>0.41584643332066856</v>
      </c>
      <c r="DC92" s="36">
        <f t="shared" si="145"/>
        <v>-4.162115311550163E-2</v>
      </c>
      <c r="DD92" s="36">
        <f t="shared" si="145"/>
        <v>-0.49908873955167182</v>
      </c>
      <c r="DE92" s="36">
        <f t="shared" si="145"/>
        <v>-3.2858805091187104E-3</v>
      </c>
      <c r="DF92" s="36">
        <f t="shared" si="145"/>
        <v>-0.4607534669452889</v>
      </c>
      <c r="DG92" s="36">
        <f t="shared" si="145"/>
        <v>-0.9182210533814591</v>
      </c>
    </row>
    <row r="93" spans="1:111" ht="13.15" x14ac:dyDescent="0.35">
      <c r="B93" s="35">
        <f t="shared" ref="B93:B95" si="146">K86</f>
        <v>0.43884759688449837</v>
      </c>
      <c r="D93" s="35">
        <f>$CE$4-$CE$7*SUMPRODUCT($B$4:$CD$4,AE94:DG94)</f>
        <v>-4.6047079691500699</v>
      </c>
      <c r="F93" s="37" t="s">
        <v>364</v>
      </c>
      <c r="H93" s="35">
        <f t="shared" si="142"/>
        <v>0.26574314375195046</v>
      </c>
      <c r="I93" s="35">
        <f t="shared" si="142"/>
        <v>0.74724576898947315</v>
      </c>
      <c r="J93" s="35">
        <f t="shared" si="142"/>
        <v>0.23378622714543779</v>
      </c>
      <c r="K93" s="35">
        <f t="shared" si="142"/>
        <v>0.25385529329466205</v>
      </c>
      <c r="M93" s="35">
        <v>-4.9891287050289801</v>
      </c>
      <c r="N93" s="35">
        <f>IFERROR(M93/(MAX(ABS(M92),ABS(M93),ABS(M94),ABS(M95))),0)</f>
        <v>-1</v>
      </c>
      <c r="P93" s="35">
        <f>L144</f>
        <v>0.49694811877100165</v>
      </c>
      <c r="R93" s="35">
        <f>H144*J144</f>
        <v>-1.31378173828125E-2</v>
      </c>
      <c r="T93" s="35">
        <f>P93-D93</f>
        <v>5.1016560879210715</v>
      </c>
      <c r="V93" s="35">
        <v>5.0065668575778624</v>
      </c>
      <c r="X93" s="35">
        <v>-8.4436867319117037E-2</v>
      </c>
      <c r="Y93" s="35">
        <v>1.9257157388620438E-2</v>
      </c>
      <c r="Z93" s="35">
        <v>0.11939094413161541</v>
      </c>
      <c r="AA93" s="35">
        <v>2.2399925122873476E-5</v>
      </c>
      <c r="AC93" s="43">
        <f t="shared" ref="AC93:AC94" si="147">SUM(AE93:DG93)</f>
        <v>103.57127505583495</v>
      </c>
      <c r="AD93" s="37" t="s">
        <v>365</v>
      </c>
      <c r="AE93" s="35">
        <f>EXP(AE92)</f>
        <v>2.5048304644430464</v>
      </c>
      <c r="AF93" s="35">
        <f t="shared" ref="AF93:CQ93" si="148">EXP(AF92)</f>
        <v>1.585267982143272</v>
      </c>
      <c r="AG93" s="35">
        <f t="shared" si="148"/>
        <v>1.0032912849322873</v>
      </c>
      <c r="AH93" s="35">
        <f t="shared" si="148"/>
        <v>1.6472195405533843</v>
      </c>
      <c r="AI93" s="35">
        <f t="shared" si="148"/>
        <v>1.0424994562578729</v>
      </c>
      <c r="AJ93" s="35">
        <f t="shared" si="148"/>
        <v>0.65978158317187519</v>
      </c>
      <c r="AK93" s="35">
        <f t="shared" si="148"/>
        <v>1.0832398652514061</v>
      </c>
      <c r="AL93" s="35">
        <f t="shared" si="148"/>
        <v>0.68556555014036635</v>
      </c>
      <c r="AM93" s="35">
        <f t="shared" si="148"/>
        <v>0.43388370260005354</v>
      </c>
      <c r="AN93" s="35">
        <f t="shared" si="148"/>
        <v>3.6487189610882864</v>
      </c>
      <c r="AO93" s="35">
        <f t="shared" si="148"/>
        <v>2.3092171015008995</v>
      </c>
      <c r="AP93" s="35">
        <f t="shared" si="148"/>
        <v>1.4614673475081021</v>
      </c>
      <c r="AQ93" s="35">
        <f t="shared" si="148"/>
        <v>2.399460265279334</v>
      </c>
      <c r="AR93" s="35">
        <f t="shared" si="148"/>
        <v>1.5185808329020418</v>
      </c>
      <c r="AS93" s="35">
        <f t="shared" si="148"/>
        <v>0.96108603231610312</v>
      </c>
      <c r="AT93" s="35">
        <f t="shared" si="148"/>
        <v>1.5779262875694693</v>
      </c>
      <c r="AU93" s="35">
        <f t="shared" si="148"/>
        <v>0.99864484138740939</v>
      </c>
      <c r="AV93" s="35">
        <f t="shared" si="148"/>
        <v>0.63202668406383178</v>
      </c>
      <c r="AW93" s="35">
        <f t="shared" si="148"/>
        <v>6.0249925758413401</v>
      </c>
      <c r="AX93" s="35">
        <f t="shared" si="148"/>
        <v>3.813123466324468</v>
      </c>
      <c r="AY93" s="35">
        <f t="shared" si="148"/>
        <v>2.4132661387394241</v>
      </c>
      <c r="AZ93" s="35">
        <f t="shared" si="148"/>
        <v>3.9621386131702336</v>
      </c>
      <c r="BA93" s="35">
        <f t="shared" si="148"/>
        <v>2.5075754920079678</v>
      </c>
      <c r="BB93" s="35">
        <f t="shared" si="148"/>
        <v>1.5870052671094776</v>
      </c>
      <c r="BC93" s="35">
        <f t="shared" si="148"/>
        <v>2.6055704123058394</v>
      </c>
      <c r="BD93" s="35">
        <f t="shared" si="148"/>
        <v>1.6490247178332373</v>
      </c>
      <c r="BE93" s="35">
        <f t="shared" si="148"/>
        <v>1.0436419246941468</v>
      </c>
      <c r="BF93" s="35">
        <f t="shared" si="148"/>
        <v>1.5492211230568733</v>
      </c>
      <c r="BG93" s="35">
        <f t="shared" si="148"/>
        <v>0.98047779221185094</v>
      </c>
      <c r="BH93" s="35">
        <f t="shared" si="148"/>
        <v>0.62052904308698476</v>
      </c>
      <c r="BI93" s="35">
        <f t="shared" si="148"/>
        <v>1.0187944225218299</v>
      </c>
      <c r="BJ93" s="35">
        <f t="shared" si="148"/>
        <v>0.64477903847640783</v>
      </c>
      <c r="BK93" s="35">
        <f t="shared" si="148"/>
        <v>0.40807055797329206</v>
      </c>
      <c r="BL93" s="35">
        <f t="shared" si="148"/>
        <v>0.66997671275844428</v>
      </c>
      <c r="BM93" s="35">
        <f t="shared" si="148"/>
        <v>0.42401777149964509</v>
      </c>
      <c r="BN93" s="35">
        <f t="shared" si="148"/>
        <v>0.26835420862209541</v>
      </c>
      <c r="BO93" s="35">
        <f t="shared" si="148"/>
        <v>2.2567086143584509</v>
      </c>
      <c r="BP93" s="35">
        <f t="shared" si="148"/>
        <v>1.4282355481351199</v>
      </c>
      <c r="BQ93" s="35">
        <f t="shared" si="148"/>
        <v>0.90390791614748522</v>
      </c>
      <c r="BR93" s="35">
        <f t="shared" si="148"/>
        <v>1.4840503497840281</v>
      </c>
      <c r="BS93" s="35">
        <f t="shared" si="148"/>
        <v>0.93923223020375235</v>
      </c>
      <c r="BT93" s="35">
        <f t="shared" si="148"/>
        <v>0.59442537268489148</v>
      </c>
      <c r="BU93" s="35">
        <f t="shared" si="148"/>
        <v>0.97593700253597304</v>
      </c>
      <c r="BV93" s="35">
        <f t="shared" si="148"/>
        <v>0.61765524839748409</v>
      </c>
      <c r="BW93" s="35">
        <f t="shared" si="148"/>
        <v>0.3909043359168009</v>
      </c>
      <c r="BX93" s="35">
        <f t="shared" si="148"/>
        <v>3.726418173706493</v>
      </c>
      <c r="BY93" s="35">
        <f t="shared" si="148"/>
        <v>2.3583917166095407</v>
      </c>
      <c r="BZ93" s="35">
        <f t="shared" si="148"/>
        <v>1.4925891914702167</v>
      </c>
      <c r="CA93" s="35">
        <f t="shared" si="148"/>
        <v>2.4505566021880201</v>
      </c>
      <c r="CB93" s="35">
        <f t="shared" si="148"/>
        <v>1.5509189045024909</v>
      </c>
      <c r="CC93" s="35">
        <f t="shared" si="148"/>
        <v>0.98155229150616274</v>
      </c>
      <c r="CD93" s="35">
        <f t="shared" si="148"/>
        <v>1.6115281164363189</v>
      </c>
      <c r="CE93" s="35">
        <f t="shared" si="148"/>
        <v>1.0199109127643871</v>
      </c>
      <c r="CF93" s="35">
        <f t="shared" si="148"/>
        <v>0.64548564766973493</v>
      </c>
      <c r="CG93" s="35">
        <f t="shared" si="148"/>
        <v>0.95818304759370732</v>
      </c>
      <c r="CH93" s="35">
        <f t="shared" si="148"/>
        <v>0.60641904829296078</v>
      </c>
      <c r="CI93" s="35">
        <f t="shared" si="148"/>
        <v>0.38379312079884831</v>
      </c>
      <c r="CJ93" s="35">
        <f t="shared" si="148"/>
        <v>0.63011763144388877</v>
      </c>
      <c r="CK93" s="35">
        <f t="shared" si="148"/>
        <v>0.3987915830199949</v>
      </c>
      <c r="CL93" s="35">
        <f t="shared" si="148"/>
        <v>0.25238894890652702</v>
      </c>
      <c r="CM93" s="35">
        <f t="shared" si="148"/>
        <v>0.41437617838633939</v>
      </c>
      <c r="CN93" s="35">
        <f t="shared" si="148"/>
        <v>0.26225219530169486</v>
      </c>
      <c r="CO93" s="35">
        <f t="shared" si="148"/>
        <v>0.16597530825344767</v>
      </c>
      <c r="CP93" s="35">
        <f t="shared" si="148"/>
        <v>1.395759395127723</v>
      </c>
      <c r="CQ93" s="35">
        <f t="shared" si="148"/>
        <v>0.883354267396946</v>
      </c>
      <c r="CR93" s="35">
        <f t="shared" ref="CR93:DG93" si="149">EXP(CR92)</f>
        <v>0.55906108492072182</v>
      </c>
      <c r="CS93" s="35">
        <f t="shared" si="149"/>
        <v>0.91787535412164967</v>
      </c>
      <c r="CT93" s="35">
        <f t="shared" si="149"/>
        <v>0.58090894020286843</v>
      </c>
      <c r="CU93" s="35">
        <f t="shared" si="149"/>
        <v>0.36764817280723666</v>
      </c>
      <c r="CV93" s="35">
        <f t="shared" si="149"/>
        <v>0.60361059982465581</v>
      </c>
      <c r="CW93" s="35">
        <f t="shared" si="149"/>
        <v>0.38201569773588939</v>
      </c>
      <c r="CX93" s="35">
        <f t="shared" si="149"/>
        <v>0.24177175377475424</v>
      </c>
      <c r="CY93" s="35">
        <f t="shared" si="149"/>
        <v>2.3047650649413365</v>
      </c>
      <c r="CZ93" s="35">
        <f t="shared" si="149"/>
        <v>1.4586497232762858</v>
      </c>
      <c r="DA93" s="35">
        <f t="shared" si="149"/>
        <v>0.92315657139142759</v>
      </c>
      <c r="DB93" s="35">
        <f t="shared" si="149"/>
        <v>1.5156530971848858</v>
      </c>
      <c r="DC93" s="35">
        <f t="shared" si="149"/>
        <v>0.95923311422105884</v>
      </c>
      <c r="DD93" s="35">
        <f t="shared" si="149"/>
        <v>0.60708361902023666</v>
      </c>
      <c r="DE93" s="35">
        <f t="shared" si="149"/>
        <v>0.99671951208814769</v>
      </c>
      <c r="DF93" s="35">
        <f t="shared" si="149"/>
        <v>0.63080817329572658</v>
      </c>
      <c r="DG93" s="35">
        <f t="shared" si="149"/>
        <v>0.39922861614602401</v>
      </c>
    </row>
    <row r="94" spans="1:111" ht="13.15" x14ac:dyDescent="0.35">
      <c r="B94" s="36">
        <f t="shared" si="146"/>
        <v>-0.41913231382978727</v>
      </c>
      <c r="D94" s="36">
        <f>$CE$5-$CE$7*SUMPRODUCT($B$5:$CD$5,AE94:DG94)</f>
        <v>-1.0760013953906764</v>
      </c>
      <c r="F94" s="36">
        <f>SUMPRODUCT($B$7:$CD$7, LN(AE94:DG94))</f>
        <v>-2480.3855928387602</v>
      </c>
      <c r="H94" s="36">
        <f t="shared" si="142"/>
        <v>-0.24546958083819814</v>
      </c>
      <c r="I94" s="36">
        <f t="shared" si="142"/>
        <v>0.23378622714543779</v>
      </c>
      <c r="J94" s="36">
        <f t="shared" si="142"/>
        <v>0.78398762232076824</v>
      </c>
      <c r="K94" s="36">
        <f t="shared" si="142"/>
        <v>-0.23451481041409875</v>
      </c>
      <c r="M94" s="36">
        <v>-0.72223510861429441</v>
      </c>
      <c r="N94" s="36">
        <f>IFERROR(M94/(MAX(ABS(M92),ABS(M93),ABS(M94),ABS(M95))),0)</f>
        <v>-0.14476177130613815</v>
      </c>
      <c r="P94" s="36">
        <f>L145</f>
        <v>-0.37833285573600506</v>
      </c>
      <c r="R94" s="36">
        <f>H145*J145</f>
        <v>-1.9018537154325097E-3</v>
      </c>
      <c r="T94" s="36">
        <f>P94-D94</f>
        <v>0.69766853965467135</v>
      </c>
      <c r="V94" s="36">
        <v>0.78702238705350469</v>
      </c>
      <c r="X94" s="36">
        <v>-0.30059377358026418</v>
      </c>
      <c r="Y94" s="36">
        <v>0.11939094413161541</v>
      </c>
      <c r="Z94" s="36">
        <v>0.76612320254378741</v>
      </c>
      <c r="AA94" s="36">
        <v>-0.27439398376362933</v>
      </c>
      <c r="AC94" s="44">
        <f t="shared" si="147"/>
        <v>0.99999999999999978</v>
      </c>
      <c r="AD94" s="37" t="s">
        <v>366</v>
      </c>
      <c r="AE94" s="36">
        <f t="shared" ref="AE94:BJ94" si="150">AE93/$AC93</f>
        <v>2.4184605848414052E-2</v>
      </c>
      <c r="AF94" s="36">
        <f t="shared" si="150"/>
        <v>1.530605837659775E-2</v>
      </c>
      <c r="AG94" s="36">
        <f t="shared" si="150"/>
        <v>9.6869646954854619E-3</v>
      </c>
      <c r="AH94" s="36">
        <f t="shared" si="150"/>
        <v>1.5904212240945893E-2</v>
      </c>
      <c r="AI94" s="36">
        <f t="shared" si="150"/>
        <v>1.0065526910775837E-2</v>
      </c>
      <c r="AJ94" s="36">
        <f t="shared" si="150"/>
        <v>6.3703143831741861E-3</v>
      </c>
      <c r="AK94" s="36">
        <f t="shared" si="150"/>
        <v>1.0458883166857171E-2</v>
      </c>
      <c r="AL94" s="36">
        <f t="shared" si="150"/>
        <v>6.6192633987636066E-3</v>
      </c>
      <c r="AM94" s="36">
        <f t="shared" si="150"/>
        <v>4.1892281654942283E-3</v>
      </c>
      <c r="AN94" s="36">
        <f t="shared" si="150"/>
        <v>3.5229062875988287E-2</v>
      </c>
      <c r="AO94" s="36">
        <f t="shared" si="150"/>
        <v>2.2295922303322113E-2</v>
      </c>
      <c r="AP94" s="36">
        <f t="shared" si="150"/>
        <v>1.4110740132534138E-2</v>
      </c>
      <c r="AQ94" s="36">
        <f t="shared" si="150"/>
        <v>2.3167236900248574E-2</v>
      </c>
      <c r="AR94" s="36">
        <f t="shared" si="150"/>
        <v>1.466218149852244E-2</v>
      </c>
      <c r="AS94" s="36">
        <f t="shared" si="150"/>
        <v>9.279465100704657E-3</v>
      </c>
      <c r="AT94" s="36">
        <f t="shared" si="150"/>
        <v>1.5235172944610504E-2</v>
      </c>
      <c r="AU94" s="36">
        <f t="shared" si="150"/>
        <v>9.6421024154529633E-3</v>
      </c>
      <c r="AV94" s="36">
        <f t="shared" si="150"/>
        <v>6.1023356497552838E-3</v>
      </c>
      <c r="AW94" s="36">
        <f t="shared" si="150"/>
        <v>5.8172428335880634E-2</v>
      </c>
      <c r="AX94" s="36">
        <f t="shared" si="150"/>
        <v>3.6816419072458313E-2</v>
      </c>
      <c r="AY94" s="36">
        <f t="shared" si="150"/>
        <v>2.3300535186406075E-2</v>
      </c>
      <c r="AZ94" s="36">
        <f t="shared" si="150"/>
        <v>3.8255188140092482E-2</v>
      </c>
      <c r="BA94" s="36">
        <f t="shared" si="150"/>
        <v>2.4211109602118367E-2</v>
      </c>
      <c r="BB94" s="36">
        <f t="shared" si="150"/>
        <v>1.5322832187340825E-2</v>
      </c>
      <c r="BC94" s="36">
        <f t="shared" si="150"/>
        <v>2.5157268855685949E-2</v>
      </c>
      <c r="BD94" s="36">
        <f t="shared" si="150"/>
        <v>1.5921641564654421E-2</v>
      </c>
      <c r="BE94" s="36">
        <f t="shared" si="150"/>
        <v>1.0076557656855367E-2</v>
      </c>
      <c r="BF94" s="36">
        <f t="shared" si="150"/>
        <v>1.4958019221272434E-2</v>
      </c>
      <c r="BG94" s="36">
        <f t="shared" si="150"/>
        <v>9.466696163422517E-3</v>
      </c>
      <c r="BH94" s="36">
        <f t="shared" si="150"/>
        <v>5.9913237792279719E-3</v>
      </c>
      <c r="BI94" s="36">
        <f t="shared" si="150"/>
        <v>9.8366503837343036E-3</v>
      </c>
      <c r="BJ94" s="36">
        <f t="shared" si="150"/>
        <v>6.2254620127908007E-3</v>
      </c>
      <c r="BK94" s="36">
        <f t="shared" ref="BK94:CP94" si="151">BK93/$AC93</f>
        <v>3.9399974341660128E-3</v>
      </c>
      <c r="BL94" s="36">
        <f t="shared" si="151"/>
        <v>6.4687502630170575E-3</v>
      </c>
      <c r="BM94" s="36">
        <f t="shared" si="151"/>
        <v>4.0939707585047926E-3</v>
      </c>
      <c r="BN94" s="36">
        <f t="shared" si="151"/>
        <v>2.5910099926589347E-3</v>
      </c>
      <c r="BO94" s="36">
        <f t="shared" si="151"/>
        <v>2.1788943055319792E-2</v>
      </c>
      <c r="BP94" s="36">
        <f t="shared" si="151"/>
        <v>1.37898809043836E-2</v>
      </c>
      <c r="BQ94" s="36">
        <f t="shared" si="151"/>
        <v>8.7273997125186624E-3</v>
      </c>
      <c r="BR94" s="36">
        <f t="shared" si="151"/>
        <v>1.4328783236317031E-2</v>
      </c>
      <c r="BS94" s="36">
        <f t="shared" si="151"/>
        <v>9.0684625606609094E-3</v>
      </c>
      <c r="BT94" s="36">
        <f t="shared" si="151"/>
        <v>5.7392879672905316E-3</v>
      </c>
      <c r="BU94" s="36">
        <f t="shared" si="151"/>
        <v>9.4228539912234212E-3</v>
      </c>
      <c r="BV94" s="36">
        <f t="shared" si="151"/>
        <v>5.9635767548918183E-3</v>
      </c>
      <c r="BW94" s="36">
        <f t="shared" si="151"/>
        <v>3.7742543548495047E-3</v>
      </c>
      <c r="BX94" s="36">
        <f t="shared" si="151"/>
        <v>3.597926328219473E-2</v>
      </c>
      <c r="BY94" s="36">
        <f t="shared" si="151"/>
        <v>2.2770712394321102E-2</v>
      </c>
      <c r="BZ94" s="36">
        <f t="shared" si="151"/>
        <v>1.4411227347211538E-2</v>
      </c>
      <c r="CA94" s="36">
        <f t="shared" si="151"/>
        <v>2.3660581574060306E-2</v>
      </c>
      <c r="CB94" s="36">
        <f t="shared" si="151"/>
        <v>1.4974411618147943E-2</v>
      </c>
      <c r="CC94" s="36">
        <f t="shared" si="151"/>
        <v>9.4770706547448701E-3</v>
      </c>
      <c r="CD94" s="36">
        <f t="shared" si="151"/>
        <v>1.555960487661805E-2</v>
      </c>
      <c r="CE94" s="36">
        <f t="shared" si="151"/>
        <v>9.8474303055027211E-3</v>
      </c>
      <c r="CF94" s="36">
        <f t="shared" si="151"/>
        <v>6.2322844564939037E-3</v>
      </c>
      <c r="CG94" s="36">
        <f t="shared" si="151"/>
        <v>9.2514362411503948E-3</v>
      </c>
      <c r="CH94" s="36">
        <f t="shared" si="151"/>
        <v>5.8550891448043117E-3</v>
      </c>
      <c r="CI94" s="36">
        <f t="shared" si="151"/>
        <v>3.7055942450447449E-3</v>
      </c>
      <c r="CJ94" s="36">
        <f t="shared" si="151"/>
        <v>6.0839033902420755E-3</v>
      </c>
      <c r="CK94" s="36">
        <f t="shared" si="151"/>
        <v>3.8504071983762643E-3</v>
      </c>
      <c r="CL94" s="36">
        <f t="shared" si="151"/>
        <v>2.4368624289936081E-3</v>
      </c>
      <c r="CM94" s="36">
        <f t="shared" si="151"/>
        <v>4.0008793766703223E-3</v>
      </c>
      <c r="CN94" s="36">
        <f t="shared" si="151"/>
        <v>2.532093914652644E-3</v>
      </c>
      <c r="CO94" s="36">
        <f t="shared" si="151"/>
        <v>1.6025225929097706E-3</v>
      </c>
      <c r="CP94" s="36">
        <f t="shared" si="151"/>
        <v>1.347631758299078E-2</v>
      </c>
      <c r="CQ94" s="36">
        <f t="shared" ref="CQ94:DG94" si="152">CQ93/$AC93</f>
        <v>8.5289503959542108E-3</v>
      </c>
      <c r="CR94" s="36">
        <f t="shared" si="152"/>
        <v>5.3978391655343993E-3</v>
      </c>
      <c r="CS94" s="36">
        <f t="shared" si="152"/>
        <v>8.862257934227671E-3</v>
      </c>
      <c r="CT94" s="36">
        <f t="shared" si="152"/>
        <v>5.6087842878221042E-3</v>
      </c>
      <c r="CU94" s="36">
        <f t="shared" si="152"/>
        <v>3.549711757521945E-3</v>
      </c>
      <c r="CV94" s="36">
        <f t="shared" si="152"/>
        <v>5.82797305043557E-3</v>
      </c>
      <c r="CW94" s="36">
        <f t="shared" si="152"/>
        <v>3.6884328934827337E-3</v>
      </c>
      <c r="CX94" s="36">
        <f t="shared" si="152"/>
        <v>2.3343514275016492E-3</v>
      </c>
      <c r="CY94" s="36">
        <f t="shared" si="152"/>
        <v>2.2252937059033452E-2</v>
      </c>
      <c r="CZ94" s="36">
        <f t="shared" si="152"/>
        <v>1.408353544445535E-2</v>
      </c>
      <c r="DA94" s="36">
        <f t="shared" si="152"/>
        <v>8.9132490731021405E-3</v>
      </c>
      <c r="DB94" s="36">
        <f t="shared" si="152"/>
        <v>1.4633913663492142E-2</v>
      </c>
      <c r="DC94" s="36">
        <f t="shared" si="152"/>
        <v>9.2615748305110591E-3</v>
      </c>
      <c r="DD94" s="36">
        <f t="shared" si="152"/>
        <v>5.8615056992680622E-3</v>
      </c>
      <c r="DE94" s="36">
        <f t="shared" si="152"/>
        <v>9.6235130015616729E-3</v>
      </c>
      <c r="DF94" s="36">
        <f t="shared" si="152"/>
        <v>6.0905707007629277E-3</v>
      </c>
      <c r="DG94" s="36">
        <f t="shared" si="152"/>
        <v>3.8546268348130419E-3</v>
      </c>
    </row>
    <row r="95" spans="1:111" x14ac:dyDescent="0.35">
      <c r="B95" s="35">
        <f t="shared" si="146"/>
        <v>-0.45746758643617019</v>
      </c>
      <c r="D95" s="35">
        <f>$CE$6-$CE$7*SUMPRODUCT($B$6:$CD$6,AE94:DG94)</f>
        <v>-2.1190709535899828</v>
      </c>
      <c r="H95" s="35">
        <f t="shared" si="142"/>
        <v>-0.26648264114039738</v>
      </c>
      <c r="I95" s="35">
        <f t="shared" si="142"/>
        <v>0.25385529329466205</v>
      </c>
      <c r="J95" s="35">
        <f t="shared" si="142"/>
        <v>-0.23451481041409875</v>
      </c>
      <c r="K95" s="35">
        <f t="shared" si="142"/>
        <v>0.7454052291860388</v>
      </c>
      <c r="M95" s="35">
        <v>-1.7352578055468262</v>
      </c>
      <c r="N95" s="35">
        <f>IFERROR(M95/(MAX(ABS(M92),ABS(M93),ABS(M94),ABS(M95))),0)</f>
        <v>-0.34780778531484019</v>
      </c>
      <c r="P95" s="35">
        <f>L146</f>
        <v>-0.47064926832149467</v>
      </c>
      <c r="R95" s="35">
        <f>H146*J146</f>
        <v>-4.5694351677868254E-3</v>
      </c>
      <c r="T95" s="35">
        <f>P95-D95</f>
        <v>1.6484216852684881</v>
      </c>
      <c r="V95" s="35">
        <v>1.7456955775939602</v>
      </c>
      <c r="X95" s="35">
        <v>-0.38858919502764466</v>
      </c>
      <c r="Y95" s="35">
        <v>2.2399925122873476E-5</v>
      </c>
      <c r="Z95" s="35">
        <v>-0.27439398376362933</v>
      </c>
      <c r="AA95" s="35">
        <v>0.65690008458529614</v>
      </c>
    </row>
    <row r="96" spans="1:111" x14ac:dyDescent="0.35">
      <c r="B96" s="3"/>
    </row>
    <row r="97" spans="2:97" ht="13.5" thickBot="1" x14ac:dyDescent="0.4">
      <c r="B97" s="39" t="s">
        <v>367</v>
      </c>
      <c r="D97" s="39" t="s">
        <v>368</v>
      </c>
      <c r="E97" s="39" t="s">
        <v>369</v>
      </c>
      <c r="F97" s="39" t="s">
        <v>370</v>
      </c>
      <c r="H97" s="39" t="s">
        <v>347</v>
      </c>
      <c r="I97" s="39" t="s">
        <v>371</v>
      </c>
      <c r="J97" s="39" t="s">
        <v>372</v>
      </c>
      <c r="K97" s="39" t="s">
        <v>349</v>
      </c>
      <c r="L97" s="39" t="s">
        <v>373</v>
      </c>
      <c r="M97" s="39" t="s">
        <v>374</v>
      </c>
    </row>
    <row r="98" spans="2:97" ht="13.15" thickTop="1" x14ac:dyDescent="0.35">
      <c r="B98" s="32">
        <v>1</v>
      </c>
      <c r="D98" s="32">
        <v>0</v>
      </c>
      <c r="E98" s="32"/>
      <c r="F98" s="32" t="b">
        <v>0</v>
      </c>
      <c r="H98" s="32">
        <v>0</v>
      </c>
      <c r="I98" s="32">
        <f>B92</f>
        <v>-0.48046875</v>
      </c>
      <c r="J98" s="32">
        <f>IF(SUMPRODUCT(L98:L101,N92:N95)&gt;0,N92,-N92)</f>
        <v>-0.49182419201394484</v>
      </c>
      <c r="K98" s="32">
        <f>I98+J98*H98</f>
        <v>-0.48046875</v>
      </c>
      <c r="L98" s="32">
        <f>D92</f>
        <v>-2.8553454357052033</v>
      </c>
      <c r="M98" s="32">
        <f>SUMPRODUCT(L98:L101,J98:J101)</f>
        <v>6.9018291742042557</v>
      </c>
    </row>
    <row r="99" spans="2:97" ht="13.5" thickBot="1" x14ac:dyDescent="0.4">
      <c r="H99" s="33">
        <f>H98</f>
        <v>0</v>
      </c>
      <c r="I99" s="33">
        <f>B93</f>
        <v>0.43884759688449837</v>
      </c>
      <c r="J99" s="32">
        <f>IF(SUMPRODUCT(L98:L101,N92:N95)&gt;0,N93,-N93)</f>
        <v>-1</v>
      </c>
      <c r="K99" s="33">
        <f t="shared" ref="K99:K101" si="153">I99+J99*H99</f>
        <v>0.43884759688449837</v>
      </c>
      <c r="L99" s="32">
        <f>D93</f>
        <v>-4.6047079691500699</v>
      </c>
      <c r="M99" s="39" t="s">
        <v>375</v>
      </c>
    </row>
    <row r="100" spans="2:97" ht="13.15" thickTop="1" x14ac:dyDescent="0.35">
      <c r="H100" s="33">
        <f t="shared" ref="H100:H101" si="154">H99</f>
        <v>0</v>
      </c>
      <c r="I100" s="32">
        <f>B94</f>
        <v>-0.41913231382978727</v>
      </c>
      <c r="J100" s="32">
        <f>IF(SUMPRODUCT(L98:L101,N92:N95)&gt;0,N94,-N94)</f>
        <v>-0.14476177130613815</v>
      </c>
      <c r="K100" s="32">
        <f t="shared" si="153"/>
        <v>-0.41913231382978727</v>
      </c>
      <c r="L100" s="32">
        <f>D94</f>
        <v>-1.0760013953906764</v>
      </c>
      <c r="M100" s="32">
        <f>F94</f>
        <v>-2480.3855928387602</v>
      </c>
    </row>
    <row r="101" spans="2:97" x14ac:dyDescent="0.35">
      <c r="H101" s="33">
        <f t="shared" si="154"/>
        <v>0</v>
      </c>
      <c r="I101" s="34">
        <f>B95</f>
        <v>-0.45746758643617019</v>
      </c>
      <c r="J101" s="32">
        <f>IF(SUMPRODUCT(L98:L101,N92:N95)&gt;0,N95,-N95)</f>
        <v>-0.34780778531484019</v>
      </c>
      <c r="K101" s="34">
        <f t="shared" si="153"/>
        <v>-0.45746758643617019</v>
      </c>
      <c r="L101" s="32">
        <f>D95</f>
        <v>-2.1190709535899828</v>
      </c>
    </row>
    <row r="102" spans="2:97" ht="13.5" thickBot="1" x14ac:dyDescent="0.4">
      <c r="B102" s="39" t="s">
        <v>367</v>
      </c>
      <c r="D102" s="39" t="s">
        <v>368</v>
      </c>
      <c r="E102" s="39" t="s">
        <v>369</v>
      </c>
      <c r="F102" s="39" t="s">
        <v>370</v>
      </c>
      <c r="H102" s="39" t="s">
        <v>347</v>
      </c>
      <c r="I102" s="39" t="s">
        <v>371</v>
      </c>
      <c r="J102" s="39" t="s">
        <v>372</v>
      </c>
      <c r="K102" s="39" t="s">
        <v>349</v>
      </c>
      <c r="L102" s="39" t="s">
        <v>373</v>
      </c>
      <c r="M102" s="39" t="s">
        <v>374</v>
      </c>
      <c r="O102" s="45" t="s">
        <v>336</v>
      </c>
    </row>
    <row r="103" spans="2:97" ht="13.9" thickTop="1" thickBot="1" x14ac:dyDescent="0.4">
      <c r="B103" s="32">
        <f>1+B98</f>
        <v>2</v>
      </c>
      <c r="D103" s="32">
        <v>0</v>
      </c>
      <c r="E103" s="32">
        <f>H103</f>
        <v>0.48046875</v>
      </c>
      <c r="F103" s="32" t="b">
        <f>OR(F98,M103*M98&lt;=0)</f>
        <v>1</v>
      </c>
      <c r="H103" s="32">
        <f>ABS(H85)</f>
        <v>0.48046875</v>
      </c>
      <c r="I103" s="32">
        <f>I98</f>
        <v>-0.48046875</v>
      </c>
      <c r="J103" s="32">
        <f>J98</f>
        <v>-0.49182419201394484</v>
      </c>
      <c r="K103" s="32">
        <f>I103+J103*H103</f>
        <v>-0.71677490475670003</v>
      </c>
      <c r="L103" s="32">
        <f>$CE$3-$CE$7*SUMPRODUCT($B$3:$CD$3,Q105:CS105)</f>
        <v>76.609259932877137</v>
      </c>
      <c r="M103" s="32">
        <f>SUMPRODUCT(L103:L106,J103:J106)</f>
        <v>-249.01052538201066</v>
      </c>
      <c r="O103" s="46">
        <f>SUM(Q103:CS103)</f>
        <v>0.16053873344550729</v>
      </c>
      <c r="P103" s="39" t="s">
        <v>363</v>
      </c>
      <c r="Q103" s="32">
        <f t="shared" ref="Q103:AV103" si="155">SUMPRODUCT(B$3:B$6,$K103:$K106)</f>
        <v>1.8716602372958948</v>
      </c>
      <c r="R103" s="32">
        <f t="shared" si="155"/>
        <v>1.2470818790092351</v>
      </c>
      <c r="S103" s="32">
        <f t="shared" si="155"/>
        <v>0.62250352072257531</v>
      </c>
      <c r="T103" s="32">
        <f t="shared" si="155"/>
        <v>1.3829744161588615</v>
      </c>
      <c r="U103" s="32">
        <f t="shared" si="155"/>
        <v>0.75839605787220166</v>
      </c>
      <c r="V103" s="32">
        <f t="shared" si="155"/>
        <v>0.1338176995855419</v>
      </c>
      <c r="W103" s="32">
        <f t="shared" si="155"/>
        <v>0.894288595021828</v>
      </c>
      <c r="X103" s="32">
        <f t="shared" si="155"/>
        <v>0.26971023673516831</v>
      </c>
      <c r="Y103" s="32">
        <f t="shared" si="155"/>
        <v>-0.35486812155149144</v>
      </c>
      <c r="Z103" s="32">
        <f t="shared" si="155"/>
        <v>1.8359849631968934</v>
      </c>
      <c r="AA103" s="32">
        <f t="shared" si="155"/>
        <v>1.2114066049102337</v>
      </c>
      <c r="AB103" s="32">
        <f t="shared" si="155"/>
        <v>0.58682824662357391</v>
      </c>
      <c r="AC103" s="32">
        <f t="shared" si="155"/>
        <v>1.3472991420598599</v>
      </c>
      <c r="AD103" s="32">
        <f t="shared" si="155"/>
        <v>0.72272078377320026</v>
      </c>
      <c r="AE103" s="32">
        <f t="shared" si="155"/>
        <v>9.8142425486540508E-2</v>
      </c>
      <c r="AF103" s="32">
        <f t="shared" si="155"/>
        <v>0.85861332092282661</v>
      </c>
      <c r="AG103" s="32">
        <f t="shared" si="155"/>
        <v>0.23403496263616691</v>
      </c>
      <c r="AH103" s="32">
        <f t="shared" si="155"/>
        <v>-0.39054339565049284</v>
      </c>
      <c r="AI103" s="32">
        <f t="shared" si="155"/>
        <v>1.7884179310648916</v>
      </c>
      <c r="AJ103" s="32">
        <f t="shared" si="155"/>
        <v>1.1638395727782318</v>
      </c>
      <c r="AK103" s="32">
        <f t="shared" si="155"/>
        <v>0.53926121449157205</v>
      </c>
      <c r="AL103" s="32">
        <f t="shared" si="155"/>
        <v>1.299732109927858</v>
      </c>
      <c r="AM103" s="32">
        <f t="shared" si="155"/>
        <v>0.6751537516411984</v>
      </c>
      <c r="AN103" s="32">
        <f t="shared" si="155"/>
        <v>5.0575393354538645E-2</v>
      </c>
      <c r="AO103" s="32">
        <f t="shared" si="155"/>
        <v>0.81104628879082474</v>
      </c>
      <c r="AP103" s="32">
        <f t="shared" si="155"/>
        <v>0.18646793050416505</v>
      </c>
      <c r="AQ103" s="32">
        <f t="shared" si="155"/>
        <v>-0.4381104277824947</v>
      </c>
      <c r="AR103" s="32">
        <f t="shared" si="155"/>
        <v>1.1548853325391948</v>
      </c>
      <c r="AS103" s="32">
        <f t="shared" si="155"/>
        <v>0.53030697425253503</v>
      </c>
      <c r="AT103" s="32">
        <f t="shared" si="155"/>
        <v>-9.4271384034124717E-2</v>
      </c>
      <c r="AU103" s="32">
        <f t="shared" si="155"/>
        <v>0.66619951140216138</v>
      </c>
      <c r="AV103" s="32">
        <f t="shared" si="155"/>
        <v>4.162115311550163E-2</v>
      </c>
      <c r="AW103" s="32">
        <f t="shared" ref="AW103:CB103" si="156">SUMPRODUCT(AH$3:AH$6,$K103:$K106)</f>
        <v>-0.58295720517115812</v>
      </c>
      <c r="AX103" s="32">
        <f t="shared" si="156"/>
        <v>0.17751369026512803</v>
      </c>
      <c r="AY103" s="32">
        <f t="shared" si="156"/>
        <v>-0.44706466802153172</v>
      </c>
      <c r="AZ103" s="32">
        <f t="shared" si="156"/>
        <v>-1.0716430263081915</v>
      </c>
      <c r="BA103" s="32">
        <f t="shared" si="156"/>
        <v>1.1192100584401934</v>
      </c>
      <c r="BB103" s="32">
        <f t="shared" si="156"/>
        <v>0.49463170015353358</v>
      </c>
      <c r="BC103" s="32">
        <f t="shared" si="156"/>
        <v>-0.12994665813312617</v>
      </c>
      <c r="BD103" s="32">
        <f t="shared" si="156"/>
        <v>0.63052423730315998</v>
      </c>
      <c r="BE103" s="32">
        <f t="shared" si="156"/>
        <v>5.9458790165002329E-3</v>
      </c>
      <c r="BF103" s="32">
        <f t="shared" si="156"/>
        <v>-0.61863247927015952</v>
      </c>
      <c r="BG103" s="32">
        <f t="shared" si="156"/>
        <v>0.14183841616612664</v>
      </c>
      <c r="BH103" s="32">
        <f t="shared" si="156"/>
        <v>-0.48273994212053312</v>
      </c>
      <c r="BI103" s="32">
        <f t="shared" si="156"/>
        <v>-1.1073183004071929</v>
      </c>
      <c r="BJ103" s="32">
        <f t="shared" si="156"/>
        <v>1.0716430263081915</v>
      </c>
      <c r="BK103" s="32">
        <f t="shared" si="156"/>
        <v>0.44706466802153172</v>
      </c>
      <c r="BL103" s="32">
        <f t="shared" si="156"/>
        <v>-0.17751369026512803</v>
      </c>
      <c r="BM103" s="32">
        <f t="shared" si="156"/>
        <v>0.58295720517115812</v>
      </c>
      <c r="BN103" s="32">
        <f t="shared" si="156"/>
        <v>-4.162115311550163E-2</v>
      </c>
      <c r="BO103" s="32">
        <f t="shared" si="156"/>
        <v>-0.66619951140216138</v>
      </c>
      <c r="BP103" s="32">
        <f t="shared" si="156"/>
        <v>9.4271384034124717E-2</v>
      </c>
      <c r="BQ103" s="32">
        <f t="shared" si="156"/>
        <v>-0.53030697425253503</v>
      </c>
      <c r="BR103" s="32">
        <f t="shared" si="156"/>
        <v>-1.1548853325391948</v>
      </c>
      <c r="BS103" s="32">
        <f t="shared" si="156"/>
        <v>0.4381104277824947</v>
      </c>
      <c r="BT103" s="32">
        <f t="shared" si="156"/>
        <v>-0.18646793050416505</v>
      </c>
      <c r="BU103" s="32">
        <f t="shared" si="156"/>
        <v>-0.81104628879082474</v>
      </c>
      <c r="BV103" s="32">
        <f t="shared" si="156"/>
        <v>-5.0575393354538645E-2</v>
      </c>
      <c r="BW103" s="32">
        <f t="shared" si="156"/>
        <v>-0.6751537516411984</v>
      </c>
      <c r="BX103" s="32">
        <f t="shared" si="156"/>
        <v>-1.299732109927858</v>
      </c>
      <c r="BY103" s="32">
        <f t="shared" si="156"/>
        <v>-0.53926121449157205</v>
      </c>
      <c r="BZ103" s="32">
        <f t="shared" si="156"/>
        <v>-1.1638395727782318</v>
      </c>
      <c r="CA103" s="32">
        <f t="shared" si="156"/>
        <v>-1.7884179310648916</v>
      </c>
      <c r="CB103" s="32">
        <f t="shared" si="156"/>
        <v>0.40243515368349331</v>
      </c>
      <c r="CC103" s="32">
        <f t="shared" ref="CC103:CS103" si="157">SUMPRODUCT(BN$3:BN$6,$K103:$K106)</f>
        <v>-0.22214320460316644</v>
      </c>
      <c r="CD103" s="32">
        <f t="shared" si="157"/>
        <v>-0.84672156288982614</v>
      </c>
      <c r="CE103" s="32">
        <f t="shared" si="157"/>
        <v>-8.6250667453540042E-2</v>
      </c>
      <c r="CF103" s="32">
        <f t="shared" si="157"/>
        <v>-0.71082902574019979</v>
      </c>
      <c r="CG103" s="32">
        <f t="shared" si="157"/>
        <v>-1.3354073840268597</v>
      </c>
      <c r="CH103" s="32">
        <f t="shared" si="157"/>
        <v>-0.57493648859057345</v>
      </c>
      <c r="CI103" s="32">
        <f t="shared" si="157"/>
        <v>-1.1995148468772332</v>
      </c>
      <c r="CJ103" s="32">
        <f t="shared" si="157"/>
        <v>-1.824093205163893</v>
      </c>
      <c r="CK103" s="32">
        <f t="shared" si="157"/>
        <v>0.35486812155149144</v>
      </c>
      <c r="CL103" s="32">
        <f t="shared" si="157"/>
        <v>-0.26971023673516831</v>
      </c>
      <c r="CM103" s="32">
        <f t="shared" si="157"/>
        <v>-0.894288595021828</v>
      </c>
      <c r="CN103" s="32">
        <f t="shared" si="157"/>
        <v>-0.1338176995855419</v>
      </c>
      <c r="CO103" s="32">
        <f t="shared" si="157"/>
        <v>-0.75839605787220166</v>
      </c>
      <c r="CP103" s="32">
        <f t="shared" si="157"/>
        <v>-1.3829744161588615</v>
      </c>
      <c r="CQ103" s="32">
        <f t="shared" si="157"/>
        <v>-0.62250352072257531</v>
      </c>
      <c r="CR103" s="32">
        <f t="shared" si="157"/>
        <v>-1.2470818790092351</v>
      </c>
      <c r="CS103" s="32">
        <f t="shared" si="157"/>
        <v>-1.8716602372958948</v>
      </c>
    </row>
    <row r="104" spans="2:97" ht="13.9" thickTop="1" thickBot="1" x14ac:dyDescent="0.4">
      <c r="H104" s="33">
        <f>H103</f>
        <v>0.48046875</v>
      </c>
      <c r="I104" s="33">
        <f t="shared" ref="I104:J104" si="158">I99</f>
        <v>0.43884759688449837</v>
      </c>
      <c r="J104" s="33">
        <f t="shared" si="158"/>
        <v>-1</v>
      </c>
      <c r="K104" s="33">
        <f t="shared" ref="K104:K106" si="159">I104+J104*H104</f>
        <v>-4.162115311550163E-2</v>
      </c>
      <c r="L104" s="33">
        <f>$CE$4-$CE$7*SUMPRODUCT($B$4:$CD$4,Q105:CS105)</f>
        <v>188.42178445507352</v>
      </c>
      <c r="M104" s="39" t="s">
        <v>375</v>
      </c>
      <c r="O104" s="47">
        <f t="shared" ref="O104:O105" si="160">SUM(Q104:CS104)</f>
        <v>117.394201342819</v>
      </c>
      <c r="P104" s="39" t="s">
        <v>365</v>
      </c>
      <c r="Q104" s="33">
        <f>EXP(Q103)</f>
        <v>6.4990774580371422</v>
      </c>
      <c r="R104" s="33">
        <f>EXP(R103)</f>
        <v>3.480172560853724</v>
      </c>
      <c r="S104" s="33">
        <f t="shared" ref="S104:CD104" si="161">EXP(S103)</f>
        <v>1.8635877371089413</v>
      </c>
      <c r="T104" s="33">
        <f t="shared" si="161"/>
        <v>3.9867422398501744</v>
      </c>
      <c r="U104" s="33">
        <f t="shared" si="161"/>
        <v>2.134849298213088</v>
      </c>
      <c r="V104" s="33">
        <f t="shared" si="161"/>
        <v>1.1431843976580218</v>
      </c>
      <c r="W104" s="33">
        <f t="shared" si="161"/>
        <v>2.4455953617463018</v>
      </c>
      <c r="X104" s="33">
        <f t="shared" si="161"/>
        <v>1.3095849261459866</v>
      </c>
      <c r="Y104" s="33">
        <f t="shared" si="161"/>
        <v>0.70126591897204427</v>
      </c>
      <c r="Z104" s="33">
        <f t="shared" si="161"/>
        <v>6.2713081120583789</v>
      </c>
      <c r="AA104" s="33">
        <f t="shared" si="161"/>
        <v>3.358204999581067</v>
      </c>
      <c r="AB104" s="33">
        <f t="shared" si="161"/>
        <v>1.7982756735436081</v>
      </c>
      <c r="AC104" s="33">
        <f t="shared" si="161"/>
        <v>3.8470212289190564</v>
      </c>
      <c r="AD104" s="33">
        <f t="shared" si="161"/>
        <v>2.0600304902273656</v>
      </c>
      <c r="AE104" s="33">
        <f t="shared" si="161"/>
        <v>1.1031198863071547</v>
      </c>
      <c r="AF104" s="33">
        <f t="shared" si="161"/>
        <v>2.3598860192018778</v>
      </c>
      <c r="AG104" s="33">
        <f t="shared" si="161"/>
        <v>1.2636886733227428</v>
      </c>
      <c r="AH104" s="33">
        <f t="shared" si="161"/>
        <v>0.67668906467960444</v>
      </c>
      <c r="AI104" s="33">
        <f t="shared" si="161"/>
        <v>5.9799842313728506</v>
      </c>
      <c r="AJ104" s="33">
        <f t="shared" si="161"/>
        <v>3.2022048007175488</v>
      </c>
      <c r="AK104" s="33">
        <f t="shared" si="161"/>
        <v>1.7147395693691381</v>
      </c>
      <c r="AL104" s="33">
        <f t="shared" si="161"/>
        <v>3.6683138311221932</v>
      </c>
      <c r="AM104" s="33">
        <f t="shared" si="161"/>
        <v>1.9643349724789048</v>
      </c>
      <c r="AN104" s="33">
        <f t="shared" si="161"/>
        <v>1.0518761648381898</v>
      </c>
      <c r="AO104" s="33">
        <f t="shared" si="161"/>
        <v>2.2502611784501503</v>
      </c>
      <c r="AP104" s="33">
        <f t="shared" si="161"/>
        <v>1.2049859781732459</v>
      </c>
      <c r="AQ104" s="33">
        <f t="shared" si="161"/>
        <v>0.64525452489660873</v>
      </c>
      <c r="AR104" s="33">
        <f t="shared" si="161"/>
        <v>3.1736594811880026</v>
      </c>
      <c r="AS104" s="33">
        <f t="shared" si="161"/>
        <v>1.699453917150195</v>
      </c>
      <c r="AT104" s="33">
        <f t="shared" si="161"/>
        <v>0.91003575955036509</v>
      </c>
      <c r="AU104" s="33">
        <f t="shared" si="161"/>
        <v>1.9468243593413854</v>
      </c>
      <c r="AV104" s="33">
        <f t="shared" si="161"/>
        <v>1.0424994562578729</v>
      </c>
      <c r="AW104" s="33">
        <f t="shared" si="161"/>
        <v>0.55824507798208833</v>
      </c>
      <c r="AX104" s="33">
        <f t="shared" si="161"/>
        <v>1.1942444073131091</v>
      </c>
      <c r="AY104" s="33">
        <f t="shared" si="161"/>
        <v>0.63950255157281255</v>
      </c>
      <c r="AZ104" s="33">
        <f t="shared" si="161"/>
        <v>0.34244540812902041</v>
      </c>
      <c r="BA104" s="33">
        <f t="shared" si="161"/>
        <v>3.0624341035775915</v>
      </c>
      <c r="BB104" s="33">
        <f t="shared" si="161"/>
        <v>1.6398941550563215</v>
      </c>
      <c r="BC104" s="33">
        <f t="shared" si="161"/>
        <v>0.8781422714194087</v>
      </c>
      <c r="BD104" s="33">
        <f t="shared" si="161"/>
        <v>1.8785951508228218</v>
      </c>
      <c r="BE104" s="33">
        <f t="shared" si="161"/>
        <v>1.0059635908418627</v>
      </c>
      <c r="BF104" s="33">
        <f t="shared" si="161"/>
        <v>0.53868059100238608</v>
      </c>
      <c r="BG104" s="33">
        <f t="shared" si="161"/>
        <v>1.1523904258289963</v>
      </c>
      <c r="BH104" s="33">
        <f t="shared" si="161"/>
        <v>0.61709028169851543</v>
      </c>
      <c r="BI104" s="33">
        <f t="shared" si="161"/>
        <v>0.33044392528063249</v>
      </c>
      <c r="BJ104" s="33">
        <f t="shared" si="161"/>
        <v>2.9201734824350103</v>
      </c>
      <c r="BK104" s="33">
        <f t="shared" si="161"/>
        <v>1.5637154183991429</v>
      </c>
      <c r="BL104" s="33">
        <f t="shared" si="161"/>
        <v>0.83734953572013526</v>
      </c>
      <c r="BM104" s="33">
        <f t="shared" si="161"/>
        <v>1.7913279300459604</v>
      </c>
      <c r="BN104" s="33">
        <f t="shared" si="161"/>
        <v>0.95923311422105884</v>
      </c>
      <c r="BO104" s="33">
        <f t="shared" si="161"/>
        <v>0.51365702057390639</v>
      </c>
      <c r="BP104" s="33">
        <f t="shared" si="161"/>
        <v>1.0988579179504825</v>
      </c>
      <c r="BQ104" s="33">
        <f t="shared" si="161"/>
        <v>0.58842431083797464</v>
      </c>
      <c r="BR104" s="33">
        <f t="shared" si="161"/>
        <v>0.31509366582254372</v>
      </c>
      <c r="BS104" s="33">
        <f t="shared" si="161"/>
        <v>1.5497760363016957</v>
      </c>
      <c r="BT104" s="33">
        <f t="shared" si="161"/>
        <v>0.8298851755237816</v>
      </c>
      <c r="BU104" s="33">
        <f t="shared" si="161"/>
        <v>0.44439285962740654</v>
      </c>
      <c r="BV104" s="33">
        <f t="shared" si="161"/>
        <v>0.95068225084635338</v>
      </c>
      <c r="BW104" s="33">
        <f t="shared" si="161"/>
        <v>0.50907814299006438</v>
      </c>
      <c r="BX104" s="33">
        <f t="shared" si="161"/>
        <v>0.27260481137571718</v>
      </c>
      <c r="BY104" s="33">
        <f t="shared" si="161"/>
        <v>0.58317893741024784</v>
      </c>
      <c r="BZ104" s="33">
        <f t="shared" si="161"/>
        <v>0.31228483567819282</v>
      </c>
      <c r="CA104" s="33">
        <f t="shared" si="161"/>
        <v>0.16722452122092399</v>
      </c>
      <c r="CB104" s="33">
        <f t="shared" si="161"/>
        <v>1.4954619468819017</v>
      </c>
      <c r="CC104" s="33">
        <f t="shared" si="161"/>
        <v>0.80080067777975705</v>
      </c>
      <c r="CD104" s="33">
        <f t="shared" si="161"/>
        <v>0.42881848439515058</v>
      </c>
      <c r="CE104" s="33">
        <f t="shared" ref="CE104:CS104" si="162">EXP(CE103)</f>
        <v>0.91736424903655633</v>
      </c>
      <c r="CF104" s="33">
        <f t="shared" si="162"/>
        <v>0.49123678066908805</v>
      </c>
      <c r="CG104" s="33">
        <f t="shared" si="162"/>
        <v>0.26305099085294037</v>
      </c>
      <c r="CH104" s="33">
        <f t="shared" si="162"/>
        <v>0.56274060812117987</v>
      </c>
      <c r="CI104" s="33">
        <f t="shared" si="162"/>
        <v>0.30134037267697944</v>
      </c>
      <c r="CJ104" s="33">
        <f t="shared" si="162"/>
        <v>0.16136390175977278</v>
      </c>
      <c r="CK104" s="33">
        <f t="shared" si="162"/>
        <v>1.4259925841909691</v>
      </c>
      <c r="CL104" s="33">
        <f t="shared" si="162"/>
        <v>0.76360072572225413</v>
      </c>
      <c r="CM104" s="33">
        <f t="shared" si="162"/>
        <v>0.40889838754271268</v>
      </c>
      <c r="CN104" s="33">
        <f t="shared" si="162"/>
        <v>0.87474951726829397</v>
      </c>
      <c r="CO104" s="33">
        <f t="shared" si="162"/>
        <v>0.46841713878212404</v>
      </c>
      <c r="CP104" s="33">
        <f t="shared" si="162"/>
        <v>0.25083136552053115</v>
      </c>
      <c r="CQ104" s="33">
        <f t="shared" si="162"/>
        <v>0.53659936695620258</v>
      </c>
      <c r="CR104" s="33">
        <f t="shared" si="162"/>
        <v>0.28734207356507896</v>
      </c>
      <c r="CS104" s="33">
        <f t="shared" si="162"/>
        <v>0.15386799225839987</v>
      </c>
    </row>
    <row r="105" spans="2:97" ht="13.9" thickTop="1" thickBot="1" x14ac:dyDescent="0.4">
      <c r="H105" s="32">
        <f t="shared" ref="H105:H106" si="163">H104</f>
        <v>0.48046875</v>
      </c>
      <c r="I105" s="32">
        <f t="shared" ref="I105:J105" si="164">I100</f>
        <v>-0.41913231382978727</v>
      </c>
      <c r="J105" s="32">
        <f t="shared" si="164"/>
        <v>-0.14476177130613815</v>
      </c>
      <c r="K105" s="32">
        <f t="shared" si="159"/>
        <v>-0.48868582113703335</v>
      </c>
      <c r="L105" s="32">
        <f>$CE$5-$CE$7*SUMPRODUCT($B$5:$CD$5,Q105:CS105)</f>
        <v>24.07603394979202</v>
      </c>
      <c r="M105" s="32">
        <f>SUMPRODUCT($B$7:$CD$7, LN(Q105:CS105))</f>
        <v>-2538.5825961990472</v>
      </c>
      <c r="O105" s="48">
        <f t="shared" si="160"/>
        <v>0.99999999999999967</v>
      </c>
      <c r="P105" s="39" t="s">
        <v>366</v>
      </c>
      <c r="Q105" s="32">
        <f t="shared" ref="Q105:AV105" si="165">Q104/$O104</f>
        <v>5.5361145471387381E-2</v>
      </c>
      <c r="R105" s="32">
        <f t="shared" si="165"/>
        <v>2.9645182820323399E-2</v>
      </c>
      <c r="S105" s="32">
        <f t="shared" si="165"/>
        <v>1.5874614894025488E-2</v>
      </c>
      <c r="T105" s="32">
        <f t="shared" si="165"/>
        <v>3.3960299522869435E-2</v>
      </c>
      <c r="U105" s="32">
        <f t="shared" si="165"/>
        <v>1.8185304502211487E-2</v>
      </c>
      <c r="V105" s="32">
        <f t="shared" si="165"/>
        <v>9.7379971462104101E-3</v>
      </c>
      <c r="W105" s="32">
        <f t="shared" si="165"/>
        <v>2.0832335275271233E-2</v>
      </c>
      <c r="X105" s="32">
        <f t="shared" si="165"/>
        <v>1.1155448149621012E-2</v>
      </c>
      <c r="Y105" s="32">
        <f t="shared" si="165"/>
        <v>5.9735993000555529E-3</v>
      </c>
      <c r="Z105" s="32">
        <f t="shared" si="165"/>
        <v>5.3420935960411427E-2</v>
      </c>
      <c r="AA105" s="32">
        <f t="shared" si="165"/>
        <v>2.8606225530461334E-2</v>
      </c>
      <c r="AB105" s="32">
        <f t="shared" si="165"/>
        <v>1.5318266600683412E-2</v>
      </c>
      <c r="AC105" s="32">
        <f t="shared" si="165"/>
        <v>3.2770112875378225E-2</v>
      </c>
      <c r="AD105" s="32">
        <f t="shared" si="165"/>
        <v>1.7547974828940539E-2</v>
      </c>
      <c r="AE105" s="32">
        <f t="shared" si="165"/>
        <v>9.3967152865223908E-3</v>
      </c>
      <c r="AF105" s="32">
        <f t="shared" si="165"/>
        <v>2.0102236671046887E-2</v>
      </c>
      <c r="AG105" s="32">
        <f t="shared" si="165"/>
        <v>1.0764489718129017E-2</v>
      </c>
      <c r="AH105" s="32">
        <f t="shared" si="165"/>
        <v>5.7642460780793709E-3</v>
      </c>
      <c r="AI105" s="32">
        <f t="shared" si="165"/>
        <v>5.0939349328761763E-2</v>
      </c>
      <c r="AJ105" s="32">
        <f t="shared" si="165"/>
        <v>2.7277367741242592E-2</v>
      </c>
      <c r="AK105" s="32">
        <f t="shared" si="165"/>
        <v>1.4606680310909824E-2</v>
      </c>
      <c r="AL105" s="32">
        <f t="shared" si="165"/>
        <v>3.1247828164952064E-2</v>
      </c>
      <c r="AM105" s="32">
        <f t="shared" si="165"/>
        <v>1.6732810905562355E-2</v>
      </c>
      <c r="AN105" s="32">
        <f t="shared" si="165"/>
        <v>8.9602054684665474E-3</v>
      </c>
      <c r="AO105" s="32">
        <f t="shared" si="165"/>
        <v>1.9168418479877488E-2</v>
      </c>
      <c r="AP105" s="32">
        <f t="shared" si="165"/>
        <v>1.0264442062639876E-2</v>
      </c>
      <c r="AQ105" s="32">
        <f t="shared" si="165"/>
        <v>5.4964769768509432E-3</v>
      </c>
      <c r="AR105" s="32">
        <f t="shared" si="165"/>
        <v>2.7034209908887764E-2</v>
      </c>
      <c r="AS105" s="32">
        <f t="shared" si="165"/>
        <v>1.4476472412699374E-2</v>
      </c>
      <c r="AT105" s="32">
        <f t="shared" si="165"/>
        <v>7.7519651664296786E-3</v>
      </c>
      <c r="AU105" s="32">
        <f t="shared" si="165"/>
        <v>1.6583650104285773E-2</v>
      </c>
      <c r="AV105" s="32">
        <f t="shared" si="165"/>
        <v>8.8803317739138271E-3</v>
      </c>
      <c r="AW105" s="32">
        <f t="shared" ref="AW105:CB105" si="166">AW104/$O104</f>
        <v>4.7553036827762884E-3</v>
      </c>
      <c r="AX105" s="32">
        <f t="shared" si="166"/>
        <v>1.0172942050396776E-2</v>
      </c>
      <c r="AY105" s="32">
        <f t="shared" si="166"/>
        <v>5.4474798947293226E-3</v>
      </c>
      <c r="AZ105" s="32">
        <f t="shared" si="166"/>
        <v>2.9170555633237652E-3</v>
      </c>
      <c r="BA105" s="32">
        <f t="shared" si="166"/>
        <v>2.608675785130609E-2</v>
      </c>
      <c r="BB105" s="32">
        <f t="shared" si="166"/>
        <v>1.3969123996741887E-2</v>
      </c>
      <c r="BC105" s="32">
        <f t="shared" si="166"/>
        <v>7.4802866016782576E-3</v>
      </c>
      <c r="BD105" s="32">
        <f t="shared" si="166"/>
        <v>1.6002452670868104E-2</v>
      </c>
      <c r="BE105" s="32">
        <f t="shared" si="166"/>
        <v>8.5691080081903674E-3</v>
      </c>
      <c r="BF105" s="32">
        <f t="shared" si="166"/>
        <v>4.5886473508969204E-3</v>
      </c>
      <c r="BG105" s="32">
        <f t="shared" si="166"/>
        <v>9.8164169324151031E-3</v>
      </c>
      <c r="BH105" s="32">
        <f t="shared" si="166"/>
        <v>5.2565652701743329E-3</v>
      </c>
      <c r="BI105" s="32">
        <f t="shared" si="166"/>
        <v>2.8148232323303396E-3</v>
      </c>
      <c r="BJ105" s="32">
        <f t="shared" si="166"/>
        <v>2.4874938021064677E-2</v>
      </c>
      <c r="BK105" s="32">
        <f t="shared" si="166"/>
        <v>1.3320210031777649E-2</v>
      </c>
      <c r="BL105" s="32">
        <f t="shared" si="166"/>
        <v>7.1328015024769015E-3</v>
      </c>
      <c r="BM105" s="32">
        <f t="shared" si="166"/>
        <v>1.5259083579561622E-2</v>
      </c>
      <c r="BN105" s="32">
        <f t="shared" si="166"/>
        <v>8.1710434011972189E-3</v>
      </c>
      <c r="BO105" s="32">
        <f t="shared" si="166"/>
        <v>4.3754888631501116E-3</v>
      </c>
      <c r="BP105" s="32">
        <f t="shared" si="166"/>
        <v>9.3604105260834472E-3</v>
      </c>
      <c r="BQ105" s="32">
        <f t="shared" si="166"/>
        <v>5.0123796925849486E-3</v>
      </c>
      <c r="BR105" s="32">
        <f t="shared" si="166"/>
        <v>2.6840649897382518E-3</v>
      </c>
      <c r="BS105" s="32">
        <f t="shared" si="166"/>
        <v>1.3201470077520958E-2</v>
      </c>
      <c r="BT105" s="32">
        <f t="shared" si="166"/>
        <v>7.0692177810411554E-3</v>
      </c>
      <c r="BU105" s="32">
        <f t="shared" si="166"/>
        <v>3.7854753858725409E-3</v>
      </c>
      <c r="BV105" s="32">
        <f t="shared" si="166"/>
        <v>8.0982045107162916E-3</v>
      </c>
      <c r="BW105" s="32">
        <f t="shared" si="166"/>
        <v>4.3364845722101307E-3</v>
      </c>
      <c r="BX105" s="32">
        <f t="shared" si="166"/>
        <v>2.3221318281270663E-3</v>
      </c>
      <c r="BY105" s="32">
        <f t="shared" si="166"/>
        <v>4.9676979845642167E-3</v>
      </c>
      <c r="BZ105" s="32">
        <f t="shared" si="166"/>
        <v>2.6601385085984509E-3</v>
      </c>
      <c r="CA105" s="32">
        <f t="shared" si="166"/>
        <v>1.4244700275492194E-3</v>
      </c>
      <c r="CB105" s="32">
        <f t="shared" si="166"/>
        <v>1.2738805918656892E-2</v>
      </c>
      <c r="CC105" s="32">
        <f t="shared" ref="CC105:CS105" si="167">CC104/$O104</f>
        <v>6.8214670624252433E-3</v>
      </c>
      <c r="CD105" s="32">
        <f t="shared" si="167"/>
        <v>3.6528080560205745E-3</v>
      </c>
      <c r="CE105" s="32">
        <f t="shared" si="167"/>
        <v>7.8143914992669389E-3</v>
      </c>
      <c r="CF105" s="32">
        <f t="shared" si="167"/>
        <v>4.1845063474179591E-3</v>
      </c>
      <c r="CG105" s="32">
        <f t="shared" si="167"/>
        <v>2.2407494394443631E-3</v>
      </c>
      <c r="CH105" s="32">
        <f t="shared" si="167"/>
        <v>4.7935979944856337E-3</v>
      </c>
      <c r="CI105" s="32">
        <f t="shared" si="167"/>
        <v>2.5669101985454448E-3</v>
      </c>
      <c r="CJ105" s="32">
        <f t="shared" si="167"/>
        <v>1.3745474641336992E-3</v>
      </c>
      <c r="CK105" s="32">
        <f t="shared" si="167"/>
        <v>1.2147044469655971E-2</v>
      </c>
      <c r="CL105" s="32">
        <f t="shared" si="167"/>
        <v>6.5045864019497718E-3</v>
      </c>
      <c r="CM105" s="32">
        <f t="shared" si="167"/>
        <v>3.4831225296097215E-3</v>
      </c>
      <c r="CN105" s="32">
        <f t="shared" si="167"/>
        <v>7.4513860758234325E-3</v>
      </c>
      <c r="CO105" s="32">
        <f t="shared" si="167"/>
        <v>3.9901216024651387E-3</v>
      </c>
      <c r="CP105" s="32">
        <f t="shared" si="167"/>
        <v>2.1366589035181037E-3</v>
      </c>
      <c r="CQ105" s="32">
        <f t="shared" si="167"/>
        <v>4.5709188428243123E-3</v>
      </c>
      <c r="CR105" s="32">
        <f t="shared" si="167"/>
        <v>2.4476683709953591E-3</v>
      </c>
      <c r="CS105" s="32">
        <f t="shared" si="167"/>
        <v>1.3106949959910603E-3</v>
      </c>
    </row>
    <row r="106" spans="2:97" ht="13.15" thickTop="1" x14ac:dyDescent="0.35">
      <c r="H106" s="34">
        <f t="shared" si="163"/>
        <v>0.48046875</v>
      </c>
      <c r="I106" s="34">
        <f t="shared" ref="I106:J106" si="168">I101</f>
        <v>-0.45746758643617019</v>
      </c>
      <c r="J106" s="34">
        <f t="shared" si="168"/>
        <v>-0.34780778531484019</v>
      </c>
      <c r="K106" s="34">
        <f t="shared" si="159"/>
        <v>-0.62457835828665975</v>
      </c>
      <c r="L106" s="34">
        <f>$CE$6-$CE$7*SUMPRODUCT($B$6:$CD$6,Q105:CS105)</f>
        <v>55.850285874081379</v>
      </c>
    </row>
    <row r="107" spans="2:97" ht="13.5" thickBot="1" x14ac:dyDescent="0.4">
      <c r="B107" s="39" t="s">
        <v>367</v>
      </c>
      <c r="D107" s="39" t="s">
        <v>368</v>
      </c>
      <c r="E107" s="39" t="s">
        <v>369</v>
      </c>
      <c r="F107" s="39" t="s">
        <v>370</v>
      </c>
      <c r="H107" s="39" t="s">
        <v>347</v>
      </c>
      <c r="I107" s="39" t="s">
        <v>371</v>
      </c>
      <c r="J107" s="39" t="s">
        <v>372</v>
      </c>
      <c r="K107" s="39" t="s">
        <v>349</v>
      </c>
      <c r="L107" s="39" t="s">
        <v>373</v>
      </c>
      <c r="M107" s="39" t="s">
        <v>374</v>
      </c>
      <c r="O107" s="45" t="s">
        <v>336</v>
      </c>
    </row>
    <row r="108" spans="2:97" ht="13.9" thickTop="1" thickBot="1" x14ac:dyDescent="0.4">
      <c r="B108" s="32">
        <f>1+B103</f>
        <v>3</v>
      </c>
      <c r="D108" s="32">
        <f>IF(F103,IF(M108&lt;0,D103,H108),E103)</f>
        <v>0</v>
      </c>
      <c r="E108" s="32">
        <f>IF(F103,IF(M108&lt;0,H108,E103),H108)</f>
        <v>0.240234375</v>
      </c>
      <c r="F108" s="32" t="b">
        <f>OR(F103,M108*M103&lt;=0)</f>
        <v>1</v>
      </c>
      <c r="H108" s="32">
        <f>IF(F103,(D103+E103)/2,2*H103)</f>
        <v>0.240234375</v>
      </c>
      <c r="I108" s="32">
        <f>I103</f>
        <v>-0.48046875</v>
      </c>
      <c r="J108" s="32">
        <f>J103</f>
        <v>-0.49182419201394484</v>
      </c>
      <c r="K108" s="32">
        <f>I108+J108*H108</f>
        <v>-0.59862182737835001</v>
      </c>
      <c r="L108" s="32">
        <f>$CE$3-$CE$7*SUMPRODUCT($B$3:$CD$3,Q110:CS110)</f>
        <v>38.175205485144602</v>
      </c>
      <c r="M108" s="32">
        <f>SUMPRODUCT(L108:L111,J108:J111)</f>
        <v>-121.15920340523833</v>
      </c>
      <c r="O108" s="46">
        <f>SUM(Q108:CS108)</f>
        <v>-0.76607957012591954</v>
      </c>
      <c r="P108" s="39" t="s">
        <v>363</v>
      </c>
      <c r="Q108" s="32">
        <f t="shared" ref="Q108:AV108" si="169">SUMPRODUCT(B$3:B$6,$K108:$K111)</f>
        <v>1.394940645338677</v>
      </c>
      <c r="R108" s="32">
        <f t="shared" si="169"/>
        <v>0.85391767297726195</v>
      </c>
      <c r="S108" s="32">
        <f t="shared" si="169"/>
        <v>0.3128947006158469</v>
      </c>
      <c r="T108" s="32">
        <f t="shared" si="169"/>
        <v>0.9410315778552667</v>
      </c>
      <c r="U108" s="32">
        <f t="shared" si="169"/>
        <v>0.40000860549385164</v>
      </c>
      <c r="V108" s="32">
        <f t="shared" si="169"/>
        <v>-0.14101436686756341</v>
      </c>
      <c r="W108" s="32">
        <f t="shared" si="169"/>
        <v>0.48712251037185639</v>
      </c>
      <c r="X108" s="32">
        <f t="shared" si="169"/>
        <v>-5.3900461989558668E-2</v>
      </c>
      <c r="Y108" s="32">
        <f t="shared" si="169"/>
        <v>-0.59492343435097372</v>
      </c>
      <c r="Z108" s="32">
        <f t="shared" si="169"/>
        <v>1.5651805498111042</v>
      </c>
      <c r="AA108" s="32">
        <f t="shared" si="169"/>
        <v>1.0241575774496892</v>
      </c>
      <c r="AB108" s="32">
        <f t="shared" si="169"/>
        <v>0.48313460508827411</v>
      </c>
      <c r="AC108" s="32">
        <f t="shared" si="169"/>
        <v>1.1112714823276939</v>
      </c>
      <c r="AD108" s="32">
        <f t="shared" si="169"/>
        <v>0.57024850996627885</v>
      </c>
      <c r="AE108" s="32">
        <f t="shared" si="169"/>
        <v>2.9225537604863794E-2</v>
      </c>
      <c r="AF108" s="32">
        <f t="shared" si="169"/>
        <v>0.65736241484428359</v>
      </c>
      <c r="AG108" s="32">
        <f t="shared" si="169"/>
        <v>0.11633944248286854</v>
      </c>
      <c r="AH108" s="32">
        <f t="shared" si="169"/>
        <v>-0.42468352987854652</v>
      </c>
      <c r="AI108" s="32">
        <f t="shared" si="169"/>
        <v>1.7921670891076737</v>
      </c>
      <c r="AJ108" s="32">
        <f t="shared" si="169"/>
        <v>1.2511441167462587</v>
      </c>
      <c r="AK108" s="32">
        <f t="shared" si="169"/>
        <v>0.71012114438484364</v>
      </c>
      <c r="AL108" s="32">
        <f t="shared" si="169"/>
        <v>1.3382580216242634</v>
      </c>
      <c r="AM108" s="32">
        <f t="shared" si="169"/>
        <v>0.79723504926284838</v>
      </c>
      <c r="AN108" s="32">
        <f t="shared" si="169"/>
        <v>0.25621207690143333</v>
      </c>
      <c r="AO108" s="32">
        <f t="shared" si="169"/>
        <v>0.88434895414085313</v>
      </c>
      <c r="AP108" s="32">
        <f t="shared" si="169"/>
        <v>0.34332598177943807</v>
      </c>
      <c r="AQ108" s="32">
        <f t="shared" si="169"/>
        <v>-0.19769699058197698</v>
      </c>
      <c r="AR108" s="32">
        <f t="shared" si="169"/>
        <v>0.796318817960327</v>
      </c>
      <c r="AS108" s="32">
        <f t="shared" si="169"/>
        <v>0.25529584559891194</v>
      </c>
      <c r="AT108" s="32">
        <f t="shared" si="169"/>
        <v>-0.28572712676250311</v>
      </c>
      <c r="AU108" s="32">
        <f t="shared" si="169"/>
        <v>0.34240975047691669</v>
      </c>
      <c r="AV108" s="32">
        <f t="shared" si="169"/>
        <v>-0.19861322188449837</v>
      </c>
      <c r="AW108" s="32">
        <f t="shared" ref="AW108:CB108" si="170">SUMPRODUCT(AH$3:AH$6,$K108:$K111)</f>
        <v>-0.73963619424591343</v>
      </c>
      <c r="AX108" s="32">
        <f t="shared" si="170"/>
        <v>-0.11149931700649363</v>
      </c>
      <c r="AY108" s="32">
        <f t="shared" si="170"/>
        <v>-0.65252228936790868</v>
      </c>
      <c r="AZ108" s="32">
        <f t="shared" si="170"/>
        <v>-1.1935452617293238</v>
      </c>
      <c r="BA108" s="32">
        <f t="shared" si="170"/>
        <v>0.96655872243275409</v>
      </c>
      <c r="BB108" s="32">
        <f t="shared" si="170"/>
        <v>0.42553575007133909</v>
      </c>
      <c r="BC108" s="32">
        <f t="shared" si="170"/>
        <v>-0.11548722229007596</v>
      </c>
      <c r="BD108" s="32">
        <f t="shared" si="170"/>
        <v>0.51264965494934389</v>
      </c>
      <c r="BE108" s="32">
        <f t="shared" si="170"/>
        <v>-2.8373317412071195E-2</v>
      </c>
      <c r="BF108" s="32">
        <f t="shared" si="170"/>
        <v>-0.56939628977348622</v>
      </c>
      <c r="BG108" s="32">
        <f t="shared" si="170"/>
        <v>5.8740587465933525E-2</v>
      </c>
      <c r="BH108" s="32">
        <f t="shared" si="170"/>
        <v>-0.48228238489548153</v>
      </c>
      <c r="BI108" s="32">
        <f t="shared" si="170"/>
        <v>-1.0233053572568966</v>
      </c>
      <c r="BJ108" s="32">
        <f t="shared" si="170"/>
        <v>1.1935452617293238</v>
      </c>
      <c r="BK108" s="32">
        <f t="shared" si="170"/>
        <v>0.65252228936790868</v>
      </c>
      <c r="BL108" s="32">
        <f t="shared" si="170"/>
        <v>0.11149931700649363</v>
      </c>
      <c r="BM108" s="32">
        <f t="shared" si="170"/>
        <v>0.73963619424591343</v>
      </c>
      <c r="BN108" s="32">
        <f t="shared" si="170"/>
        <v>0.19861322188449837</v>
      </c>
      <c r="BO108" s="32">
        <f t="shared" si="170"/>
        <v>-0.34240975047691669</v>
      </c>
      <c r="BP108" s="32">
        <f t="shared" si="170"/>
        <v>0.28572712676250311</v>
      </c>
      <c r="BQ108" s="32">
        <f t="shared" si="170"/>
        <v>-0.25529584559891194</v>
      </c>
      <c r="BR108" s="32">
        <f t="shared" si="170"/>
        <v>-0.796318817960327</v>
      </c>
      <c r="BS108" s="32">
        <f t="shared" si="170"/>
        <v>0.19769699058197698</v>
      </c>
      <c r="BT108" s="32">
        <f t="shared" si="170"/>
        <v>-0.34332598177943807</v>
      </c>
      <c r="BU108" s="32">
        <f t="shared" si="170"/>
        <v>-0.88434895414085313</v>
      </c>
      <c r="BV108" s="32">
        <f t="shared" si="170"/>
        <v>-0.25621207690143333</v>
      </c>
      <c r="BW108" s="32">
        <f t="shared" si="170"/>
        <v>-0.79723504926284838</v>
      </c>
      <c r="BX108" s="32">
        <f t="shared" si="170"/>
        <v>-1.3382580216242634</v>
      </c>
      <c r="BY108" s="32">
        <f t="shared" si="170"/>
        <v>-0.71012114438484364</v>
      </c>
      <c r="BZ108" s="32">
        <f t="shared" si="170"/>
        <v>-1.2511441167462587</v>
      </c>
      <c r="CA108" s="32">
        <f t="shared" si="170"/>
        <v>-1.7921670891076737</v>
      </c>
      <c r="CB108" s="32">
        <f t="shared" si="170"/>
        <v>0.36793689505440419</v>
      </c>
      <c r="CC108" s="32">
        <f t="shared" ref="CC108:CS108" si="171">SUMPRODUCT(BN$3:BN$6,$K108:$K111)</f>
        <v>-0.17308607730701087</v>
      </c>
      <c r="CD108" s="32">
        <f t="shared" si="171"/>
        <v>-0.71410904966842592</v>
      </c>
      <c r="CE108" s="32">
        <f t="shared" si="171"/>
        <v>-8.5972172429006122E-2</v>
      </c>
      <c r="CF108" s="32">
        <f t="shared" si="171"/>
        <v>-0.62699514479042118</v>
      </c>
      <c r="CG108" s="32">
        <f t="shared" si="171"/>
        <v>-1.1680181171518362</v>
      </c>
      <c r="CH108" s="32">
        <f t="shared" si="171"/>
        <v>-0.53988123991241643</v>
      </c>
      <c r="CI108" s="32">
        <f t="shared" si="171"/>
        <v>-1.0809042122738315</v>
      </c>
      <c r="CJ108" s="32">
        <f t="shared" si="171"/>
        <v>-1.6219271846352465</v>
      </c>
      <c r="CK108" s="32">
        <f t="shared" si="171"/>
        <v>0.59492343435097372</v>
      </c>
      <c r="CL108" s="32">
        <f t="shared" si="171"/>
        <v>5.3900461989558668E-2</v>
      </c>
      <c r="CM108" s="32">
        <f t="shared" si="171"/>
        <v>-0.48712251037185639</v>
      </c>
      <c r="CN108" s="32">
        <f t="shared" si="171"/>
        <v>0.14101436686756341</v>
      </c>
      <c r="CO108" s="32">
        <f t="shared" si="171"/>
        <v>-0.40000860549385164</v>
      </c>
      <c r="CP108" s="32">
        <f t="shared" si="171"/>
        <v>-0.9410315778552667</v>
      </c>
      <c r="CQ108" s="32">
        <f t="shared" si="171"/>
        <v>-0.3128947006158469</v>
      </c>
      <c r="CR108" s="32">
        <f t="shared" si="171"/>
        <v>-0.85391767297726195</v>
      </c>
      <c r="CS108" s="32">
        <f t="shared" si="171"/>
        <v>-1.394940645338677</v>
      </c>
    </row>
    <row r="109" spans="2:97" ht="13.9" thickTop="1" thickBot="1" x14ac:dyDescent="0.4">
      <c r="H109" s="33">
        <f>H108</f>
        <v>0.240234375</v>
      </c>
      <c r="I109" s="33">
        <f t="shared" ref="I109:J109" si="172">I104</f>
        <v>0.43884759688449837</v>
      </c>
      <c r="J109" s="33">
        <f t="shared" si="172"/>
        <v>-1</v>
      </c>
      <c r="K109" s="33">
        <f t="shared" ref="K109:K111" si="173">I109+J109*H109</f>
        <v>0.19861322188449837</v>
      </c>
      <c r="L109" s="33">
        <f>$CE$4-$CE$7*SUMPRODUCT($B$4:$CD$4,Q110:CS110)</f>
        <v>91.147468209742584</v>
      </c>
      <c r="M109" s="39" t="s">
        <v>375</v>
      </c>
      <c r="O109" s="47">
        <f t="shared" ref="O109:O110" si="174">SUM(Q109:CS109)</f>
        <v>107.46689302198911</v>
      </c>
      <c r="P109" s="39" t="s">
        <v>365</v>
      </c>
      <c r="Q109" s="33">
        <f>EXP(Q108)</f>
        <v>4.034735085190416</v>
      </c>
      <c r="R109" s="33">
        <f>EXP(R108)</f>
        <v>2.3488308012828356</v>
      </c>
      <c r="S109" s="33">
        <f t="shared" ref="S109:CD109" si="175">EXP(S108)</f>
        <v>1.3673775394338181</v>
      </c>
      <c r="T109" s="33">
        <f t="shared" si="175"/>
        <v>2.5626236010445962</v>
      </c>
      <c r="U109" s="33">
        <f t="shared" si="175"/>
        <v>1.4918375355847719</v>
      </c>
      <c r="V109" s="33">
        <f t="shared" si="175"/>
        <v>0.86847683431637712</v>
      </c>
      <c r="W109" s="33">
        <f t="shared" si="175"/>
        <v>1.6276259982310213</v>
      </c>
      <c r="X109" s="33">
        <f t="shared" si="175"/>
        <v>0.94752641670235471</v>
      </c>
      <c r="Y109" s="33">
        <f t="shared" si="175"/>
        <v>0.55160479823041753</v>
      </c>
      <c r="Z109" s="33">
        <f t="shared" si="175"/>
        <v>4.7835385249095879</v>
      </c>
      <c r="AA109" s="33">
        <f t="shared" si="175"/>
        <v>2.7847485371893854</v>
      </c>
      <c r="AB109" s="33">
        <f t="shared" si="175"/>
        <v>1.6211481051101169</v>
      </c>
      <c r="AC109" s="33">
        <f t="shared" si="175"/>
        <v>3.0382189813239848</v>
      </c>
      <c r="AD109" s="33">
        <f t="shared" si="175"/>
        <v>1.7687065380251961</v>
      </c>
      <c r="AE109" s="33">
        <f t="shared" si="175"/>
        <v>1.0296567946165043</v>
      </c>
      <c r="AF109" s="33">
        <f t="shared" si="175"/>
        <v>1.9296958789836063</v>
      </c>
      <c r="AG109" s="33">
        <f t="shared" si="175"/>
        <v>1.1233771293441293</v>
      </c>
      <c r="AH109" s="33">
        <f t="shared" si="175"/>
        <v>0.65397671647521682</v>
      </c>
      <c r="AI109" s="33">
        <f t="shared" si="175"/>
        <v>6.0024462178073454</v>
      </c>
      <c r="AJ109" s="33">
        <f t="shared" si="175"/>
        <v>3.4943386025960552</v>
      </c>
      <c r="AK109" s="33">
        <f t="shared" si="175"/>
        <v>2.0342376801925486</v>
      </c>
      <c r="AL109" s="33">
        <f t="shared" si="175"/>
        <v>3.8123966052229767</v>
      </c>
      <c r="AM109" s="33">
        <f t="shared" si="175"/>
        <v>2.2193959167039683</v>
      </c>
      <c r="AN109" s="33">
        <f t="shared" si="175"/>
        <v>1.2920267079070478</v>
      </c>
      <c r="AO109" s="33">
        <f t="shared" si="175"/>
        <v>2.4214074309232188</v>
      </c>
      <c r="AP109" s="33">
        <f t="shared" si="175"/>
        <v>1.4096282001471681</v>
      </c>
      <c r="AQ109" s="33">
        <f t="shared" si="175"/>
        <v>0.82061847059440718</v>
      </c>
      <c r="AR109" s="33">
        <f t="shared" si="175"/>
        <v>2.21736336797697</v>
      </c>
      <c r="AS109" s="33">
        <f t="shared" si="175"/>
        <v>1.29084345474314</v>
      </c>
      <c r="AT109" s="33">
        <f t="shared" si="175"/>
        <v>0.75146764338108751</v>
      </c>
      <c r="AU109" s="33">
        <f t="shared" si="175"/>
        <v>1.4083372461618129</v>
      </c>
      <c r="AV109" s="33">
        <f t="shared" si="175"/>
        <v>0.81986693860536253</v>
      </c>
      <c r="AW109" s="33">
        <f t="shared" si="175"/>
        <v>0.47728752388680212</v>
      </c>
      <c r="AX109" s="33">
        <f t="shared" si="175"/>
        <v>0.89449200233528836</v>
      </c>
      <c r="AY109" s="33">
        <f t="shared" si="175"/>
        <v>0.52073068546633661</v>
      </c>
      <c r="AZ109" s="33">
        <f t="shared" si="175"/>
        <v>0.3031446296650061</v>
      </c>
      <c r="BA109" s="33">
        <f t="shared" si="175"/>
        <v>2.6288821621458527</v>
      </c>
      <c r="BB109" s="33">
        <f t="shared" si="175"/>
        <v>1.5304101173967861</v>
      </c>
      <c r="BC109" s="33">
        <f t="shared" si="175"/>
        <v>0.8909319562344461</v>
      </c>
      <c r="BD109" s="33">
        <f t="shared" si="175"/>
        <v>1.6697094929002436</v>
      </c>
      <c r="BE109" s="33">
        <f t="shared" si="175"/>
        <v>0.97202542504307865</v>
      </c>
      <c r="BF109" s="33">
        <f t="shared" si="175"/>
        <v>0.56586695526838371</v>
      </c>
      <c r="BG109" s="33">
        <f t="shared" si="175"/>
        <v>1.0605000980361596</v>
      </c>
      <c r="BH109" s="33">
        <f t="shared" si="175"/>
        <v>0.61737270042185211</v>
      </c>
      <c r="BI109" s="33">
        <f t="shared" si="175"/>
        <v>0.35940501272181302</v>
      </c>
      <c r="BJ109" s="33">
        <f t="shared" si="175"/>
        <v>3.298755452488348</v>
      </c>
      <c r="BK109" s="33">
        <f t="shared" si="175"/>
        <v>1.9203784756883631</v>
      </c>
      <c r="BL109" s="33">
        <f t="shared" si="175"/>
        <v>1.1179529804506441</v>
      </c>
      <c r="BM109" s="33">
        <f t="shared" si="175"/>
        <v>2.0951731397805595</v>
      </c>
      <c r="BN109" s="33">
        <f t="shared" si="175"/>
        <v>1.2197101174747373</v>
      </c>
      <c r="BO109" s="33">
        <f t="shared" si="175"/>
        <v>0.71005719881749374</v>
      </c>
      <c r="BP109" s="33">
        <f t="shared" si="175"/>
        <v>1.3307292852965535</v>
      </c>
      <c r="BQ109" s="33">
        <f t="shared" si="175"/>
        <v>0.77468727623442624</v>
      </c>
      <c r="BR109" s="33">
        <f t="shared" si="175"/>
        <v>0.45098607402013607</v>
      </c>
      <c r="BS109" s="33">
        <f t="shared" si="175"/>
        <v>1.218593092689785</v>
      </c>
      <c r="BT109" s="33">
        <f t="shared" si="175"/>
        <v>0.70940692013369056</v>
      </c>
      <c r="BU109" s="33">
        <f t="shared" si="175"/>
        <v>0.41298295661822032</v>
      </c>
      <c r="BV109" s="33">
        <f t="shared" si="175"/>
        <v>0.77397780857014831</v>
      </c>
      <c r="BW109" s="33">
        <f t="shared" si="175"/>
        <v>0.45057305570116712</v>
      </c>
      <c r="BX109" s="33">
        <f t="shared" si="175"/>
        <v>0.26230219558741652</v>
      </c>
      <c r="BY109" s="33">
        <f t="shared" si="175"/>
        <v>0.49158464113463185</v>
      </c>
      <c r="BZ109" s="33">
        <f t="shared" si="175"/>
        <v>0.28617718937056308</v>
      </c>
      <c r="CA109" s="33">
        <f t="shared" si="175"/>
        <v>0.16659874386434625</v>
      </c>
      <c r="CB109" s="33">
        <f t="shared" si="175"/>
        <v>1.4447508651724041</v>
      </c>
      <c r="CC109" s="33">
        <f t="shared" si="175"/>
        <v>0.84106521509994403</v>
      </c>
      <c r="CD109" s="33">
        <f t="shared" si="175"/>
        <v>0.4896281518867277</v>
      </c>
      <c r="CE109" s="33">
        <f t="shared" ref="CE109:CS109" si="176">EXP(CE108)</f>
        <v>0.9176197659940476</v>
      </c>
      <c r="CF109" s="33">
        <f t="shared" si="176"/>
        <v>0.53419456909177665</v>
      </c>
      <c r="CG109" s="33">
        <f t="shared" si="176"/>
        <v>0.31098266212478254</v>
      </c>
      <c r="CH109" s="33">
        <f t="shared" si="176"/>
        <v>0.58281746371717202</v>
      </c>
      <c r="CI109" s="33">
        <f t="shared" si="176"/>
        <v>0.33928859798730232</v>
      </c>
      <c r="CJ109" s="33">
        <f t="shared" si="176"/>
        <v>0.19751767901734119</v>
      </c>
      <c r="CK109" s="33">
        <f t="shared" si="176"/>
        <v>1.8128921343832798</v>
      </c>
      <c r="CL109" s="33">
        <f t="shared" si="176"/>
        <v>1.05537954654633</v>
      </c>
      <c r="CM109" s="33">
        <f t="shared" si="176"/>
        <v>0.61439175897094667</v>
      </c>
      <c r="CN109" s="33">
        <f t="shared" si="176"/>
        <v>1.1514411904690025</v>
      </c>
      <c r="CO109" s="33">
        <f t="shared" si="176"/>
        <v>0.6703142776254245</v>
      </c>
      <c r="CP109" s="33">
        <f t="shared" si="176"/>
        <v>0.39022508010633022</v>
      </c>
      <c r="CQ109" s="33">
        <f t="shared" si="176"/>
        <v>0.7313269167885148</v>
      </c>
      <c r="CR109" s="33">
        <f t="shared" si="176"/>
        <v>0.42574373575731417</v>
      </c>
      <c r="CS109" s="33">
        <f t="shared" si="176"/>
        <v>0.24784774684973052</v>
      </c>
    </row>
    <row r="110" spans="2:97" ht="13.9" thickTop="1" thickBot="1" x14ac:dyDescent="0.4">
      <c r="H110" s="32">
        <f t="shared" ref="H110:H111" si="177">H109</f>
        <v>0.240234375</v>
      </c>
      <c r="I110" s="32">
        <f t="shared" ref="I110:J110" si="178">I105</f>
        <v>-0.41913231382978727</v>
      </c>
      <c r="J110" s="32">
        <f t="shared" si="178"/>
        <v>-0.14476177130613815</v>
      </c>
      <c r="K110" s="32">
        <f t="shared" si="173"/>
        <v>-0.45390906748341031</v>
      </c>
      <c r="L110" s="32">
        <f>$CE$5-$CE$7*SUMPRODUCT($B$5:$CD$5,Q110:CS110)</f>
        <v>11.594910821332206</v>
      </c>
      <c r="M110" s="32">
        <f>SUMPRODUCT($B$7:$CD$7, LN(Q110:CS110))</f>
        <v>-2494.0545302337014</v>
      </c>
      <c r="O110" s="48">
        <f t="shared" si="174"/>
        <v>0.99999999999999989</v>
      </c>
      <c r="P110" s="39" t="s">
        <v>366</v>
      </c>
      <c r="Q110" s="32">
        <f t="shared" ref="Q110:AV110" si="179">Q109/$O109</f>
        <v>3.7543981888123044E-2</v>
      </c>
      <c r="R110" s="32">
        <f t="shared" si="179"/>
        <v>2.185631998128237E-2</v>
      </c>
      <c r="S110" s="32">
        <f t="shared" si="179"/>
        <v>1.2723709609377422E-2</v>
      </c>
      <c r="T110" s="32">
        <f t="shared" si="179"/>
        <v>2.3845702885634281E-2</v>
      </c>
      <c r="U110" s="32">
        <f t="shared" si="179"/>
        <v>1.388183368509149E-2</v>
      </c>
      <c r="V110" s="32">
        <f t="shared" si="179"/>
        <v>8.0813430992061498E-3</v>
      </c>
      <c r="W110" s="32">
        <f t="shared" si="179"/>
        <v>1.5145371308892201E-2</v>
      </c>
      <c r="X110" s="32">
        <f t="shared" si="179"/>
        <v>8.8169145869740426E-3</v>
      </c>
      <c r="Y110" s="32">
        <f t="shared" si="179"/>
        <v>5.1327881798681205E-3</v>
      </c>
      <c r="Z110" s="32">
        <f t="shared" si="179"/>
        <v>4.4511741154839329E-2</v>
      </c>
      <c r="AA110" s="32">
        <f t="shared" si="179"/>
        <v>2.5912617913124093E-2</v>
      </c>
      <c r="AB110" s="32">
        <f t="shared" si="179"/>
        <v>1.5085093274059845E-2</v>
      </c>
      <c r="AC110" s="32">
        <f t="shared" si="179"/>
        <v>2.827120888944213E-2</v>
      </c>
      <c r="AD110" s="32">
        <f t="shared" si="179"/>
        <v>1.6458152723027881E-2</v>
      </c>
      <c r="AE110" s="32">
        <f t="shared" si="179"/>
        <v>9.58115346654549E-3</v>
      </c>
      <c r="AF110" s="32">
        <f t="shared" si="179"/>
        <v>1.7956189340923495E-2</v>
      </c>
      <c r="AG110" s="32">
        <f t="shared" si="179"/>
        <v>1.0453239111642242E-2</v>
      </c>
      <c r="AH110" s="32">
        <f t="shared" si="179"/>
        <v>6.0853784648022234E-3</v>
      </c>
      <c r="AI110" s="32">
        <f t="shared" si="179"/>
        <v>5.5853910437134974E-2</v>
      </c>
      <c r="AJ110" s="32">
        <f t="shared" si="179"/>
        <v>3.2515489229609243E-2</v>
      </c>
      <c r="AK110" s="32">
        <f t="shared" si="179"/>
        <v>1.892897080197822E-2</v>
      </c>
      <c r="AL110" s="32">
        <f t="shared" si="179"/>
        <v>3.5475079794508542E-2</v>
      </c>
      <c r="AM110" s="32">
        <f t="shared" si="179"/>
        <v>2.0651903616957189E-2</v>
      </c>
      <c r="AN110" s="32">
        <f t="shared" si="179"/>
        <v>1.2022555705994798E-2</v>
      </c>
      <c r="AO110" s="32">
        <f t="shared" si="179"/>
        <v>2.2531659405355356E-2</v>
      </c>
      <c r="AP110" s="32">
        <f t="shared" si="179"/>
        <v>1.3116860090658246E-2</v>
      </c>
      <c r="AQ110" s="32">
        <f t="shared" si="179"/>
        <v>7.6360118685714498E-3</v>
      </c>
      <c r="AR110" s="32">
        <f t="shared" si="179"/>
        <v>2.0632990362187811E-2</v>
      </c>
      <c r="AS110" s="32">
        <f t="shared" si="179"/>
        <v>1.2011545308926135E-2</v>
      </c>
      <c r="AT110" s="32">
        <f t="shared" si="179"/>
        <v>6.9925501915024894E-3</v>
      </c>
      <c r="AU110" s="32">
        <f t="shared" si="179"/>
        <v>1.3104847516840828E-2</v>
      </c>
      <c r="AV110" s="32">
        <f t="shared" si="179"/>
        <v>7.6290187196312378E-3</v>
      </c>
      <c r="AW110" s="32">
        <f t="shared" ref="AW110:CB110" si="180">AW109/$O109</f>
        <v>4.4412517238136117E-3</v>
      </c>
      <c r="AX110" s="32">
        <f t="shared" si="180"/>
        <v>8.323419214811242E-3</v>
      </c>
      <c r="AY110" s="32">
        <f t="shared" si="180"/>
        <v>4.8454986538020448E-3</v>
      </c>
      <c r="AZ110" s="32">
        <f t="shared" si="180"/>
        <v>2.820818776280978E-3</v>
      </c>
      <c r="BA110" s="32">
        <f t="shared" si="180"/>
        <v>2.446225147318579E-2</v>
      </c>
      <c r="BB110" s="32">
        <f t="shared" si="180"/>
        <v>1.424075893850997E-2</v>
      </c>
      <c r="BC110" s="32">
        <f t="shared" si="180"/>
        <v>8.2902923047393773E-3</v>
      </c>
      <c r="BD110" s="32">
        <f t="shared" si="180"/>
        <v>1.5536966278150422E-2</v>
      </c>
      <c r="BE110" s="32">
        <f t="shared" si="180"/>
        <v>9.044882546703846E-3</v>
      </c>
      <c r="BF110" s="32">
        <f t="shared" si="180"/>
        <v>5.2655002797242874E-3</v>
      </c>
      <c r="BG110" s="32">
        <f t="shared" si="180"/>
        <v>9.8681563057672807E-3</v>
      </c>
      <c r="BH110" s="32">
        <f t="shared" si="180"/>
        <v>5.744771092391493E-3</v>
      </c>
      <c r="BI110" s="32">
        <f t="shared" si="180"/>
        <v>3.3443324042900743E-3</v>
      </c>
      <c r="BJ110" s="32">
        <f t="shared" si="180"/>
        <v>3.0695550599135497E-2</v>
      </c>
      <c r="BK110" s="32">
        <f t="shared" si="180"/>
        <v>1.7869489120667412E-2</v>
      </c>
      <c r="BL110" s="32">
        <f t="shared" si="180"/>
        <v>1.0402766368447039E-2</v>
      </c>
      <c r="BM110" s="32">
        <f t="shared" si="180"/>
        <v>1.9495986911539913E-2</v>
      </c>
      <c r="BN110" s="32">
        <f t="shared" si="180"/>
        <v>1.1349635996503304E-2</v>
      </c>
      <c r="BO110" s="32">
        <f t="shared" si="180"/>
        <v>6.6072180822442398E-3</v>
      </c>
      <c r="BP110" s="32">
        <f t="shared" si="180"/>
        <v>1.2382690593132429E-2</v>
      </c>
      <c r="BQ110" s="32">
        <f t="shared" si="180"/>
        <v>7.20861331755367E-3</v>
      </c>
      <c r="BR110" s="32">
        <f t="shared" si="180"/>
        <v>4.1965117008440781E-3</v>
      </c>
      <c r="BS110" s="32">
        <f t="shared" si="180"/>
        <v>1.133924186717155E-2</v>
      </c>
      <c r="BT110" s="32">
        <f t="shared" si="180"/>
        <v>6.6011671146809538E-3</v>
      </c>
      <c r="BU110" s="32">
        <f t="shared" si="180"/>
        <v>3.8428854227107755E-3</v>
      </c>
      <c r="BV110" s="32">
        <f t="shared" si="180"/>
        <v>7.2020115852031051E-3</v>
      </c>
      <c r="BW110" s="32">
        <f t="shared" si="180"/>
        <v>4.1926684863679278E-3</v>
      </c>
      <c r="BX110" s="32">
        <f t="shared" si="180"/>
        <v>2.4407721132660466E-3</v>
      </c>
      <c r="BY110" s="32">
        <f t="shared" si="180"/>
        <v>4.5742891351111016E-3</v>
      </c>
      <c r="BZ110" s="32">
        <f t="shared" si="180"/>
        <v>2.6629334981519148E-3</v>
      </c>
      <c r="CA110" s="32">
        <f t="shared" si="180"/>
        <v>1.5502331851192349E-3</v>
      </c>
      <c r="CB110" s="32">
        <f t="shared" si="180"/>
        <v>1.3443683208342029E-2</v>
      </c>
      <c r="CC110" s="32">
        <f t="shared" ref="CC110:CS110" si="181">CC109/$O109</f>
        <v>7.8262727380408337E-3</v>
      </c>
      <c r="CD110" s="32">
        <f t="shared" si="181"/>
        <v>4.5560836283462993E-3</v>
      </c>
      <c r="CE110" s="32">
        <f t="shared" si="181"/>
        <v>8.5386274804305617E-3</v>
      </c>
      <c r="CF110" s="32">
        <f t="shared" si="181"/>
        <v>4.970782666829994E-3</v>
      </c>
      <c r="CG110" s="32">
        <f t="shared" si="181"/>
        <v>2.8937531678816797E-3</v>
      </c>
      <c r="CH110" s="32">
        <f t="shared" si="181"/>
        <v>5.4232280037901544E-3</v>
      </c>
      <c r="CI110" s="32">
        <f t="shared" si="181"/>
        <v>3.1571453165383642E-3</v>
      </c>
      <c r="CJ110" s="32">
        <f t="shared" si="181"/>
        <v>1.8379397920895186E-3</v>
      </c>
      <c r="CK110" s="32">
        <f t="shared" si="181"/>
        <v>1.6869308150672401E-2</v>
      </c>
      <c r="CL110" s="32">
        <f t="shared" si="181"/>
        <v>9.8205085944969659E-3</v>
      </c>
      <c r="CM110" s="32">
        <f t="shared" si="181"/>
        <v>5.7170328618808604E-3</v>
      </c>
      <c r="CN110" s="32">
        <f t="shared" si="181"/>
        <v>1.0714380569589956E-2</v>
      </c>
      <c r="CO110" s="32">
        <f t="shared" si="181"/>
        <v>6.2374025969864928E-3</v>
      </c>
      <c r="CP110" s="32">
        <f t="shared" si="181"/>
        <v>3.6311190277594158E-3</v>
      </c>
      <c r="CQ110" s="32">
        <f t="shared" si="181"/>
        <v>6.8051368772601983E-3</v>
      </c>
      <c r="CR110" s="32">
        <f t="shared" si="181"/>
        <v>3.96162691397621E-3</v>
      </c>
      <c r="CS110" s="32">
        <f t="shared" si="181"/>
        <v>2.3062707023549819E-3</v>
      </c>
    </row>
    <row r="111" spans="2:97" ht="13.15" thickTop="1" x14ac:dyDescent="0.35">
      <c r="H111" s="34">
        <f t="shared" si="177"/>
        <v>0.240234375</v>
      </c>
      <c r="I111" s="34">
        <f t="shared" ref="I111:J111" si="182">I106</f>
        <v>-0.45746758643617019</v>
      </c>
      <c r="J111" s="34">
        <f t="shared" si="182"/>
        <v>-0.34780778531484019</v>
      </c>
      <c r="K111" s="34">
        <f t="shared" si="173"/>
        <v>-0.54102297236141506</v>
      </c>
      <c r="L111" s="34">
        <f>$CE$6-$CE$7*SUMPRODUCT($B$6:$CD$6,Q110:CS110)</f>
        <v>27.479965020086155</v>
      </c>
    </row>
    <row r="112" spans="2:97" ht="13.5" thickBot="1" x14ac:dyDescent="0.4">
      <c r="B112" s="39" t="s">
        <v>367</v>
      </c>
      <c r="D112" s="39" t="s">
        <v>368</v>
      </c>
      <c r="E112" s="39" t="s">
        <v>369</v>
      </c>
      <c r="F112" s="39" t="s">
        <v>370</v>
      </c>
      <c r="H112" s="39" t="s">
        <v>347</v>
      </c>
      <c r="I112" s="39" t="s">
        <v>371</v>
      </c>
      <c r="J112" s="39" t="s">
        <v>372</v>
      </c>
      <c r="K112" s="39" t="s">
        <v>349</v>
      </c>
      <c r="L112" s="39" t="s">
        <v>373</v>
      </c>
      <c r="M112" s="39" t="s">
        <v>374</v>
      </c>
      <c r="O112" s="45" t="s">
        <v>336</v>
      </c>
    </row>
    <row r="113" spans="2:97" ht="13.9" thickTop="1" thickBot="1" x14ac:dyDescent="0.4">
      <c r="B113" s="32">
        <f>1+B108</f>
        <v>4</v>
      </c>
      <c r="D113" s="32">
        <f>IF(F108,IF(M113&lt;0,D108,H113),E108)</f>
        <v>0</v>
      </c>
      <c r="E113" s="32">
        <f>IF(F108,IF(M113&lt;0,H113,E108),H113)</f>
        <v>0.1201171875</v>
      </c>
      <c r="F113" s="32" t="b">
        <f>OR(F108,M113*M108&lt;=0)</f>
        <v>1</v>
      </c>
      <c r="H113" s="32">
        <f>IF(F108,(D108+E108)/2,2*H108)</f>
        <v>0.1201171875</v>
      </c>
      <c r="I113" s="32">
        <f>I108</f>
        <v>-0.48046875</v>
      </c>
      <c r="J113" s="32">
        <f>J108</f>
        <v>-0.49182419201394484</v>
      </c>
      <c r="K113" s="32">
        <f>I113+J113*H113</f>
        <v>-0.53954528868917506</v>
      </c>
      <c r="L113" s="32">
        <f>$CE$3-$CE$7*SUMPRODUCT($B$3:$CD$3,Q115:CS115)</f>
        <v>17.966838245206219</v>
      </c>
      <c r="M113" s="32">
        <f>SUMPRODUCT(L113:L116,J113:J116)</f>
        <v>-56.782669479475622</v>
      </c>
      <c r="O113" s="46">
        <f>SUM(Q113:CS113)</f>
        <v>-1.2293887219116337</v>
      </c>
      <c r="P113" s="39" t="s">
        <v>363</v>
      </c>
      <c r="Q113" s="32">
        <f t="shared" ref="Q113:AV113" si="183">SUMPRODUCT(B$3:B$6,$K113:$K116)</f>
        <v>1.156580849360068</v>
      </c>
      <c r="R113" s="32">
        <f t="shared" si="183"/>
        <v>0.65733556996127551</v>
      </c>
      <c r="S113" s="32">
        <f t="shared" si="183"/>
        <v>0.15809029056248292</v>
      </c>
      <c r="T113" s="32">
        <f t="shared" si="183"/>
        <v>0.72006015870346929</v>
      </c>
      <c r="U113" s="32">
        <f t="shared" si="183"/>
        <v>0.22081487930467669</v>
      </c>
      <c r="V113" s="32">
        <f t="shared" si="183"/>
        <v>-0.2784304000941159</v>
      </c>
      <c r="W113" s="32">
        <f t="shared" si="183"/>
        <v>0.28353946804687052</v>
      </c>
      <c r="X113" s="32">
        <f t="shared" si="183"/>
        <v>-0.21570581135192207</v>
      </c>
      <c r="Y113" s="32">
        <f t="shared" si="183"/>
        <v>-0.71495109075071461</v>
      </c>
      <c r="Z113" s="32">
        <f t="shared" si="183"/>
        <v>1.4297783431182096</v>
      </c>
      <c r="AA113" s="32">
        <f t="shared" si="183"/>
        <v>0.93053306371941691</v>
      </c>
      <c r="AB113" s="32">
        <f t="shared" si="183"/>
        <v>0.43128778432062431</v>
      </c>
      <c r="AC113" s="32">
        <f t="shared" si="183"/>
        <v>0.9932576524616108</v>
      </c>
      <c r="AD113" s="32">
        <f t="shared" si="183"/>
        <v>0.49401237306281814</v>
      </c>
      <c r="AE113" s="32">
        <f t="shared" si="183"/>
        <v>-5.2329063359744521E-3</v>
      </c>
      <c r="AF113" s="32">
        <f t="shared" si="183"/>
        <v>0.55673696180501198</v>
      </c>
      <c r="AG113" s="32">
        <f t="shared" si="183"/>
        <v>5.749168240621938E-2</v>
      </c>
      <c r="AH113" s="32">
        <f t="shared" si="183"/>
        <v>-0.44175359699257322</v>
      </c>
      <c r="AI113" s="32">
        <f t="shared" si="183"/>
        <v>1.794041668129065</v>
      </c>
      <c r="AJ113" s="32">
        <f t="shared" si="183"/>
        <v>1.2947963887302723</v>
      </c>
      <c r="AK113" s="32">
        <f t="shared" si="183"/>
        <v>0.79555110933147966</v>
      </c>
      <c r="AL113" s="32">
        <f t="shared" si="183"/>
        <v>1.3575209774724661</v>
      </c>
      <c r="AM113" s="32">
        <f t="shared" si="183"/>
        <v>0.85827569807367343</v>
      </c>
      <c r="AN113" s="32">
        <f t="shared" si="183"/>
        <v>0.35903041867488084</v>
      </c>
      <c r="AO113" s="32">
        <f t="shared" si="183"/>
        <v>0.92100028681586732</v>
      </c>
      <c r="AP113" s="32">
        <f t="shared" si="183"/>
        <v>0.42175500741707467</v>
      </c>
      <c r="AQ113" s="32">
        <f t="shared" si="183"/>
        <v>-7.7490271981717929E-2</v>
      </c>
      <c r="AR113" s="32">
        <f t="shared" si="183"/>
        <v>0.61703556067089305</v>
      </c>
      <c r="AS113" s="32">
        <f t="shared" si="183"/>
        <v>0.11779028127210039</v>
      </c>
      <c r="AT113" s="32">
        <f t="shared" si="183"/>
        <v>-0.3814549981266922</v>
      </c>
      <c r="AU113" s="32">
        <f t="shared" si="183"/>
        <v>0.18051487001429423</v>
      </c>
      <c r="AV113" s="32">
        <f t="shared" si="183"/>
        <v>-0.31873040938449837</v>
      </c>
      <c r="AW113" s="32">
        <f t="shared" ref="AW113:CB113" si="184">SUMPRODUCT(AH$3:AH$6,$K113:$K116)</f>
        <v>-0.81797568878329097</v>
      </c>
      <c r="AX113" s="32">
        <f t="shared" si="184"/>
        <v>-0.25600582064230448</v>
      </c>
      <c r="AY113" s="32">
        <f t="shared" si="184"/>
        <v>-0.75525110004109708</v>
      </c>
      <c r="AZ113" s="32">
        <f t="shared" si="184"/>
        <v>-1.2544963794398898</v>
      </c>
      <c r="BA113" s="32">
        <f t="shared" si="184"/>
        <v>0.89023305442903444</v>
      </c>
      <c r="BB113" s="32">
        <f t="shared" si="184"/>
        <v>0.39098777503024185</v>
      </c>
      <c r="BC113" s="32">
        <f t="shared" si="184"/>
        <v>-0.10825750436855075</v>
      </c>
      <c r="BD113" s="32">
        <f t="shared" si="184"/>
        <v>0.45371236377243568</v>
      </c>
      <c r="BE113" s="32">
        <f t="shared" si="184"/>
        <v>-4.5532915626356904E-2</v>
      </c>
      <c r="BF113" s="32">
        <f t="shared" si="184"/>
        <v>-0.54477819502514946</v>
      </c>
      <c r="BG113" s="32">
        <f t="shared" si="184"/>
        <v>1.7191673115836914E-2</v>
      </c>
      <c r="BH113" s="32">
        <f t="shared" si="184"/>
        <v>-0.48205360628295568</v>
      </c>
      <c r="BI113" s="32">
        <f t="shared" si="184"/>
        <v>-0.98129888568174828</v>
      </c>
      <c r="BJ113" s="32">
        <f t="shared" si="184"/>
        <v>1.2544963794398898</v>
      </c>
      <c r="BK113" s="32">
        <f t="shared" si="184"/>
        <v>0.75525110004109708</v>
      </c>
      <c r="BL113" s="32">
        <f t="shared" si="184"/>
        <v>0.25600582064230448</v>
      </c>
      <c r="BM113" s="32">
        <f t="shared" si="184"/>
        <v>0.81797568878329097</v>
      </c>
      <c r="BN113" s="32">
        <f t="shared" si="184"/>
        <v>0.31873040938449837</v>
      </c>
      <c r="BO113" s="32">
        <f t="shared" si="184"/>
        <v>-0.18051487001429423</v>
      </c>
      <c r="BP113" s="32">
        <f t="shared" si="184"/>
        <v>0.3814549981266922</v>
      </c>
      <c r="BQ113" s="32">
        <f t="shared" si="184"/>
        <v>-0.11779028127210039</v>
      </c>
      <c r="BR113" s="32">
        <f t="shared" si="184"/>
        <v>-0.61703556067089305</v>
      </c>
      <c r="BS113" s="32">
        <f t="shared" si="184"/>
        <v>7.7490271981717929E-2</v>
      </c>
      <c r="BT113" s="32">
        <f t="shared" si="184"/>
        <v>-0.42175500741707467</v>
      </c>
      <c r="BU113" s="32">
        <f t="shared" si="184"/>
        <v>-0.92100028681586732</v>
      </c>
      <c r="BV113" s="32">
        <f t="shared" si="184"/>
        <v>-0.35903041867488084</v>
      </c>
      <c r="BW113" s="32">
        <f t="shared" si="184"/>
        <v>-0.85827569807367343</v>
      </c>
      <c r="BX113" s="32">
        <f t="shared" si="184"/>
        <v>-1.3575209774724661</v>
      </c>
      <c r="BY113" s="32">
        <f t="shared" si="184"/>
        <v>-0.79555110933147966</v>
      </c>
      <c r="BZ113" s="32">
        <f t="shared" si="184"/>
        <v>-1.2947963887302723</v>
      </c>
      <c r="CA113" s="32">
        <f t="shared" si="184"/>
        <v>-1.794041668129065</v>
      </c>
      <c r="CB113" s="32">
        <f t="shared" si="184"/>
        <v>0.35068776573985944</v>
      </c>
      <c r="CC113" s="32">
        <f t="shared" ref="CC113:CS113" si="185">SUMPRODUCT(BN$3:BN$6,$K113:$K116)</f>
        <v>-0.14855751365893316</v>
      </c>
      <c r="CD113" s="32">
        <f t="shared" si="185"/>
        <v>-0.6478027930577257</v>
      </c>
      <c r="CE113" s="32">
        <f t="shared" si="185"/>
        <v>-8.5832924916739328E-2</v>
      </c>
      <c r="CF113" s="32">
        <f t="shared" si="185"/>
        <v>-0.58507820431553192</v>
      </c>
      <c r="CG113" s="32">
        <f t="shared" si="185"/>
        <v>-1.0843234837143245</v>
      </c>
      <c r="CH113" s="32">
        <f t="shared" si="185"/>
        <v>-0.52235361557333804</v>
      </c>
      <c r="CI113" s="32">
        <f t="shared" si="185"/>
        <v>-1.0215988949721306</v>
      </c>
      <c r="CJ113" s="32">
        <f t="shared" si="185"/>
        <v>-1.5208441743709233</v>
      </c>
      <c r="CK113" s="32">
        <f t="shared" si="185"/>
        <v>0.71495109075071461</v>
      </c>
      <c r="CL113" s="32">
        <f t="shared" si="185"/>
        <v>0.21570581135192207</v>
      </c>
      <c r="CM113" s="32">
        <f t="shared" si="185"/>
        <v>-0.28353946804687052</v>
      </c>
      <c r="CN113" s="32">
        <f t="shared" si="185"/>
        <v>0.2784304000941159</v>
      </c>
      <c r="CO113" s="32">
        <f t="shared" si="185"/>
        <v>-0.22081487930467669</v>
      </c>
      <c r="CP113" s="32">
        <f t="shared" si="185"/>
        <v>-0.72006015870346929</v>
      </c>
      <c r="CQ113" s="32">
        <f t="shared" si="185"/>
        <v>-0.15809029056248292</v>
      </c>
      <c r="CR113" s="32">
        <f t="shared" si="185"/>
        <v>-0.65733556996127551</v>
      </c>
      <c r="CS113" s="32">
        <f t="shared" si="185"/>
        <v>-1.156580849360068</v>
      </c>
    </row>
    <row r="114" spans="2:97" ht="13.9" thickTop="1" thickBot="1" x14ac:dyDescent="0.4">
      <c r="H114" s="33">
        <f>H113</f>
        <v>0.1201171875</v>
      </c>
      <c r="I114" s="33">
        <f t="shared" ref="I114:J114" si="186">I109</f>
        <v>0.43884759688449837</v>
      </c>
      <c r="J114" s="33">
        <f t="shared" si="186"/>
        <v>-1</v>
      </c>
      <c r="K114" s="33">
        <f t="shared" ref="K114:K116" si="187">I114+J114*H114</f>
        <v>0.31873040938449837</v>
      </c>
      <c r="L114" s="33">
        <f>$CE$4-$CE$7*SUMPRODUCT($B$4:$CD$4,Q115:CS115)</f>
        <v>42.720229886821755</v>
      </c>
      <c r="M114" s="39" t="s">
        <v>375</v>
      </c>
      <c r="O114" s="47">
        <f t="shared" ref="O114:O115" si="188">SUM(Q114:CS114)</f>
        <v>104.82644952890125</v>
      </c>
      <c r="P114" s="39" t="s">
        <v>365</v>
      </c>
      <c r="Q114" s="33">
        <f>EXP(Q113)</f>
        <v>3.1790450385834679</v>
      </c>
      <c r="R114" s="33">
        <f>EXP(R113)</f>
        <v>1.929644077218803</v>
      </c>
      <c r="S114" s="33">
        <f t="shared" ref="S114:CD114" si="189">EXP(S113)</f>
        <v>1.1712719447361934</v>
      </c>
      <c r="T114" s="33">
        <f t="shared" si="189"/>
        <v>2.0545568063998472</v>
      </c>
      <c r="U114" s="33">
        <f t="shared" si="189"/>
        <v>1.2470925465546694</v>
      </c>
      <c r="V114" s="33">
        <f t="shared" si="189"/>
        <v>0.75697095102345757</v>
      </c>
      <c r="W114" s="33">
        <f t="shared" si="189"/>
        <v>1.3278212857924281</v>
      </c>
      <c r="X114" s="33">
        <f t="shared" si="189"/>
        <v>0.80597237492303664</v>
      </c>
      <c r="Y114" s="33">
        <f t="shared" si="189"/>
        <v>0.48921603840038719</v>
      </c>
      <c r="Z114" s="33">
        <f t="shared" si="189"/>
        <v>4.1777730571362905</v>
      </c>
      <c r="AA114" s="33">
        <f t="shared" si="189"/>
        <v>2.5358605926701379</v>
      </c>
      <c r="AB114" s="33">
        <f t="shared" si="189"/>
        <v>1.5392384549162839</v>
      </c>
      <c r="AC114" s="33">
        <f t="shared" si="189"/>
        <v>2.7000158745652509</v>
      </c>
      <c r="AD114" s="33">
        <f t="shared" si="189"/>
        <v>1.6388788386191304</v>
      </c>
      <c r="AE114" s="33">
        <f t="shared" si="189"/>
        <v>0.99478076146721539</v>
      </c>
      <c r="AF114" s="33">
        <f t="shared" si="189"/>
        <v>1.7449692990029098</v>
      </c>
      <c r="AG114" s="33">
        <f t="shared" si="189"/>
        <v>1.0591764608185508</v>
      </c>
      <c r="AH114" s="33">
        <f t="shared" si="189"/>
        <v>0.64290803041242539</v>
      </c>
      <c r="AI114" s="33">
        <f t="shared" si="189"/>
        <v>6.0137088305949931</v>
      </c>
      <c r="AJ114" s="33">
        <f t="shared" si="189"/>
        <v>3.6502526658907422</v>
      </c>
      <c r="AK114" s="33">
        <f t="shared" si="189"/>
        <v>2.2156617322498748</v>
      </c>
      <c r="AL114" s="33">
        <f t="shared" si="189"/>
        <v>3.8865465130721226</v>
      </c>
      <c r="AM114" s="33">
        <f t="shared" si="189"/>
        <v>2.359089402246008</v>
      </c>
      <c r="AN114" s="33">
        <f t="shared" si="189"/>
        <v>1.4319403586373993</v>
      </c>
      <c r="AO114" s="33">
        <f t="shared" si="189"/>
        <v>2.5118016558142156</v>
      </c>
      <c r="AP114" s="33">
        <f t="shared" si="189"/>
        <v>1.524634954668644</v>
      </c>
      <c r="AQ114" s="33">
        <f t="shared" si="189"/>
        <v>0.92543602701143768</v>
      </c>
      <c r="AR114" s="33">
        <f t="shared" si="189"/>
        <v>1.8534255224212417</v>
      </c>
      <c r="AS114" s="33">
        <f t="shared" si="189"/>
        <v>1.1250081513472123</v>
      </c>
      <c r="AT114" s="33">
        <f t="shared" si="189"/>
        <v>0.68286711566606995</v>
      </c>
      <c r="AU114" s="33">
        <f t="shared" si="189"/>
        <v>1.1978339331557646</v>
      </c>
      <c r="AV114" s="33">
        <f t="shared" si="189"/>
        <v>0.72707153454977302</v>
      </c>
      <c r="AW114" s="33">
        <f t="shared" si="189"/>
        <v>0.44132412826195933</v>
      </c>
      <c r="AX114" s="33">
        <f t="shared" si="189"/>
        <v>0.77413746280186901</v>
      </c>
      <c r="AY114" s="33">
        <f t="shared" si="189"/>
        <v>0.46989260986199677</v>
      </c>
      <c r="AZ114" s="33">
        <f t="shared" si="189"/>
        <v>0.28521945444129665</v>
      </c>
      <c r="BA114" s="33">
        <f t="shared" si="189"/>
        <v>2.4356972351767809</v>
      </c>
      <c r="BB114" s="33">
        <f t="shared" si="189"/>
        <v>1.4784404394130093</v>
      </c>
      <c r="BC114" s="33">
        <f t="shared" si="189"/>
        <v>0.89739648316063769</v>
      </c>
      <c r="BD114" s="33">
        <f t="shared" si="189"/>
        <v>1.5741451511777171</v>
      </c>
      <c r="BE114" s="33">
        <f t="shared" si="189"/>
        <v>0.9554881515633572</v>
      </c>
      <c r="BF114" s="33">
        <f t="shared" si="189"/>
        <v>0.57997040939643962</v>
      </c>
      <c r="BG114" s="33">
        <f t="shared" si="189"/>
        <v>1.0173403004238626</v>
      </c>
      <c r="BH114" s="33">
        <f t="shared" si="189"/>
        <v>0.61751395824943478</v>
      </c>
      <c r="BI114" s="33">
        <f t="shared" si="189"/>
        <v>0.37482392909630213</v>
      </c>
      <c r="BJ114" s="33">
        <f t="shared" si="189"/>
        <v>3.5060721995940081</v>
      </c>
      <c r="BK114" s="33">
        <f t="shared" si="189"/>
        <v>2.1281458337761281</v>
      </c>
      <c r="BL114" s="33">
        <f t="shared" si="189"/>
        <v>1.2917602467921614</v>
      </c>
      <c r="BM114" s="33">
        <f t="shared" si="189"/>
        <v>2.2659082881741379</v>
      </c>
      <c r="BN114" s="33">
        <f t="shared" si="189"/>
        <v>1.3753804852492724</v>
      </c>
      <c r="BO114" s="33">
        <f t="shared" si="189"/>
        <v>0.83484026651794774</v>
      </c>
      <c r="BP114" s="33">
        <f t="shared" si="189"/>
        <v>1.4644137593660489</v>
      </c>
      <c r="BQ114" s="33">
        <f t="shared" si="189"/>
        <v>0.8888824483649177</v>
      </c>
      <c r="BR114" s="33">
        <f t="shared" si="189"/>
        <v>0.53954150728087502</v>
      </c>
      <c r="BS114" s="33">
        <f t="shared" si="189"/>
        <v>1.0805717205859771</v>
      </c>
      <c r="BT114" s="33">
        <f t="shared" si="189"/>
        <v>0.65589470905009828</v>
      </c>
      <c r="BU114" s="33">
        <f t="shared" si="189"/>
        <v>0.39812060704922336</v>
      </c>
      <c r="BV114" s="33">
        <f t="shared" si="189"/>
        <v>0.69835310805233286</v>
      </c>
      <c r="BW114" s="33">
        <f t="shared" si="189"/>
        <v>0.42389237094954274</v>
      </c>
      <c r="BX114" s="33">
        <f t="shared" si="189"/>
        <v>0.25729783411482948</v>
      </c>
      <c r="BY114" s="33">
        <f t="shared" si="189"/>
        <v>0.4513324328549731</v>
      </c>
      <c r="BZ114" s="33">
        <f t="shared" si="189"/>
        <v>0.27395363870133027</v>
      </c>
      <c r="CA114" s="33">
        <f t="shared" si="189"/>
        <v>0.16628673388915313</v>
      </c>
      <c r="CB114" s="33">
        <f t="shared" si="189"/>
        <v>1.4200438703375644</v>
      </c>
      <c r="CC114" s="33">
        <f t="shared" si="189"/>
        <v>0.86195043182172948</v>
      </c>
      <c r="CD114" s="33">
        <f t="shared" si="189"/>
        <v>0.52319408043432791</v>
      </c>
      <c r="CE114" s="33">
        <f t="shared" ref="CE114:CS114" si="190">EXP(CE113)</f>
        <v>0.91774755116034579</v>
      </c>
      <c r="CF114" s="33">
        <f t="shared" si="190"/>
        <v>0.55706229543313368</v>
      </c>
      <c r="CG114" s="33">
        <f t="shared" si="190"/>
        <v>0.33813045929774876</v>
      </c>
      <c r="CH114" s="33">
        <f t="shared" si="190"/>
        <v>0.59312292053385263</v>
      </c>
      <c r="CI114" s="33">
        <f t="shared" si="190"/>
        <v>0.36001884741489715</v>
      </c>
      <c r="CJ114" s="33">
        <f t="shared" si="190"/>
        <v>0.2185273338910754</v>
      </c>
      <c r="CK114" s="33">
        <f t="shared" si="190"/>
        <v>2.0440867050674529</v>
      </c>
      <c r="CL114" s="33">
        <f t="shared" si="190"/>
        <v>1.2407373144712204</v>
      </c>
      <c r="CM114" s="33">
        <f t="shared" si="190"/>
        <v>0.75311339763860752</v>
      </c>
      <c r="CN114" s="33">
        <f t="shared" si="190"/>
        <v>1.3210546569164334</v>
      </c>
      <c r="CO114" s="33">
        <f t="shared" si="190"/>
        <v>0.80186510837763436</v>
      </c>
      <c r="CP114" s="33">
        <f t="shared" si="190"/>
        <v>0.48672297445611984</v>
      </c>
      <c r="CQ114" s="33">
        <f t="shared" si="190"/>
        <v>0.85377269087174346</v>
      </c>
      <c r="CR114" s="33">
        <f t="shared" si="190"/>
        <v>0.51823028495560719</v>
      </c>
      <c r="CS114" s="33">
        <f t="shared" si="190"/>
        <v>0.31455987186818346</v>
      </c>
    </row>
    <row r="115" spans="2:97" ht="13.9" thickTop="1" thickBot="1" x14ac:dyDescent="0.4">
      <c r="H115" s="32">
        <f t="shared" ref="H115:H116" si="191">H114</f>
        <v>0.1201171875</v>
      </c>
      <c r="I115" s="32">
        <f t="shared" ref="I115:J115" si="192">I110</f>
        <v>-0.41913231382978727</v>
      </c>
      <c r="J115" s="32">
        <f t="shared" si="192"/>
        <v>-0.14476177130613815</v>
      </c>
      <c r="K115" s="32">
        <f t="shared" si="187"/>
        <v>-0.43652069065659876</v>
      </c>
      <c r="L115" s="32">
        <f>$CE$5-$CE$7*SUMPRODUCT($B$5:$CD$5,Q115:CS115)</f>
        <v>5.2825214189935821</v>
      </c>
      <c r="M115" s="32">
        <f>SUMPRODUCT($B$7:$CD$7, LN(Q115:CS115))</f>
        <v>-2483.3708786158677</v>
      </c>
      <c r="O115" s="48">
        <f t="shared" si="188"/>
        <v>1</v>
      </c>
      <c r="P115" s="39" t="s">
        <v>366</v>
      </c>
      <c r="Q115" s="32">
        <f t="shared" ref="Q115:AV115" si="193">Q114/$O114</f>
        <v>3.0326745328782569E-2</v>
      </c>
      <c r="R115" s="32">
        <f t="shared" si="193"/>
        <v>1.8407988498043992E-2</v>
      </c>
      <c r="S115" s="32">
        <f t="shared" si="193"/>
        <v>1.1173439050926428E-2</v>
      </c>
      <c r="T115" s="32">
        <f t="shared" si="193"/>
        <v>1.9599603111935926E-2</v>
      </c>
      <c r="U115" s="32">
        <f t="shared" si="193"/>
        <v>1.1896735529622596E-2</v>
      </c>
      <c r="V115" s="32">
        <f t="shared" si="193"/>
        <v>7.2211827685221405E-3</v>
      </c>
      <c r="W115" s="32">
        <f t="shared" si="193"/>
        <v>1.2666853563769134E-2</v>
      </c>
      <c r="X115" s="32">
        <f t="shared" si="193"/>
        <v>7.6886356310372364E-3</v>
      </c>
      <c r="Y115" s="32">
        <f t="shared" si="193"/>
        <v>4.6669141290100408E-3</v>
      </c>
      <c r="Z115" s="32">
        <f t="shared" si="193"/>
        <v>3.9854188288466784E-2</v>
      </c>
      <c r="AA115" s="32">
        <f t="shared" si="193"/>
        <v>2.4191037701520042E-2</v>
      </c>
      <c r="AB115" s="32">
        <f t="shared" si="193"/>
        <v>1.4683683954133227E-2</v>
      </c>
      <c r="AC115" s="32">
        <f t="shared" si="193"/>
        <v>2.5757009673601901E-2</v>
      </c>
      <c r="AD115" s="32">
        <f t="shared" si="193"/>
        <v>1.5634211079211285E-2</v>
      </c>
      <c r="AE115" s="32">
        <f t="shared" si="193"/>
        <v>9.4897877962846454E-3</v>
      </c>
      <c r="AF115" s="32">
        <f t="shared" si="193"/>
        <v>1.664626920824798E-2</v>
      </c>
      <c r="AG115" s="32">
        <f t="shared" si="193"/>
        <v>1.0104095536752199E-2</v>
      </c>
      <c r="AH115" s="32">
        <f t="shared" si="193"/>
        <v>6.1330707402731596E-3</v>
      </c>
      <c r="AI115" s="32">
        <f t="shared" si="193"/>
        <v>5.7368239195557023E-2</v>
      </c>
      <c r="AJ115" s="32">
        <f t="shared" si="193"/>
        <v>3.4821866831274743E-2</v>
      </c>
      <c r="AK115" s="32">
        <f t="shared" si="193"/>
        <v>2.1136475977267592E-2</v>
      </c>
      <c r="AL115" s="32">
        <f t="shared" si="193"/>
        <v>3.707601021057743E-2</v>
      </c>
      <c r="AM115" s="32">
        <f t="shared" si="193"/>
        <v>2.2504715297026193E-2</v>
      </c>
      <c r="AN115" s="32">
        <f t="shared" si="193"/>
        <v>1.3660105489336497E-2</v>
      </c>
      <c r="AO115" s="32">
        <f t="shared" si="193"/>
        <v>2.3961525617842254E-2</v>
      </c>
      <c r="AP115" s="32">
        <f t="shared" si="193"/>
        <v>1.4544372737228818E-2</v>
      </c>
      <c r="AQ115" s="32">
        <f t="shared" si="193"/>
        <v>8.8282683537449173E-3</v>
      </c>
      <c r="AR115" s="32">
        <f t="shared" si="193"/>
        <v>1.7680895716211793E-2</v>
      </c>
      <c r="AS115" s="32">
        <f t="shared" si="193"/>
        <v>1.0732102025806389E-2</v>
      </c>
      <c r="AT115" s="32">
        <f t="shared" si="193"/>
        <v>6.5142635158867953E-3</v>
      </c>
      <c r="AU115" s="32">
        <f t="shared" si="193"/>
        <v>1.1426829188042994E-2</v>
      </c>
      <c r="AV115" s="32">
        <f t="shared" si="193"/>
        <v>6.9359549790848846E-3</v>
      </c>
      <c r="AW115" s="32">
        <f t="shared" ref="AW115:CB115" si="194">AW114/$O114</f>
        <v>4.210045558590475E-3</v>
      </c>
      <c r="AX115" s="32">
        <f t="shared" si="194"/>
        <v>7.3849440315960991E-3</v>
      </c>
      <c r="AY115" s="32">
        <f t="shared" si="194"/>
        <v>4.4825767921524871E-3</v>
      </c>
      <c r="AZ115" s="32">
        <f t="shared" si="194"/>
        <v>2.7208729831363792E-3</v>
      </c>
      <c r="BA115" s="32">
        <f t="shared" si="194"/>
        <v>2.3235521627633159E-2</v>
      </c>
      <c r="BB115" s="32">
        <f t="shared" si="194"/>
        <v>1.41036965962049E-2</v>
      </c>
      <c r="BC115" s="32">
        <f t="shared" si="194"/>
        <v>8.5607829626359738E-3</v>
      </c>
      <c r="BD115" s="32">
        <f t="shared" si="194"/>
        <v>1.5016679075291169E-2</v>
      </c>
      <c r="BE115" s="32">
        <f t="shared" si="194"/>
        <v>9.1149529136720746E-3</v>
      </c>
      <c r="BF115" s="32">
        <f t="shared" si="194"/>
        <v>5.5326724505396748E-3</v>
      </c>
      <c r="BG115" s="32">
        <f t="shared" si="194"/>
        <v>9.7049962580615309E-3</v>
      </c>
      <c r="BH115" s="32">
        <f t="shared" si="194"/>
        <v>5.8908220303615514E-3</v>
      </c>
      <c r="BI115" s="32">
        <f t="shared" si="194"/>
        <v>3.5756617798350697E-3</v>
      </c>
      <c r="BJ115" s="32">
        <f t="shared" si="194"/>
        <v>3.3446446153147291E-2</v>
      </c>
      <c r="BK115" s="32">
        <f t="shared" si="194"/>
        <v>2.0301611314131041E-2</v>
      </c>
      <c r="BL115" s="32">
        <f t="shared" si="194"/>
        <v>1.2322846501025638E-2</v>
      </c>
      <c r="BM115" s="32">
        <f t="shared" si="194"/>
        <v>2.1615806872762718E-2</v>
      </c>
      <c r="BN115" s="32">
        <f t="shared" si="194"/>
        <v>1.3120548214981488E-2</v>
      </c>
      <c r="BO115" s="32">
        <f t="shared" si="194"/>
        <v>7.9640231093372812E-3</v>
      </c>
      <c r="BP115" s="32">
        <f t="shared" si="194"/>
        <v>1.3969888000092016E-2</v>
      </c>
      <c r="BQ115" s="32">
        <f t="shared" si="194"/>
        <v>8.4795626710589649E-3</v>
      </c>
      <c r="BR115" s="32">
        <f t="shared" si="194"/>
        <v>5.1469978207372208E-3</v>
      </c>
      <c r="BS115" s="32">
        <f t="shared" si="194"/>
        <v>1.0308197267408711E-2</v>
      </c>
      <c r="BT115" s="32">
        <f t="shared" si="194"/>
        <v>6.2569581627322443E-3</v>
      </c>
      <c r="BU115" s="32">
        <f t="shared" si="194"/>
        <v>3.7979022359186099E-3</v>
      </c>
      <c r="BV115" s="32">
        <f t="shared" si="194"/>
        <v>6.6619933346096297E-3</v>
      </c>
      <c r="BW115" s="32">
        <f t="shared" si="194"/>
        <v>4.0437539652878659E-3</v>
      </c>
      <c r="BX115" s="32">
        <f t="shared" si="194"/>
        <v>2.454512532582638E-3</v>
      </c>
      <c r="BY115" s="32">
        <f t="shared" si="194"/>
        <v>4.3055205521440286E-3</v>
      </c>
      <c r="BZ115" s="32">
        <f t="shared" si="194"/>
        <v>2.6134018650111742E-3</v>
      </c>
      <c r="CA115" s="32">
        <f t="shared" si="194"/>
        <v>1.5863051227668159E-3</v>
      </c>
      <c r="CB115" s="32">
        <f t="shared" si="194"/>
        <v>1.3546618021685932E-2</v>
      </c>
      <c r="CC115" s="32">
        <f t="shared" ref="CC115:CS115" si="195">CC114/$O114</f>
        <v>8.2226426221188084E-3</v>
      </c>
      <c r="CD115" s="32">
        <f t="shared" si="195"/>
        <v>4.9910502815425448E-3</v>
      </c>
      <c r="CE115" s="32">
        <f t="shared" si="195"/>
        <v>8.7549235453912577E-3</v>
      </c>
      <c r="CF115" s="32">
        <f t="shared" si="195"/>
        <v>5.3141387306029899E-3</v>
      </c>
      <c r="CG115" s="32">
        <f t="shared" si="195"/>
        <v>3.2256215947152182E-3</v>
      </c>
      <c r="CH115" s="32">
        <f t="shared" si="195"/>
        <v>5.6581418449198288E-3</v>
      </c>
      <c r="CI115" s="32">
        <f t="shared" si="195"/>
        <v>3.43442756129633E-3</v>
      </c>
      <c r="CJ115" s="32">
        <f t="shared" si="195"/>
        <v>2.0846583555310261E-3</v>
      </c>
      <c r="CK115" s="32">
        <f t="shared" si="195"/>
        <v>1.949972277277107E-2</v>
      </c>
      <c r="CL115" s="32">
        <f t="shared" si="195"/>
        <v>1.1836109303016526E-2</v>
      </c>
      <c r="CM115" s="32">
        <f t="shared" si="195"/>
        <v>7.1843833404943271E-3</v>
      </c>
      <c r="CN115" s="32">
        <f t="shared" si="195"/>
        <v>1.2602302785731679E-2</v>
      </c>
      <c r="CO115" s="32">
        <f t="shared" si="195"/>
        <v>7.6494540450552564E-3</v>
      </c>
      <c r="CP115" s="32">
        <f t="shared" si="195"/>
        <v>4.6431313532366422E-3</v>
      </c>
      <c r="CQ115" s="32">
        <f t="shared" si="195"/>
        <v>8.1446304316197746E-3</v>
      </c>
      <c r="CR115" s="32">
        <f t="shared" si="195"/>
        <v>4.9436977717415504E-3</v>
      </c>
      <c r="CS115" s="32">
        <f t="shared" si="195"/>
        <v>3.0007681580540178E-3</v>
      </c>
    </row>
    <row r="116" spans="2:97" ht="13.15" thickTop="1" x14ac:dyDescent="0.35">
      <c r="H116" s="34">
        <f t="shared" si="191"/>
        <v>0.1201171875</v>
      </c>
      <c r="I116" s="34">
        <f t="shared" ref="I116:J116" si="196">I111</f>
        <v>-0.45746758643617019</v>
      </c>
      <c r="J116" s="34">
        <f t="shared" si="196"/>
        <v>-0.34780778531484019</v>
      </c>
      <c r="K116" s="34">
        <f t="shared" si="187"/>
        <v>-0.4992452793987926</v>
      </c>
      <c r="L116" s="34">
        <f>$CE$6-$CE$7*SUMPRODUCT($B$6:$CD$6,Q115:CS115)</f>
        <v>12.826644257101975</v>
      </c>
    </row>
    <row r="117" spans="2:97" ht="13.5" thickBot="1" x14ac:dyDescent="0.4">
      <c r="B117" s="39" t="s">
        <v>367</v>
      </c>
      <c r="D117" s="39" t="s">
        <v>368</v>
      </c>
      <c r="E117" s="39" t="s">
        <v>369</v>
      </c>
      <c r="F117" s="39" t="s">
        <v>370</v>
      </c>
      <c r="H117" s="39" t="s">
        <v>347</v>
      </c>
      <c r="I117" s="39" t="s">
        <v>371</v>
      </c>
      <c r="J117" s="39" t="s">
        <v>372</v>
      </c>
      <c r="K117" s="39" t="s">
        <v>349</v>
      </c>
      <c r="L117" s="39" t="s">
        <v>373</v>
      </c>
      <c r="M117" s="39" t="s">
        <v>374</v>
      </c>
      <c r="O117" s="45" t="s">
        <v>336</v>
      </c>
    </row>
    <row r="118" spans="2:97" ht="13.9" thickTop="1" thickBot="1" x14ac:dyDescent="0.4">
      <c r="B118" s="32">
        <f>1+B113</f>
        <v>5</v>
      </c>
      <c r="D118" s="32">
        <f>IF(F113,IF(M118&lt;0,D113,H118),E113)</f>
        <v>0</v>
      </c>
      <c r="E118" s="32">
        <f>IF(F113,IF(M118&lt;0,H118,E113),H118)</f>
        <v>6.005859375E-2</v>
      </c>
      <c r="F118" s="32" t="b">
        <f>OR(F113,M118*M113&lt;=0)</f>
        <v>1</v>
      </c>
      <c r="H118" s="32">
        <f>IF(F113,(D113+E113)/2,2*H113)</f>
        <v>6.005859375E-2</v>
      </c>
      <c r="I118" s="32">
        <f>I113</f>
        <v>-0.48046875</v>
      </c>
      <c r="J118" s="32">
        <f>J113</f>
        <v>-0.49182419201394484</v>
      </c>
      <c r="K118" s="32">
        <f>I118+J118*H118</f>
        <v>-0.51000701934458748</v>
      </c>
      <c r="L118" s="32">
        <f>$CE$3-$CE$7*SUMPRODUCT($B$3:$CD$3,Q120:CS120)</f>
        <v>7.6298724862114113</v>
      </c>
      <c r="M118" s="32">
        <f>SUMPRODUCT(L118:L121,J118:J121)</f>
        <v>-24.809414392001898</v>
      </c>
      <c r="O118" s="46">
        <f>SUM(Q118:CS118)</f>
        <v>-1.4610432978044954</v>
      </c>
      <c r="P118" s="39" t="s">
        <v>363</v>
      </c>
      <c r="Q118" s="32">
        <f t="shared" ref="Q118:AV118" si="197">SUMPRODUCT(B$3:B$6,$K118:$K121)</f>
        <v>1.0374009513707636</v>
      </c>
      <c r="R118" s="32">
        <f t="shared" si="197"/>
        <v>0.55904451845328218</v>
      </c>
      <c r="S118" s="32">
        <f t="shared" si="197"/>
        <v>8.0688085535800758E-2</v>
      </c>
      <c r="T118" s="32">
        <f t="shared" si="197"/>
        <v>0.60957444912757053</v>
      </c>
      <c r="U118" s="32">
        <f t="shared" si="197"/>
        <v>0.13121801621008911</v>
      </c>
      <c r="V118" s="32">
        <f t="shared" si="197"/>
        <v>-0.34713841670739232</v>
      </c>
      <c r="W118" s="32">
        <f t="shared" si="197"/>
        <v>0.18174794688437751</v>
      </c>
      <c r="X118" s="32">
        <f t="shared" si="197"/>
        <v>-0.29660848603310391</v>
      </c>
      <c r="Y118" s="32">
        <f t="shared" si="197"/>
        <v>-0.77496491895058539</v>
      </c>
      <c r="Z118" s="32">
        <f t="shared" si="197"/>
        <v>1.3620772397717622</v>
      </c>
      <c r="AA118" s="32">
        <f t="shared" si="197"/>
        <v>0.88372080685428078</v>
      </c>
      <c r="AB118" s="32">
        <f t="shared" si="197"/>
        <v>0.40536437393679936</v>
      </c>
      <c r="AC118" s="32">
        <f t="shared" si="197"/>
        <v>0.93425073752856913</v>
      </c>
      <c r="AD118" s="32">
        <f t="shared" si="197"/>
        <v>0.45589430461108771</v>
      </c>
      <c r="AE118" s="32">
        <f t="shared" si="197"/>
        <v>-2.2462128306393714E-2</v>
      </c>
      <c r="AF118" s="32">
        <f t="shared" si="197"/>
        <v>0.50642423528537606</v>
      </c>
      <c r="AG118" s="32">
        <f t="shared" si="197"/>
        <v>2.806780236789469E-2</v>
      </c>
      <c r="AH118" s="32">
        <f t="shared" si="197"/>
        <v>-0.45028863054958673</v>
      </c>
      <c r="AI118" s="32">
        <f t="shared" si="197"/>
        <v>1.7949789576397603</v>
      </c>
      <c r="AJ118" s="32">
        <f t="shared" si="197"/>
        <v>1.3166225247222789</v>
      </c>
      <c r="AK118" s="32">
        <f t="shared" si="197"/>
        <v>0.8382660918047975</v>
      </c>
      <c r="AL118" s="32">
        <f t="shared" si="197"/>
        <v>1.3671524553965673</v>
      </c>
      <c r="AM118" s="32">
        <f t="shared" si="197"/>
        <v>0.88879602247908585</v>
      </c>
      <c r="AN118" s="32">
        <f t="shared" si="197"/>
        <v>0.41043958956160442</v>
      </c>
      <c r="AO118" s="32">
        <f t="shared" si="197"/>
        <v>0.93932595315337419</v>
      </c>
      <c r="AP118" s="32">
        <f t="shared" si="197"/>
        <v>0.46096952023589283</v>
      </c>
      <c r="AQ118" s="32">
        <f t="shared" si="197"/>
        <v>-1.7386912681588595E-2</v>
      </c>
      <c r="AR118" s="32">
        <f t="shared" si="197"/>
        <v>0.52739393202617602</v>
      </c>
      <c r="AS118" s="32">
        <f t="shared" si="197"/>
        <v>4.9037499108694649E-2</v>
      </c>
      <c r="AT118" s="32">
        <f t="shared" si="197"/>
        <v>-0.42931893380878677</v>
      </c>
      <c r="AU118" s="32">
        <f t="shared" si="197"/>
        <v>9.9567429782983052E-2</v>
      </c>
      <c r="AV118" s="32">
        <f t="shared" si="197"/>
        <v>-0.37878900313449837</v>
      </c>
      <c r="AW118" s="32">
        <f t="shared" ref="AW118:CB118" si="198">SUMPRODUCT(AH$3:AH$6,$K118:$K121)</f>
        <v>-0.85714543605197979</v>
      </c>
      <c r="AX118" s="32">
        <f t="shared" si="198"/>
        <v>-0.32825907246020991</v>
      </c>
      <c r="AY118" s="32">
        <f t="shared" si="198"/>
        <v>-0.80661550537769133</v>
      </c>
      <c r="AZ118" s="32">
        <f t="shared" si="198"/>
        <v>-1.2849719382951728</v>
      </c>
      <c r="BA118" s="32">
        <f t="shared" si="198"/>
        <v>0.85207022042717462</v>
      </c>
      <c r="BB118" s="32">
        <f t="shared" si="198"/>
        <v>0.37371378750969325</v>
      </c>
      <c r="BC118" s="32">
        <f t="shared" si="198"/>
        <v>-0.10464264540778817</v>
      </c>
      <c r="BD118" s="32">
        <f t="shared" si="198"/>
        <v>0.42424371818398166</v>
      </c>
      <c r="BE118" s="32">
        <f t="shared" si="198"/>
        <v>-5.4112714733499767E-2</v>
      </c>
      <c r="BF118" s="32">
        <f t="shared" si="198"/>
        <v>-0.53246914765098119</v>
      </c>
      <c r="BG118" s="32">
        <f t="shared" si="198"/>
        <v>-3.5827840592113636E-3</v>
      </c>
      <c r="BH118" s="32">
        <f t="shared" si="198"/>
        <v>-0.48193921697669279</v>
      </c>
      <c r="BI118" s="32">
        <f t="shared" si="198"/>
        <v>-0.96029564989417415</v>
      </c>
      <c r="BJ118" s="32">
        <f t="shared" si="198"/>
        <v>1.2849719382951728</v>
      </c>
      <c r="BK118" s="32">
        <f t="shared" si="198"/>
        <v>0.80661550537769133</v>
      </c>
      <c r="BL118" s="32">
        <f t="shared" si="198"/>
        <v>0.32825907246020991</v>
      </c>
      <c r="BM118" s="32">
        <f t="shared" si="198"/>
        <v>0.85714543605197979</v>
      </c>
      <c r="BN118" s="32">
        <f t="shared" si="198"/>
        <v>0.37878900313449837</v>
      </c>
      <c r="BO118" s="32">
        <f t="shared" si="198"/>
        <v>-9.9567429782983052E-2</v>
      </c>
      <c r="BP118" s="32">
        <f t="shared" si="198"/>
        <v>0.42931893380878677</v>
      </c>
      <c r="BQ118" s="32">
        <f t="shared" si="198"/>
        <v>-4.9037499108694649E-2</v>
      </c>
      <c r="BR118" s="32">
        <f t="shared" si="198"/>
        <v>-0.52739393202617602</v>
      </c>
      <c r="BS118" s="32">
        <f t="shared" si="198"/>
        <v>1.7386912681588595E-2</v>
      </c>
      <c r="BT118" s="32">
        <f t="shared" si="198"/>
        <v>-0.46096952023589283</v>
      </c>
      <c r="BU118" s="32">
        <f t="shared" si="198"/>
        <v>-0.93932595315337419</v>
      </c>
      <c r="BV118" s="32">
        <f t="shared" si="198"/>
        <v>-0.41043958956160442</v>
      </c>
      <c r="BW118" s="32">
        <f t="shared" si="198"/>
        <v>-0.88879602247908585</v>
      </c>
      <c r="BX118" s="32">
        <f t="shared" si="198"/>
        <v>-1.3671524553965673</v>
      </c>
      <c r="BY118" s="32">
        <f t="shared" si="198"/>
        <v>-0.8382660918047975</v>
      </c>
      <c r="BZ118" s="32">
        <f t="shared" si="198"/>
        <v>-1.3166225247222789</v>
      </c>
      <c r="CA118" s="32">
        <f t="shared" si="198"/>
        <v>-1.7949789576397603</v>
      </c>
      <c r="CB118" s="32">
        <f t="shared" si="198"/>
        <v>0.3420632010825872</v>
      </c>
      <c r="CC118" s="32">
        <f t="shared" ref="CC118:CS118" si="199">SUMPRODUCT(BN$3:BN$6,$K118:$K121)</f>
        <v>-0.13629323183489422</v>
      </c>
      <c r="CD118" s="32">
        <f t="shared" si="199"/>
        <v>-0.61464966475237559</v>
      </c>
      <c r="CE118" s="32">
        <f t="shared" si="199"/>
        <v>-8.576330116060582E-2</v>
      </c>
      <c r="CF118" s="32">
        <f t="shared" si="199"/>
        <v>-0.56411973407808724</v>
      </c>
      <c r="CG118" s="32">
        <f t="shared" si="199"/>
        <v>-1.0424761669955687</v>
      </c>
      <c r="CH118" s="32">
        <f t="shared" si="199"/>
        <v>-0.51358980340379889</v>
      </c>
      <c r="CI118" s="32">
        <f t="shared" si="199"/>
        <v>-0.99194623632128032</v>
      </c>
      <c r="CJ118" s="32">
        <f t="shared" si="199"/>
        <v>-1.4703026692387617</v>
      </c>
      <c r="CK118" s="32">
        <f t="shared" si="199"/>
        <v>0.77496491895058539</v>
      </c>
      <c r="CL118" s="32">
        <f t="shared" si="199"/>
        <v>0.29660848603310391</v>
      </c>
      <c r="CM118" s="32">
        <f t="shared" si="199"/>
        <v>-0.18174794688437751</v>
      </c>
      <c r="CN118" s="32">
        <f t="shared" si="199"/>
        <v>0.34713841670739232</v>
      </c>
      <c r="CO118" s="32">
        <f t="shared" si="199"/>
        <v>-0.13121801621008911</v>
      </c>
      <c r="CP118" s="32">
        <f t="shared" si="199"/>
        <v>-0.60957444912757053</v>
      </c>
      <c r="CQ118" s="32">
        <f t="shared" si="199"/>
        <v>-8.0688085535800758E-2</v>
      </c>
      <c r="CR118" s="32">
        <f t="shared" si="199"/>
        <v>-0.55904451845328218</v>
      </c>
      <c r="CS118" s="32">
        <f t="shared" si="199"/>
        <v>-1.0374009513707636</v>
      </c>
    </row>
    <row r="119" spans="2:97" ht="13.9" thickTop="1" thickBot="1" x14ac:dyDescent="0.4">
      <c r="H119" s="33">
        <f>H118</f>
        <v>6.005859375E-2</v>
      </c>
      <c r="I119" s="33">
        <f t="shared" ref="I119:J119" si="200">I114</f>
        <v>0.43884759688449837</v>
      </c>
      <c r="J119" s="33">
        <f t="shared" si="200"/>
        <v>-1</v>
      </c>
      <c r="K119" s="33">
        <f t="shared" ref="K119:K121" si="201">I119+J119*H119</f>
        <v>0.37878900313449837</v>
      </c>
      <c r="L119" s="33">
        <f>$CE$4-$CE$7*SUMPRODUCT($B$4:$CD$4,Q120:CS120)</f>
        <v>18.877119068198652</v>
      </c>
      <c r="M119" s="39" t="s">
        <v>375</v>
      </c>
      <c r="O119" s="47">
        <f t="shared" ref="O119:O120" si="202">SUM(Q119:CS119)</f>
        <v>104.03101202776966</v>
      </c>
      <c r="P119" s="39" t="s">
        <v>365</v>
      </c>
      <c r="Q119" s="33">
        <f>EXP(Q118)</f>
        <v>2.8218732892318874</v>
      </c>
      <c r="R119" s="33">
        <f>EXP(R118)</f>
        <v>1.7490005639071042</v>
      </c>
      <c r="S119" s="33">
        <f t="shared" ref="S119:CD119" si="203">EXP(S118)</f>
        <v>1.084032718343646</v>
      </c>
      <c r="T119" s="33">
        <f t="shared" si="203"/>
        <v>1.8396483682157263</v>
      </c>
      <c r="U119" s="33">
        <f t="shared" si="203"/>
        <v>1.1402163398612075</v>
      </c>
      <c r="V119" s="33">
        <f t="shared" si="203"/>
        <v>0.7067075013620393</v>
      </c>
      <c r="W119" s="33">
        <f t="shared" si="203"/>
        <v>1.199311865487763</v>
      </c>
      <c r="X119" s="33">
        <f t="shared" si="203"/>
        <v>0.74333498142630761</v>
      </c>
      <c r="Y119" s="33">
        <f t="shared" si="203"/>
        <v>0.46071994325456533</v>
      </c>
      <c r="Z119" s="33">
        <f t="shared" si="203"/>
        <v>3.904295041194628</v>
      </c>
      <c r="AA119" s="33">
        <f t="shared" si="203"/>
        <v>2.4198869080219616</v>
      </c>
      <c r="AB119" s="33">
        <f t="shared" si="203"/>
        <v>1.499848906353227</v>
      </c>
      <c r="AC119" s="33">
        <f t="shared" si="203"/>
        <v>2.5453056411053563</v>
      </c>
      <c r="AD119" s="33">
        <f t="shared" si="203"/>
        <v>1.5775835926428019</v>
      </c>
      <c r="AE119" s="33">
        <f t="shared" si="203"/>
        <v>0.97778826698980059</v>
      </c>
      <c r="AF119" s="33">
        <f t="shared" si="203"/>
        <v>1.659347139057515</v>
      </c>
      <c r="AG119" s="33">
        <f t="shared" si="203"/>
        <v>1.0284654144478653</v>
      </c>
      <c r="AH119" s="33">
        <f t="shared" si="203"/>
        <v>0.63744413921501719</v>
      </c>
      <c r="AI119" s="33">
        <f t="shared" si="203"/>
        <v>6.0193480591843453</v>
      </c>
      <c r="AJ119" s="33">
        <f t="shared" si="203"/>
        <v>3.7307993913263999</v>
      </c>
      <c r="AK119" s="33">
        <f t="shared" si="203"/>
        <v>2.3123540890917549</v>
      </c>
      <c r="AL119" s="33">
        <f t="shared" si="203"/>
        <v>3.9241605486173965</v>
      </c>
      <c r="AM119" s="33">
        <f t="shared" si="203"/>
        <v>2.4321995741566553</v>
      </c>
      <c r="AN119" s="33">
        <f t="shared" si="203"/>
        <v>1.5074803120917324</v>
      </c>
      <c r="AO119" s="33">
        <f t="shared" si="203"/>
        <v>2.5582564523460767</v>
      </c>
      <c r="AP119" s="33">
        <f t="shared" si="203"/>
        <v>1.5856105215093494</v>
      </c>
      <c r="AQ119" s="33">
        <f t="shared" si="203"/>
        <v>0.98276336745501514</v>
      </c>
      <c r="AR119" s="33">
        <f t="shared" si="203"/>
        <v>1.6945105397570437</v>
      </c>
      <c r="AS119" s="33">
        <f t="shared" si="203"/>
        <v>1.0502597338055242</v>
      </c>
      <c r="AT119" s="33">
        <f t="shared" si="203"/>
        <v>0.65095228537876393</v>
      </c>
      <c r="AU119" s="33">
        <f t="shared" si="203"/>
        <v>1.1046929574349966</v>
      </c>
      <c r="AV119" s="33">
        <f t="shared" si="203"/>
        <v>0.68469006488379036</v>
      </c>
      <c r="AW119" s="33">
        <f t="shared" si="203"/>
        <v>0.42437175125935805</v>
      </c>
      <c r="AX119" s="33">
        <f t="shared" si="203"/>
        <v>0.72017641765831142</v>
      </c>
      <c r="AY119" s="33">
        <f t="shared" si="203"/>
        <v>0.44636623671357134</v>
      </c>
      <c r="AZ119" s="33">
        <f t="shared" si="203"/>
        <v>0.27665834702791808</v>
      </c>
      <c r="BA119" s="33">
        <f t="shared" si="203"/>
        <v>2.3444954537367959</v>
      </c>
      <c r="BB119" s="33">
        <f t="shared" si="203"/>
        <v>1.4531211894987173</v>
      </c>
      <c r="BC119" s="33">
        <f t="shared" si="203"/>
        <v>0.90064631518249927</v>
      </c>
      <c r="BD119" s="33">
        <f t="shared" si="203"/>
        <v>1.5284340555667173</v>
      </c>
      <c r="BE119" s="33">
        <f t="shared" si="203"/>
        <v>0.947325322962557</v>
      </c>
      <c r="BF119" s="33">
        <f t="shared" si="203"/>
        <v>0.58715340989530806</v>
      </c>
      <c r="BG119" s="33">
        <f t="shared" si="203"/>
        <v>0.99642362645348337</v>
      </c>
      <c r="BH119" s="33">
        <f t="shared" si="203"/>
        <v>0.61758459928293896</v>
      </c>
      <c r="BI119" s="33">
        <f t="shared" si="203"/>
        <v>0.38277970046635973</v>
      </c>
      <c r="BJ119" s="33">
        <f t="shared" si="203"/>
        <v>3.6145665248953724</v>
      </c>
      <c r="BK119" s="33">
        <f t="shared" si="203"/>
        <v>2.2403128143441768</v>
      </c>
      <c r="BL119" s="33">
        <f t="shared" si="203"/>
        <v>1.3885486604123314</v>
      </c>
      <c r="BM119" s="33">
        <f t="shared" si="203"/>
        <v>2.3564245193805147</v>
      </c>
      <c r="BN119" s="33">
        <f t="shared" si="203"/>
        <v>1.4605148391772356</v>
      </c>
      <c r="BO119" s="33">
        <f t="shared" si="203"/>
        <v>0.90522890842168047</v>
      </c>
      <c r="BP119" s="33">
        <f t="shared" si="203"/>
        <v>1.5362109058702185</v>
      </c>
      <c r="BQ119" s="33">
        <f t="shared" si="203"/>
        <v>0.95214542442428751</v>
      </c>
      <c r="BR119" s="33">
        <f t="shared" si="203"/>
        <v>0.59014091475841657</v>
      </c>
      <c r="BS119" s="33">
        <f t="shared" si="203"/>
        <v>1.0175389448933381</v>
      </c>
      <c r="BT119" s="33">
        <f t="shared" si="203"/>
        <v>0.63067189983584104</v>
      </c>
      <c r="BU119" s="33">
        <f t="shared" si="203"/>
        <v>0.39089122557784978</v>
      </c>
      <c r="BV119" s="33">
        <f t="shared" si="203"/>
        <v>0.6633585805259582</v>
      </c>
      <c r="BW119" s="33">
        <f t="shared" si="203"/>
        <v>0.41115047080243877</v>
      </c>
      <c r="BX119" s="33">
        <f t="shared" si="203"/>
        <v>0.25483157164717207</v>
      </c>
      <c r="BY119" s="33">
        <f t="shared" si="203"/>
        <v>0.43245971917422887</v>
      </c>
      <c r="BZ119" s="33">
        <f t="shared" si="203"/>
        <v>0.26803907021236889</v>
      </c>
      <c r="CA119" s="33">
        <f t="shared" si="203"/>
        <v>0.16613094809731033</v>
      </c>
      <c r="CB119" s="33">
        <f t="shared" si="203"/>
        <v>1.4078492723005505</v>
      </c>
      <c r="CC119" s="33">
        <f t="shared" si="203"/>
        <v>0.87258672476400023</v>
      </c>
      <c r="CD119" s="33">
        <f t="shared" si="203"/>
        <v>0.54083033405284764</v>
      </c>
      <c r="CE119" s="33">
        <f t="shared" ref="CE119:CS119" si="204">EXP(CE118)</f>
        <v>0.91781145041646728</v>
      </c>
      <c r="CF119" s="33">
        <f t="shared" si="204"/>
        <v>0.56886067509280247</v>
      </c>
      <c r="CG119" s="33">
        <f t="shared" si="204"/>
        <v>0.35258055183360443</v>
      </c>
      <c r="CH119" s="33">
        <f t="shared" si="204"/>
        <v>0.59834378231347107</v>
      </c>
      <c r="CI119" s="33">
        <f t="shared" si="204"/>
        <v>0.37085421824926385</v>
      </c>
      <c r="CJ119" s="33">
        <f t="shared" si="204"/>
        <v>0.22985590434567174</v>
      </c>
      <c r="CK119" s="33">
        <f t="shared" si="204"/>
        <v>2.1705159818694062</v>
      </c>
      <c r="CL119" s="33">
        <f t="shared" si="204"/>
        <v>1.3452884970934702</v>
      </c>
      <c r="CM119" s="33">
        <f t="shared" si="204"/>
        <v>0.83381147871266792</v>
      </c>
      <c r="CN119" s="33">
        <f t="shared" si="204"/>
        <v>1.415012573197111</v>
      </c>
      <c r="CO119" s="33">
        <f t="shared" si="204"/>
        <v>0.87702654754248188</v>
      </c>
      <c r="CP119" s="33">
        <f t="shared" si="204"/>
        <v>0.54358214171651686</v>
      </c>
      <c r="CQ119" s="33">
        <f t="shared" si="204"/>
        <v>0.92248138186083151</v>
      </c>
      <c r="CR119" s="33">
        <f t="shared" si="204"/>
        <v>0.57175510439293009</v>
      </c>
      <c r="CS119" s="33">
        <f t="shared" si="204"/>
        <v>0.35437452270303726</v>
      </c>
    </row>
    <row r="120" spans="2:97" ht="13.9" thickTop="1" thickBot="1" x14ac:dyDescent="0.4">
      <c r="H120" s="32">
        <f t="shared" ref="H120:H121" si="205">H119</f>
        <v>6.005859375E-2</v>
      </c>
      <c r="I120" s="32">
        <f t="shared" ref="I120:J120" si="206">I115</f>
        <v>-0.41913231382978727</v>
      </c>
      <c r="J120" s="32">
        <f t="shared" si="206"/>
        <v>-0.14476177130613815</v>
      </c>
      <c r="K120" s="32">
        <f t="shared" si="201"/>
        <v>-0.42782650224319302</v>
      </c>
      <c r="L120" s="32">
        <f>$CE$5-$CE$7*SUMPRODUCT($B$5:$CD$5,Q120:CS120)</f>
        <v>2.1089417463751374</v>
      </c>
      <c r="M120" s="32">
        <f>SUMPRODUCT($B$7:$CD$7, LN(Q120:CS120))</f>
        <v>-2480.9218206994451</v>
      </c>
      <c r="O120" s="48">
        <f t="shared" si="202"/>
        <v>1.0000000000000002</v>
      </c>
      <c r="P120" s="39" t="s">
        <v>366</v>
      </c>
      <c r="Q120" s="32">
        <f t="shared" ref="Q120:AV120" si="207">Q119/$O119</f>
        <v>2.7125308446279719E-2</v>
      </c>
      <c r="R120" s="32">
        <f t="shared" si="207"/>
        <v>1.681229981152382E-2</v>
      </c>
      <c r="S120" s="32">
        <f t="shared" si="207"/>
        <v>1.0420284271139054E-2</v>
      </c>
      <c r="T120" s="32">
        <f t="shared" si="207"/>
        <v>1.7683653483296473E-2</v>
      </c>
      <c r="U120" s="32">
        <f t="shared" si="207"/>
        <v>1.0960350357418828E-2</v>
      </c>
      <c r="V120" s="32">
        <f t="shared" si="207"/>
        <v>6.7932387428221242E-3</v>
      </c>
      <c r="W120" s="32">
        <f t="shared" si="207"/>
        <v>1.1528407175041449E-2</v>
      </c>
      <c r="X120" s="32">
        <f t="shared" si="207"/>
        <v>7.1453210627988933E-3</v>
      </c>
      <c r="Y120" s="32">
        <f t="shared" si="207"/>
        <v>4.4286788552204259E-3</v>
      </c>
      <c r="Z120" s="32">
        <f t="shared" si="207"/>
        <v>3.7530107273708244E-2</v>
      </c>
      <c r="AA120" s="32">
        <f t="shared" si="207"/>
        <v>2.3261207027150767E-2</v>
      </c>
      <c r="AB120" s="32">
        <f t="shared" si="207"/>
        <v>1.4417324960299941E-2</v>
      </c>
      <c r="AC120" s="32">
        <f t="shared" si="207"/>
        <v>2.4466796885777884E-2</v>
      </c>
      <c r="AD120" s="32">
        <f t="shared" si="207"/>
        <v>1.5164551049658994E-2</v>
      </c>
      <c r="AE120" s="32">
        <f t="shared" si="207"/>
        <v>9.3990075452576906E-3</v>
      </c>
      <c r="AF120" s="32">
        <f t="shared" si="207"/>
        <v>1.595050463043246E-2</v>
      </c>
      <c r="AG120" s="32">
        <f t="shared" si="207"/>
        <v>9.8861425492364763E-3</v>
      </c>
      <c r="AH120" s="32">
        <f t="shared" si="207"/>
        <v>6.127443411247986E-3</v>
      </c>
      <c r="AI120" s="32">
        <f t="shared" si="207"/>
        <v>5.7861092974636853E-2</v>
      </c>
      <c r="AJ120" s="32">
        <f t="shared" si="207"/>
        <v>3.5862377175860924E-2</v>
      </c>
      <c r="AK120" s="32">
        <f t="shared" si="207"/>
        <v>2.2227545844449761E-2</v>
      </c>
      <c r="AL120" s="32">
        <f t="shared" si="207"/>
        <v>3.7721064826033754E-2</v>
      </c>
      <c r="AM120" s="32">
        <f t="shared" si="207"/>
        <v>2.3379562754877486E-2</v>
      </c>
      <c r="AN120" s="32">
        <f t="shared" si="207"/>
        <v>1.4490681987111027E-2</v>
      </c>
      <c r="AO120" s="32">
        <f t="shared" si="207"/>
        <v>2.4591286794972109E-2</v>
      </c>
      <c r="AP120" s="32">
        <f t="shared" si="207"/>
        <v>1.5241710049750282E-2</v>
      </c>
      <c r="AQ120" s="32">
        <f t="shared" si="207"/>
        <v>9.446830789194666E-3</v>
      </c>
      <c r="AR120" s="32">
        <f t="shared" si="207"/>
        <v>1.6288513460819908E-2</v>
      </c>
      <c r="AS120" s="32">
        <f t="shared" si="207"/>
        <v>1.0095640841455734E-2</v>
      </c>
      <c r="AT120" s="32">
        <f t="shared" si="207"/>
        <v>6.2572907125521479E-3</v>
      </c>
      <c r="AU120" s="32">
        <f t="shared" si="207"/>
        <v>1.0618881196119806E-2</v>
      </c>
      <c r="AV120" s="32">
        <f t="shared" si="207"/>
        <v>6.5815957332129157E-3</v>
      </c>
      <c r="AW120" s="32">
        <f t="shared" ref="AW120:CB120" si="208">AW119/$O119</f>
        <v>4.0792811968999951E-3</v>
      </c>
      <c r="AX120" s="32">
        <f t="shared" si="208"/>
        <v>6.9227089463098765E-3</v>
      </c>
      <c r="AY120" s="32">
        <f t="shared" si="208"/>
        <v>4.2907035893721759E-3</v>
      </c>
      <c r="AZ120" s="32">
        <f t="shared" si="208"/>
        <v>2.6593834053452053E-3</v>
      </c>
      <c r="BA120" s="32">
        <f t="shared" si="208"/>
        <v>2.2536505298160175E-2</v>
      </c>
      <c r="BB120" s="32">
        <f t="shared" si="208"/>
        <v>1.3968153930011046E-2</v>
      </c>
      <c r="BC120" s="32">
        <f t="shared" si="208"/>
        <v>8.6574791269173074E-3</v>
      </c>
      <c r="BD120" s="32">
        <f t="shared" si="208"/>
        <v>1.469210022833117E-2</v>
      </c>
      <c r="BE120" s="32">
        <f t="shared" si="208"/>
        <v>9.1061819403398803E-3</v>
      </c>
      <c r="BF120" s="32">
        <f t="shared" si="208"/>
        <v>5.6440228586700225E-3</v>
      </c>
      <c r="BG120" s="32">
        <f t="shared" si="208"/>
        <v>9.5781402778961876E-3</v>
      </c>
      <c r="BH120" s="32">
        <f t="shared" si="208"/>
        <v>5.9365432215355467E-3</v>
      </c>
      <c r="BI120" s="32">
        <f t="shared" si="208"/>
        <v>3.679476850270205E-3</v>
      </c>
      <c r="BJ120" s="32">
        <f t="shared" si="208"/>
        <v>3.4745086627923152E-2</v>
      </c>
      <c r="BK120" s="32">
        <f t="shared" si="208"/>
        <v>2.1535047777350814E-2</v>
      </c>
      <c r="BL120" s="32">
        <f t="shared" si="208"/>
        <v>1.3347449316764093E-2</v>
      </c>
      <c r="BM120" s="32">
        <f t="shared" si="208"/>
        <v>2.2651173659172893E-2</v>
      </c>
      <c r="BN120" s="32">
        <f t="shared" si="208"/>
        <v>1.4039225522360303E-2</v>
      </c>
      <c r="BO120" s="32">
        <f t="shared" si="208"/>
        <v>8.7015293879871315E-3</v>
      </c>
      <c r="BP120" s="32">
        <f t="shared" si="208"/>
        <v>1.4766855343675287E-2</v>
      </c>
      <c r="BQ120" s="32">
        <f t="shared" si="208"/>
        <v>9.1525152535296417E-3</v>
      </c>
      <c r="BR120" s="32">
        <f t="shared" si="208"/>
        <v>5.6727403036402882E-3</v>
      </c>
      <c r="BS120" s="32">
        <f t="shared" si="208"/>
        <v>9.7811116614122708E-3</v>
      </c>
      <c r="BT120" s="32">
        <f t="shared" si="208"/>
        <v>6.0623451367318405E-3</v>
      </c>
      <c r="BU120" s="32">
        <f t="shared" si="208"/>
        <v>3.7574490333085165E-3</v>
      </c>
      <c r="BV120" s="32">
        <f t="shared" si="208"/>
        <v>6.3765464508687437E-3</v>
      </c>
      <c r="BW120" s="32">
        <f t="shared" si="208"/>
        <v>3.9521913974333708E-3</v>
      </c>
      <c r="BX120" s="32">
        <f t="shared" si="208"/>
        <v>2.4495731290122241E-3</v>
      </c>
      <c r="BY120" s="32">
        <f t="shared" si="208"/>
        <v>4.1570269359562668E-3</v>
      </c>
      <c r="BZ120" s="32">
        <f t="shared" si="208"/>
        <v>2.5765304497933706E-3</v>
      </c>
      <c r="CA120" s="32">
        <f t="shared" si="208"/>
        <v>1.5969367677877047E-3</v>
      </c>
      <c r="CB120" s="32">
        <f t="shared" si="208"/>
        <v>1.3532976800463541E-2</v>
      </c>
      <c r="CC120" s="32">
        <f t="shared" ref="CC120:CS120" si="209">CC119/$O119</f>
        <v>8.3877558023858802E-3</v>
      </c>
      <c r="CD120" s="32">
        <f t="shared" si="209"/>
        <v>5.198741447487604E-3</v>
      </c>
      <c r="CE120" s="32">
        <f t="shared" si="209"/>
        <v>8.8224793023398643E-3</v>
      </c>
      <c r="CF120" s="32">
        <f t="shared" si="209"/>
        <v>5.4681836118344483E-3</v>
      </c>
      <c r="CG120" s="32">
        <f t="shared" si="209"/>
        <v>3.3891869833919124E-3</v>
      </c>
      <c r="CH120" s="32">
        <f t="shared" si="209"/>
        <v>5.7515905175828854E-3</v>
      </c>
      <c r="CI120" s="32">
        <f t="shared" si="209"/>
        <v>3.5648429350112385E-3</v>
      </c>
      <c r="CJ120" s="32">
        <f t="shared" si="209"/>
        <v>2.2094940716746543E-3</v>
      </c>
      <c r="CK120" s="32">
        <f t="shared" si="209"/>
        <v>2.0864124452523988E-2</v>
      </c>
      <c r="CL120" s="32">
        <f t="shared" si="209"/>
        <v>1.2931610208063377E-2</v>
      </c>
      <c r="CM120" s="32">
        <f t="shared" si="209"/>
        <v>8.0150280426964735E-3</v>
      </c>
      <c r="CN120" s="32">
        <f t="shared" si="209"/>
        <v>1.360183416094609E-2</v>
      </c>
      <c r="CO120" s="32">
        <f t="shared" si="209"/>
        <v>8.4304336797989769E-3</v>
      </c>
      <c r="CP120" s="32">
        <f t="shared" si="209"/>
        <v>5.2251932488305989E-3</v>
      </c>
      <c r="CQ120" s="32">
        <f t="shared" si="209"/>
        <v>8.8673691034995179E-3</v>
      </c>
      <c r="CR120" s="32">
        <f t="shared" si="209"/>
        <v>5.4960063662584371E-3</v>
      </c>
      <c r="CS120" s="32">
        <f t="shared" si="209"/>
        <v>3.406431561085283E-3</v>
      </c>
    </row>
    <row r="121" spans="2:97" ht="13.15" thickTop="1" x14ac:dyDescent="0.35">
      <c r="H121" s="34">
        <f t="shared" si="205"/>
        <v>6.005859375E-2</v>
      </c>
      <c r="I121" s="34">
        <f t="shared" ref="I121:J121" si="210">I116</f>
        <v>-0.45746758643617019</v>
      </c>
      <c r="J121" s="34">
        <f t="shared" si="210"/>
        <v>-0.34780778531484019</v>
      </c>
      <c r="K121" s="34">
        <f t="shared" si="201"/>
        <v>-0.47835643291748142</v>
      </c>
      <c r="L121" s="34">
        <f>$CE$6-$CE$7*SUMPRODUCT($B$6:$CD$6,Q120:CS120)</f>
        <v>5.3893138378699348</v>
      </c>
    </row>
    <row r="122" spans="2:97" ht="13.5" thickBot="1" x14ac:dyDescent="0.4">
      <c r="B122" s="39" t="s">
        <v>367</v>
      </c>
      <c r="D122" s="39" t="s">
        <v>368</v>
      </c>
      <c r="E122" s="39" t="s">
        <v>369</v>
      </c>
      <c r="F122" s="39" t="s">
        <v>370</v>
      </c>
      <c r="H122" s="39" t="s">
        <v>347</v>
      </c>
      <c r="I122" s="39" t="s">
        <v>371</v>
      </c>
      <c r="J122" s="39" t="s">
        <v>372</v>
      </c>
      <c r="K122" s="39" t="s">
        <v>349</v>
      </c>
      <c r="L122" s="39" t="s">
        <v>373</v>
      </c>
      <c r="M122" s="39" t="s">
        <v>374</v>
      </c>
      <c r="O122" s="45" t="s">
        <v>336</v>
      </c>
    </row>
    <row r="123" spans="2:97" ht="13.9" thickTop="1" thickBot="1" x14ac:dyDescent="0.4">
      <c r="B123" s="32">
        <f>1+B118</f>
        <v>6</v>
      </c>
      <c r="D123" s="32">
        <f>IF(F118,IF(M123&lt;0,D118,H123),E118)</f>
        <v>0</v>
      </c>
      <c r="E123" s="32">
        <f>IF(F118,IF(M123&lt;0,H123,E118),H123)</f>
        <v>3.0029296875E-2</v>
      </c>
      <c r="F123" s="32" t="b">
        <f>OR(F118,M123*M118&lt;=0)</f>
        <v>1</v>
      </c>
      <c r="H123" s="32">
        <f>IF(F118,(D118+E118)/2,2*H118)</f>
        <v>3.0029296875E-2</v>
      </c>
      <c r="I123" s="32">
        <f>I118</f>
        <v>-0.48046875</v>
      </c>
      <c r="J123" s="32">
        <f>J118</f>
        <v>-0.49182419201394484</v>
      </c>
      <c r="K123" s="32">
        <f>I123+J123*H123</f>
        <v>-0.49523788467229374</v>
      </c>
      <c r="L123" s="32">
        <f>$CE$3-$CE$7*SUMPRODUCT($B$3:$CD$3,Q125:CS125)</f>
        <v>2.4054453530046942</v>
      </c>
      <c r="M123" s="32">
        <f>SUMPRODUCT(L123:L126,J123:J126)</f>
        <v>-8.9157185712656659</v>
      </c>
      <c r="O123" s="46">
        <f>SUM(Q123:CS123)</f>
        <v>-1.5768705857509215</v>
      </c>
      <c r="P123" s="39" t="s">
        <v>363</v>
      </c>
      <c r="Q123" s="32">
        <f t="shared" ref="Q123:AV123" si="211">SUMPRODUCT(B$3:B$6,$K123:$K126)</f>
        <v>0.97781100237611129</v>
      </c>
      <c r="R123" s="32">
        <f t="shared" si="211"/>
        <v>0.50989899269928551</v>
      </c>
      <c r="S123" s="32">
        <f t="shared" si="211"/>
        <v>4.1986983022459734E-2</v>
      </c>
      <c r="T123" s="32">
        <f t="shared" si="211"/>
        <v>0.5543315943396212</v>
      </c>
      <c r="U123" s="32">
        <f t="shared" si="211"/>
        <v>8.6419584662795368E-2</v>
      </c>
      <c r="V123" s="32">
        <f t="shared" si="211"/>
        <v>-0.38149242501403041</v>
      </c>
      <c r="W123" s="32">
        <f t="shared" si="211"/>
        <v>0.130852186303131</v>
      </c>
      <c r="X123" s="32">
        <f t="shared" si="211"/>
        <v>-0.33705982337369478</v>
      </c>
      <c r="Y123" s="32">
        <f t="shared" si="211"/>
        <v>-0.80497183305052056</v>
      </c>
      <c r="Z123" s="32">
        <f t="shared" si="211"/>
        <v>1.3282266880985385</v>
      </c>
      <c r="AA123" s="32">
        <f t="shared" si="211"/>
        <v>0.86031467842171261</v>
      </c>
      <c r="AB123" s="32">
        <f t="shared" si="211"/>
        <v>0.39240266874488683</v>
      </c>
      <c r="AC123" s="32">
        <f t="shared" si="211"/>
        <v>0.9047472800620483</v>
      </c>
      <c r="AD123" s="32">
        <f t="shared" si="211"/>
        <v>0.43683527038522252</v>
      </c>
      <c r="AE123" s="32">
        <f t="shared" si="211"/>
        <v>-3.1076739291603261E-2</v>
      </c>
      <c r="AF123" s="32">
        <f t="shared" si="211"/>
        <v>0.48126787202555815</v>
      </c>
      <c r="AG123" s="32">
        <f t="shared" si="211"/>
        <v>1.3355862348732372E-2</v>
      </c>
      <c r="AH123" s="32">
        <f t="shared" si="211"/>
        <v>-0.45455614732809341</v>
      </c>
      <c r="AI123" s="32">
        <f t="shared" si="211"/>
        <v>1.7954476023951078</v>
      </c>
      <c r="AJ123" s="32">
        <f t="shared" si="211"/>
        <v>1.3275355927182821</v>
      </c>
      <c r="AK123" s="32">
        <f t="shared" si="211"/>
        <v>0.85962358304145636</v>
      </c>
      <c r="AL123" s="32">
        <f t="shared" si="211"/>
        <v>1.3719681943586179</v>
      </c>
      <c r="AM123" s="32">
        <f t="shared" si="211"/>
        <v>0.90405618468179205</v>
      </c>
      <c r="AN123" s="32">
        <f t="shared" si="211"/>
        <v>0.43614417500496627</v>
      </c>
      <c r="AO123" s="32">
        <f t="shared" si="211"/>
        <v>0.94848878632212763</v>
      </c>
      <c r="AP123" s="32">
        <f t="shared" si="211"/>
        <v>0.48057677664530191</v>
      </c>
      <c r="AQ123" s="32">
        <f t="shared" si="211"/>
        <v>1.2664766968476127E-2</v>
      </c>
      <c r="AR123" s="32">
        <f t="shared" si="211"/>
        <v>0.48257311770381756</v>
      </c>
      <c r="AS123" s="32">
        <f t="shared" si="211"/>
        <v>1.4661108026991776E-2</v>
      </c>
      <c r="AT123" s="32">
        <f t="shared" si="211"/>
        <v>-0.453250901649834</v>
      </c>
      <c r="AU123" s="32">
        <f t="shared" si="211"/>
        <v>5.909370966732741E-2</v>
      </c>
      <c r="AV123" s="32">
        <f t="shared" si="211"/>
        <v>-0.40881830000949837</v>
      </c>
      <c r="AW123" s="32">
        <f t="shared" ref="AW123:CB123" si="212">SUMPRODUCT(AH$3:AH$6,$K123:$K126)</f>
        <v>-0.87673030968632415</v>
      </c>
      <c r="AX123" s="32">
        <f t="shared" si="212"/>
        <v>-0.36438569836916279</v>
      </c>
      <c r="AY123" s="32">
        <f t="shared" si="212"/>
        <v>-0.83229770804598857</v>
      </c>
      <c r="AZ123" s="32">
        <f t="shared" si="212"/>
        <v>-1.3002097177228142</v>
      </c>
      <c r="BA123" s="32">
        <f t="shared" si="212"/>
        <v>0.83298880342624471</v>
      </c>
      <c r="BB123" s="32">
        <f t="shared" si="212"/>
        <v>0.36507679374941893</v>
      </c>
      <c r="BC123" s="32">
        <f t="shared" si="212"/>
        <v>-0.10283521592740685</v>
      </c>
      <c r="BD123" s="32">
        <f t="shared" si="212"/>
        <v>0.40950939538975462</v>
      </c>
      <c r="BE123" s="32">
        <f t="shared" si="212"/>
        <v>-5.8402614287071192E-2</v>
      </c>
      <c r="BF123" s="32">
        <f t="shared" si="212"/>
        <v>-0.52631462396389694</v>
      </c>
      <c r="BG123" s="32">
        <f t="shared" si="212"/>
        <v>-1.3970012646735586E-2</v>
      </c>
      <c r="BH123" s="32">
        <f t="shared" si="212"/>
        <v>-0.48188202232356137</v>
      </c>
      <c r="BI123" s="32">
        <f t="shared" si="212"/>
        <v>-0.94979403200038715</v>
      </c>
      <c r="BJ123" s="32">
        <f t="shared" si="212"/>
        <v>1.3002097177228142</v>
      </c>
      <c r="BK123" s="32">
        <f t="shared" si="212"/>
        <v>0.83229770804598857</v>
      </c>
      <c r="BL123" s="32">
        <f t="shared" si="212"/>
        <v>0.36438569836916279</v>
      </c>
      <c r="BM123" s="32">
        <f t="shared" si="212"/>
        <v>0.87673030968632415</v>
      </c>
      <c r="BN123" s="32">
        <f t="shared" si="212"/>
        <v>0.40881830000949837</v>
      </c>
      <c r="BO123" s="32">
        <f t="shared" si="212"/>
        <v>-5.909370966732741E-2</v>
      </c>
      <c r="BP123" s="32">
        <f t="shared" si="212"/>
        <v>0.453250901649834</v>
      </c>
      <c r="BQ123" s="32">
        <f t="shared" si="212"/>
        <v>-1.4661108026991776E-2</v>
      </c>
      <c r="BR123" s="32">
        <f t="shared" si="212"/>
        <v>-0.48257311770381756</v>
      </c>
      <c r="BS123" s="32">
        <f t="shared" si="212"/>
        <v>-1.2664766968476127E-2</v>
      </c>
      <c r="BT123" s="32">
        <f t="shared" si="212"/>
        <v>-0.48057677664530191</v>
      </c>
      <c r="BU123" s="32">
        <f t="shared" si="212"/>
        <v>-0.94848878632212763</v>
      </c>
      <c r="BV123" s="32">
        <f t="shared" si="212"/>
        <v>-0.43614417500496627</v>
      </c>
      <c r="BW123" s="32">
        <f t="shared" si="212"/>
        <v>-0.90405618468179205</v>
      </c>
      <c r="BX123" s="32">
        <f t="shared" si="212"/>
        <v>-1.3719681943586179</v>
      </c>
      <c r="BY123" s="32">
        <f t="shared" si="212"/>
        <v>-0.85962358304145636</v>
      </c>
      <c r="BZ123" s="32">
        <f t="shared" si="212"/>
        <v>-1.3275355927182821</v>
      </c>
      <c r="CA123" s="32">
        <f t="shared" si="212"/>
        <v>-1.7954476023951078</v>
      </c>
      <c r="CB123" s="32">
        <f t="shared" si="212"/>
        <v>0.33775091875395097</v>
      </c>
      <c r="CC123" s="32">
        <f t="shared" ref="CC123:CS123" si="213">SUMPRODUCT(BN$3:BN$6,$K123:$K126)</f>
        <v>-0.13016109092287481</v>
      </c>
      <c r="CD123" s="32">
        <f t="shared" si="213"/>
        <v>-0.59807310059970065</v>
      </c>
      <c r="CE123" s="32">
        <f t="shared" si="213"/>
        <v>-8.5728489282539178E-2</v>
      </c>
      <c r="CF123" s="32">
        <f t="shared" si="213"/>
        <v>-0.55364049895936496</v>
      </c>
      <c r="CG123" s="32">
        <f t="shared" si="213"/>
        <v>-1.0215525086361907</v>
      </c>
      <c r="CH123" s="32">
        <f t="shared" si="213"/>
        <v>-0.50920789731902938</v>
      </c>
      <c r="CI123" s="32">
        <f t="shared" si="213"/>
        <v>-0.97711990699585516</v>
      </c>
      <c r="CJ123" s="32">
        <f t="shared" si="213"/>
        <v>-1.445031916672681</v>
      </c>
      <c r="CK123" s="32">
        <f t="shared" si="213"/>
        <v>0.80497183305052056</v>
      </c>
      <c r="CL123" s="32">
        <f t="shared" si="213"/>
        <v>0.33705982337369478</v>
      </c>
      <c r="CM123" s="32">
        <f t="shared" si="213"/>
        <v>-0.130852186303131</v>
      </c>
      <c r="CN123" s="32">
        <f t="shared" si="213"/>
        <v>0.38149242501403041</v>
      </c>
      <c r="CO123" s="32">
        <f t="shared" si="213"/>
        <v>-8.6419584662795368E-2</v>
      </c>
      <c r="CP123" s="32">
        <f t="shared" si="213"/>
        <v>-0.5543315943396212</v>
      </c>
      <c r="CQ123" s="32">
        <f t="shared" si="213"/>
        <v>-4.1986983022459734E-2</v>
      </c>
      <c r="CR123" s="32">
        <f t="shared" si="213"/>
        <v>-0.50989899269928551</v>
      </c>
      <c r="CS123" s="32">
        <f t="shared" si="213"/>
        <v>-0.97781100237611129</v>
      </c>
    </row>
    <row r="124" spans="2:97" ht="13.9" thickTop="1" thickBot="1" x14ac:dyDescent="0.4">
      <c r="H124" s="33">
        <f>H123</f>
        <v>3.0029296875E-2</v>
      </c>
      <c r="I124" s="33">
        <f t="shared" ref="I124:J124" si="214">I119</f>
        <v>0.43884759688449837</v>
      </c>
      <c r="J124" s="33">
        <f t="shared" si="214"/>
        <v>-1</v>
      </c>
      <c r="K124" s="33">
        <f t="shared" ref="K124:K126" si="215">I124+J124*H124</f>
        <v>0.40881830000949837</v>
      </c>
      <c r="L124" s="33">
        <f>$CE$4-$CE$7*SUMPRODUCT($B$4:$CD$4,Q125:CS125)</f>
        <v>7.0859425750834362</v>
      </c>
      <c r="M124" s="39" t="s">
        <v>375</v>
      </c>
      <c r="O124" s="47">
        <f t="shared" ref="O124:O125" si="216">SUM(Q124:CS124)</f>
        <v>103.75970906615957</v>
      </c>
      <c r="P124" s="39" t="s">
        <v>365</v>
      </c>
      <c r="Q124" s="33">
        <f>EXP(Q123)</f>
        <v>2.6586301325430988</v>
      </c>
      <c r="R124" s="33">
        <f>EXP(R123)</f>
        <v>1.6651229968721408</v>
      </c>
      <c r="S124" s="33">
        <f t="shared" ref="S124:CD124" si="217">EXP(S123)</f>
        <v>1.042880903505111</v>
      </c>
      <c r="T124" s="33">
        <f t="shared" si="217"/>
        <v>1.7407770505932378</v>
      </c>
      <c r="U124" s="33">
        <f t="shared" si="217"/>
        <v>1.0902636902702258</v>
      </c>
      <c r="V124" s="33">
        <f t="shared" si="217"/>
        <v>0.68284155855372952</v>
      </c>
      <c r="W124" s="33">
        <f t="shared" si="217"/>
        <v>1.1397992909128243</v>
      </c>
      <c r="X124" s="33">
        <f t="shared" si="217"/>
        <v>0.71386613274486244</v>
      </c>
      <c r="Y124" s="33">
        <f t="shared" si="217"/>
        <v>0.44710051983975302</v>
      </c>
      <c r="Z124" s="33">
        <f t="shared" si="217"/>
        <v>3.7743443598179818</v>
      </c>
      <c r="AA124" s="33">
        <f t="shared" si="217"/>
        <v>2.3639044463984678</v>
      </c>
      <c r="AB124" s="33">
        <f t="shared" si="217"/>
        <v>1.4805337560592728</v>
      </c>
      <c r="AC124" s="33">
        <f t="shared" si="217"/>
        <v>2.4713072955064983</v>
      </c>
      <c r="AD124" s="33">
        <f t="shared" si="217"/>
        <v>1.5478010873778649</v>
      </c>
      <c r="AE124" s="33">
        <f t="shared" si="217"/>
        <v>0.96940117906182988</v>
      </c>
      <c r="AF124" s="33">
        <f t="shared" si="217"/>
        <v>1.618124677187158</v>
      </c>
      <c r="AG124" s="33">
        <f t="shared" si="217"/>
        <v>1.0134454502753094</v>
      </c>
      <c r="AH124" s="33">
        <f t="shared" si="217"/>
        <v>0.63472963187800746</v>
      </c>
      <c r="AI124" s="33">
        <f t="shared" si="217"/>
        <v>6.0221696561945715</v>
      </c>
      <c r="AJ124" s="33">
        <f t="shared" si="217"/>
        <v>3.7717368289974496</v>
      </c>
      <c r="AK124" s="33">
        <f t="shared" si="217"/>
        <v>2.3622713273417126</v>
      </c>
      <c r="AL124" s="33">
        <f t="shared" si="217"/>
        <v>3.9431038578708875</v>
      </c>
      <c r="AM124" s="33">
        <f t="shared" si="217"/>
        <v>2.4695999764794792</v>
      </c>
      <c r="AN124" s="33">
        <f t="shared" si="217"/>
        <v>1.5467317787365134</v>
      </c>
      <c r="AO124" s="33">
        <f t="shared" si="217"/>
        <v>2.5818050506038288</v>
      </c>
      <c r="AP124" s="33">
        <f t="shared" si="217"/>
        <v>1.6170067850276222</v>
      </c>
      <c r="AQ124" s="33">
        <f t="shared" si="217"/>
        <v>1.0127453047680117</v>
      </c>
      <c r="AR124" s="33">
        <f t="shared" si="217"/>
        <v>1.6202381064010671</v>
      </c>
      <c r="AS124" s="33">
        <f t="shared" si="217"/>
        <v>1.0147691092315763</v>
      </c>
      <c r="AT124" s="33">
        <f t="shared" si="217"/>
        <v>0.63555865090593355</v>
      </c>
      <c r="AU124" s="33">
        <f t="shared" si="217"/>
        <v>1.0608746502928232</v>
      </c>
      <c r="AV124" s="33">
        <f t="shared" si="217"/>
        <v>0.6644349491787136</v>
      </c>
      <c r="AW124" s="33">
        <f t="shared" si="217"/>
        <v>0.41614134296475441</v>
      </c>
      <c r="AX124" s="33">
        <f t="shared" si="217"/>
        <v>0.69462322802283816</v>
      </c>
      <c r="AY124" s="33">
        <f t="shared" si="217"/>
        <v>0.43504852253969506</v>
      </c>
      <c r="AZ124" s="33">
        <f t="shared" si="217"/>
        <v>0.27247464427974577</v>
      </c>
      <c r="BA124" s="33">
        <f t="shared" si="217"/>
        <v>2.3001832724311453</v>
      </c>
      <c r="BB124" s="33">
        <f t="shared" si="217"/>
        <v>1.4406246348686593</v>
      </c>
      <c r="BC124" s="33">
        <f t="shared" si="217"/>
        <v>0.90227564188695908</v>
      </c>
      <c r="BD124" s="33">
        <f t="shared" si="217"/>
        <v>1.5060787146711845</v>
      </c>
      <c r="BE124" s="33">
        <f t="shared" si="217"/>
        <v>0.94327009695771247</v>
      </c>
      <c r="BF124" s="33">
        <f t="shared" si="217"/>
        <v>0.59077820245860746</v>
      </c>
      <c r="BG124" s="33">
        <f t="shared" si="217"/>
        <v>0.98612711516164919</v>
      </c>
      <c r="BH124" s="33">
        <f t="shared" si="217"/>
        <v>0.61761992283002365</v>
      </c>
      <c r="BI124" s="33">
        <f t="shared" si="217"/>
        <v>0.38682068793335539</v>
      </c>
      <c r="BJ124" s="33">
        <f t="shared" si="217"/>
        <v>3.6700662648569766</v>
      </c>
      <c r="BK124" s="33">
        <f t="shared" si="217"/>
        <v>2.2985941755698232</v>
      </c>
      <c r="BL124" s="33">
        <f t="shared" si="217"/>
        <v>1.43962936978998</v>
      </c>
      <c r="BM124" s="33">
        <f t="shared" si="217"/>
        <v>2.4030296842789212</v>
      </c>
      <c r="BN124" s="33">
        <f t="shared" si="217"/>
        <v>1.5050382302075884</v>
      </c>
      <c r="BO124" s="33">
        <f t="shared" si="217"/>
        <v>0.94261843255843603</v>
      </c>
      <c r="BP124" s="33">
        <f t="shared" si="217"/>
        <v>1.573418910394166</v>
      </c>
      <c r="BQ124" s="33">
        <f t="shared" si="217"/>
        <v>0.98544584270725388</v>
      </c>
      <c r="BR124" s="33">
        <f t="shared" si="217"/>
        <v>0.61719323601222853</v>
      </c>
      <c r="BS124" s="33">
        <f t="shared" si="217"/>
        <v>0.98741509369828051</v>
      </c>
      <c r="BT124" s="33">
        <f t="shared" si="217"/>
        <v>0.61842659490319807</v>
      </c>
      <c r="BU124" s="33">
        <f t="shared" si="217"/>
        <v>0.38732591361463231</v>
      </c>
      <c r="BV124" s="33">
        <f t="shared" si="217"/>
        <v>0.64652450654170635</v>
      </c>
      <c r="BW124" s="33">
        <f t="shared" si="217"/>
        <v>0.40492387816813269</v>
      </c>
      <c r="BX124" s="33">
        <f t="shared" si="217"/>
        <v>0.25360731952415744</v>
      </c>
      <c r="BY124" s="33">
        <f t="shared" si="217"/>
        <v>0.42332139768436761</v>
      </c>
      <c r="BZ124" s="33">
        <f t="shared" si="217"/>
        <v>0.26512984477387463</v>
      </c>
      <c r="CA124" s="33">
        <f t="shared" si="217"/>
        <v>0.16605310994043021</v>
      </c>
      <c r="CB124" s="33">
        <f t="shared" si="217"/>
        <v>1.4017912999934123</v>
      </c>
      <c r="CC124" s="33">
        <f t="shared" si="217"/>
        <v>0.87795398911002398</v>
      </c>
      <c r="CD124" s="33">
        <f t="shared" si="217"/>
        <v>0.54987016041391201</v>
      </c>
      <c r="CE124" s="33">
        <f t="shared" ref="CE124:CS124" si="218">EXP(CE123)</f>
        <v>0.91784340171290646</v>
      </c>
      <c r="CF124" s="33">
        <f t="shared" si="218"/>
        <v>0.57485324378596669</v>
      </c>
      <c r="CG124" s="33">
        <f t="shared" si="218"/>
        <v>0.36003554775742891</v>
      </c>
      <c r="CH124" s="33">
        <f t="shared" si="218"/>
        <v>0.60097142140337056</v>
      </c>
      <c r="CI124" s="33">
        <f t="shared" si="218"/>
        <v>0.3763935878077499</v>
      </c>
      <c r="CJ124" s="33">
        <f t="shared" si="218"/>
        <v>0.23573855244557518</v>
      </c>
      <c r="CK124" s="33">
        <f t="shared" si="218"/>
        <v>2.2366334987899674</v>
      </c>
      <c r="CL124" s="33">
        <f t="shared" si="218"/>
        <v>1.4008228631815518</v>
      </c>
      <c r="CM124" s="33">
        <f t="shared" si="218"/>
        <v>0.87734744877682458</v>
      </c>
      <c r="CN124" s="33">
        <f t="shared" si="218"/>
        <v>1.4644685688405048</v>
      </c>
      <c r="CO124" s="33">
        <f t="shared" si="218"/>
        <v>0.91720930351458951</v>
      </c>
      <c r="CP124" s="33">
        <f t="shared" si="218"/>
        <v>0.57445610261188296</v>
      </c>
      <c r="CQ124" s="33">
        <f t="shared" si="218"/>
        <v>0.95888226224011897</v>
      </c>
      <c r="CR124" s="33">
        <f t="shared" si="218"/>
        <v>0.60055623631314636</v>
      </c>
      <c r="CS124" s="33">
        <f t="shared" si="218"/>
        <v>0.37613355380255742</v>
      </c>
    </row>
    <row r="125" spans="2:97" ht="13.9" thickTop="1" thickBot="1" x14ac:dyDescent="0.4">
      <c r="H125" s="32">
        <f t="shared" ref="H125:H126" si="219">H124</f>
        <v>3.0029296875E-2</v>
      </c>
      <c r="I125" s="32">
        <f t="shared" ref="I125:J125" si="220">I120</f>
        <v>-0.41913231382978727</v>
      </c>
      <c r="J125" s="32">
        <f t="shared" si="220"/>
        <v>-0.14476177130613815</v>
      </c>
      <c r="K125" s="32">
        <f t="shared" si="215"/>
        <v>-0.42347940803649015</v>
      </c>
      <c r="L125" s="32">
        <f>$CE$5-$CE$7*SUMPRODUCT($B$5:$CD$5,Q125:CS125)</f>
        <v>0.5178798168187484</v>
      </c>
      <c r="M125" s="32">
        <f>SUMPRODUCT($B$7:$CD$7, LN(Q125:CS125))</f>
        <v>-2480.4156271715797</v>
      </c>
      <c r="O125" s="48">
        <f t="shared" si="216"/>
        <v>0.99999999999999967</v>
      </c>
      <c r="P125" s="39" t="s">
        <v>366</v>
      </c>
      <c r="Q125" s="32">
        <f t="shared" ref="Q125:AV125" si="221">Q124/$O124</f>
        <v>2.5622952844325104E-2</v>
      </c>
      <c r="R125" s="32">
        <f t="shared" si="221"/>
        <v>1.6047876500987681E-2</v>
      </c>
      <c r="S125" s="32">
        <f t="shared" si="221"/>
        <v>1.0050923551068808E-2</v>
      </c>
      <c r="T125" s="32">
        <f t="shared" si="221"/>
        <v>1.6777003966764001E-2</v>
      </c>
      <c r="U125" s="32">
        <f t="shared" si="221"/>
        <v>1.0507582375496529E-2</v>
      </c>
      <c r="V125" s="32">
        <f t="shared" si="221"/>
        <v>6.5809895256966656E-3</v>
      </c>
      <c r="W125" s="32">
        <f t="shared" si="221"/>
        <v>1.0984989271568428E-2</v>
      </c>
      <c r="X125" s="32">
        <f t="shared" si="221"/>
        <v>6.8799935848864518E-3</v>
      </c>
      <c r="Y125" s="32">
        <f t="shared" si="221"/>
        <v>4.3089993588423759E-3</v>
      </c>
      <c r="Z125" s="32">
        <f t="shared" si="221"/>
        <v>3.6375818646632606E-2</v>
      </c>
      <c r="AA125" s="32">
        <f t="shared" si="221"/>
        <v>2.2782489153773438E-2</v>
      </c>
      <c r="AB125" s="32">
        <f t="shared" si="221"/>
        <v>1.4268869577450825E-2</v>
      </c>
      <c r="AC125" s="32">
        <f t="shared" si="221"/>
        <v>2.3817600470821831E-2</v>
      </c>
      <c r="AD125" s="32">
        <f t="shared" si="221"/>
        <v>1.4917168728672431E-2</v>
      </c>
      <c r="AE125" s="32">
        <f t="shared" si="221"/>
        <v>9.3427515148844283E-3</v>
      </c>
      <c r="AF125" s="32">
        <f t="shared" si="221"/>
        <v>1.5594923036603781E-2</v>
      </c>
      <c r="AG125" s="32">
        <f t="shared" si="221"/>
        <v>9.7672348871864455E-3</v>
      </c>
      <c r="AH125" s="32">
        <f t="shared" si="221"/>
        <v>6.1173035043235258E-3</v>
      </c>
      <c r="AI125" s="32">
        <f t="shared" si="221"/>
        <v>5.8039577311793517E-2</v>
      </c>
      <c r="AJ125" s="32">
        <f t="shared" si="221"/>
        <v>3.6350688171190838E-2</v>
      </c>
      <c r="AK125" s="32">
        <f t="shared" si="221"/>
        <v>2.2766749720119918E-2</v>
      </c>
      <c r="AL125" s="32">
        <f t="shared" si="221"/>
        <v>3.800226401325657E-2</v>
      </c>
      <c r="AM125" s="32">
        <f t="shared" si="221"/>
        <v>2.3801145923653327E-2</v>
      </c>
      <c r="AN125" s="32">
        <f t="shared" si="221"/>
        <v>1.4906863103772599E-2</v>
      </c>
      <c r="AO125" s="32">
        <f t="shared" si="221"/>
        <v>2.4882539415734199E-2</v>
      </c>
      <c r="AP125" s="32">
        <f t="shared" si="221"/>
        <v>1.5584149180647582E-2</v>
      </c>
      <c r="AQ125" s="32">
        <f t="shared" si="221"/>
        <v>9.7604871282191245E-3</v>
      </c>
      <c r="AR125" s="32">
        <f t="shared" si="221"/>
        <v>1.561529153255399E-2</v>
      </c>
      <c r="AS125" s="32">
        <f t="shared" si="221"/>
        <v>9.7799918519869428E-3</v>
      </c>
      <c r="AT125" s="32">
        <f t="shared" si="221"/>
        <v>6.1252933014749184E-3</v>
      </c>
      <c r="AU125" s="32">
        <f t="shared" si="221"/>
        <v>1.0224341026403469E-2</v>
      </c>
      <c r="AV125" s="32">
        <f t="shared" si="221"/>
        <v>6.4035930242928359E-3</v>
      </c>
      <c r="AW125" s="32">
        <f t="shared" ref="AW125:CB125" si="222">AW124/$O124</f>
        <v>4.0106255762476471E-3</v>
      </c>
      <c r="AX125" s="32">
        <f t="shared" si="222"/>
        <v>6.6945371596978014E-3</v>
      </c>
      <c r="AY125" s="32">
        <f t="shared" si="222"/>
        <v>4.1928463991962248E-3</v>
      </c>
      <c r="AZ125" s="32">
        <f t="shared" si="222"/>
        <v>2.6260158854725553E-3</v>
      </c>
      <c r="BA125" s="32">
        <f t="shared" si="222"/>
        <v>2.2168366634147899E-2</v>
      </c>
      <c r="BB125" s="32">
        <f t="shared" si="222"/>
        <v>1.3884239343328188E-2</v>
      </c>
      <c r="BC125" s="32">
        <f t="shared" si="222"/>
        <v>8.6958189263199211E-3</v>
      </c>
      <c r="BD125" s="32">
        <f t="shared" si="222"/>
        <v>1.451506300688328E-2</v>
      </c>
      <c r="BE125" s="32">
        <f t="shared" si="222"/>
        <v>9.0909092310220516E-3</v>
      </c>
      <c r="BF125" s="32">
        <f t="shared" si="222"/>
        <v>5.6937149089528937E-3</v>
      </c>
      <c r="BG125" s="32">
        <f t="shared" si="222"/>
        <v>9.5039502716114197E-3</v>
      </c>
      <c r="BH125" s="32">
        <f t="shared" si="222"/>
        <v>5.9524060773552771E-3</v>
      </c>
      <c r="BI125" s="32">
        <f t="shared" si="222"/>
        <v>3.7280432974875597E-3</v>
      </c>
      <c r="BJ125" s="32">
        <f t="shared" si="222"/>
        <v>3.537082262361451E-2</v>
      </c>
      <c r="BK125" s="32">
        <f t="shared" si="222"/>
        <v>2.2153051471107989E-2</v>
      </c>
      <c r="BL125" s="32">
        <f t="shared" si="222"/>
        <v>1.3874647324541352E-2</v>
      </c>
      <c r="BM125" s="32">
        <f t="shared" si="222"/>
        <v>2.3159564593099372E-2</v>
      </c>
      <c r="BN125" s="32">
        <f t="shared" si="222"/>
        <v>1.4505035179386842E-2</v>
      </c>
      <c r="BO125" s="32">
        <f t="shared" si="222"/>
        <v>9.0846287161175533E-3</v>
      </c>
      <c r="BP125" s="32">
        <f t="shared" si="222"/>
        <v>1.5164064399900331E-2</v>
      </c>
      <c r="BQ125" s="32">
        <f t="shared" si="222"/>
        <v>9.4973844045660432E-3</v>
      </c>
      <c r="BR125" s="32">
        <f t="shared" si="222"/>
        <v>5.9482938181591467E-3</v>
      </c>
      <c r="BS125" s="32">
        <f t="shared" si="222"/>
        <v>9.5163633609331149E-3</v>
      </c>
      <c r="BT125" s="32">
        <f t="shared" si="222"/>
        <v>5.9601805023265344E-3</v>
      </c>
      <c r="BU125" s="32">
        <f t="shared" si="222"/>
        <v>3.7329124869429271E-3</v>
      </c>
      <c r="BV125" s="32">
        <f t="shared" si="222"/>
        <v>6.2309784053988385E-3</v>
      </c>
      <c r="BW125" s="32">
        <f t="shared" si="222"/>
        <v>3.9025155507128872E-3</v>
      </c>
      <c r="BX125" s="32">
        <f t="shared" si="222"/>
        <v>2.4441791694158623E-3</v>
      </c>
      <c r="BY125" s="32">
        <f t="shared" si="222"/>
        <v>4.0798244472182183E-3</v>
      </c>
      <c r="BZ125" s="32">
        <f t="shared" si="222"/>
        <v>2.5552292615317741E-3</v>
      </c>
      <c r="CA125" s="32">
        <f t="shared" si="222"/>
        <v>1.6003621389739145E-3</v>
      </c>
      <c r="CB125" s="32">
        <f t="shared" si="222"/>
        <v>1.3509977163675335E-2</v>
      </c>
      <c r="CC125" s="32">
        <f t="shared" ref="CC125:CS125" si="223">CC124/$O124</f>
        <v>8.4614152931965173E-3</v>
      </c>
      <c r="CD125" s="32">
        <f t="shared" si="223"/>
        <v>5.2994574229511589E-3</v>
      </c>
      <c r="CE125" s="32">
        <f t="shared" si="223"/>
        <v>8.8458555828030364E-3</v>
      </c>
      <c r="CF125" s="32">
        <f t="shared" si="223"/>
        <v>5.5402356941790095E-3</v>
      </c>
      <c r="CG125" s="32">
        <f t="shared" si="223"/>
        <v>3.4698974293370655E-3</v>
      </c>
      <c r="CH125" s="32">
        <f t="shared" si="223"/>
        <v>5.7919536090851736E-3</v>
      </c>
      <c r="CI125" s="32">
        <f t="shared" si="223"/>
        <v>3.6275505318519416E-3</v>
      </c>
      <c r="CJ125" s="32">
        <f t="shared" si="223"/>
        <v>2.2719662050638832E-3</v>
      </c>
      <c r="CK125" s="32">
        <f t="shared" si="223"/>
        <v>2.1555896011271954E-2</v>
      </c>
      <c r="CL125" s="32">
        <f t="shared" si="223"/>
        <v>1.3500643706396236E-2</v>
      </c>
      <c r="CM125" s="32">
        <f t="shared" si="223"/>
        <v>8.455569668351785E-3</v>
      </c>
      <c r="CN125" s="32">
        <f t="shared" si="223"/>
        <v>1.4114038888705114E-2</v>
      </c>
      <c r="CO125" s="32">
        <f t="shared" si="223"/>
        <v>8.8397443648358318E-3</v>
      </c>
      <c r="CP125" s="32">
        <f t="shared" si="223"/>
        <v>5.5364081856243115E-3</v>
      </c>
      <c r="CQ125" s="32">
        <f t="shared" si="223"/>
        <v>9.2413738518552866E-3</v>
      </c>
      <c r="CR125" s="32">
        <f t="shared" si="223"/>
        <v>5.7879521995403624E-3</v>
      </c>
      <c r="CS125" s="32">
        <f t="shared" si="223"/>
        <v>3.6250444145205347E-3</v>
      </c>
    </row>
    <row r="126" spans="2:97" ht="13.15" thickTop="1" x14ac:dyDescent="0.35">
      <c r="H126" s="34">
        <f t="shared" si="219"/>
        <v>3.0029296875E-2</v>
      </c>
      <c r="I126" s="34">
        <f t="shared" ref="I126:J126" si="224">I121</f>
        <v>-0.45746758643617019</v>
      </c>
      <c r="J126" s="34">
        <f t="shared" si="224"/>
        <v>-0.34780778531484019</v>
      </c>
      <c r="K126" s="34">
        <f t="shared" si="215"/>
        <v>-0.46791200967682578</v>
      </c>
      <c r="L126" s="34">
        <f>$CE$6-$CE$7*SUMPRODUCT($B$6:$CD$6,Q125:CS125)</f>
        <v>1.6438694116149861</v>
      </c>
    </row>
    <row r="127" spans="2:97" ht="13.5" thickBot="1" x14ac:dyDescent="0.4">
      <c r="B127" s="39" t="s">
        <v>367</v>
      </c>
      <c r="D127" s="39" t="s">
        <v>368</v>
      </c>
      <c r="E127" s="39" t="s">
        <v>369</v>
      </c>
      <c r="F127" s="39" t="s">
        <v>370</v>
      </c>
      <c r="H127" s="39" t="s">
        <v>347</v>
      </c>
      <c r="I127" s="39" t="s">
        <v>371</v>
      </c>
      <c r="J127" s="39" t="s">
        <v>372</v>
      </c>
      <c r="K127" s="39" t="s">
        <v>349</v>
      </c>
      <c r="L127" s="39" t="s">
        <v>373</v>
      </c>
      <c r="M127" s="39" t="s">
        <v>374</v>
      </c>
      <c r="O127" s="45" t="s">
        <v>336</v>
      </c>
    </row>
    <row r="128" spans="2:97" ht="13.9" thickTop="1" thickBot="1" x14ac:dyDescent="0.4">
      <c r="B128" s="32">
        <f>1+B123</f>
        <v>7</v>
      </c>
      <c r="D128" s="32">
        <f>IF(F123,IF(M128&lt;0,D123,H128),E123)</f>
        <v>0</v>
      </c>
      <c r="E128" s="32">
        <f>IF(F123,IF(M128&lt;0,H128,E123),H128)</f>
        <v>1.50146484375E-2</v>
      </c>
      <c r="F128" s="32" t="b">
        <f>OR(F123,M128*M123&lt;=0)</f>
        <v>1</v>
      </c>
      <c r="H128" s="32">
        <f>IF(F123,(D123+E123)/2,2*H123)</f>
        <v>1.50146484375E-2</v>
      </c>
      <c r="I128" s="32">
        <f>I123</f>
        <v>-0.48046875</v>
      </c>
      <c r="J128" s="32">
        <f>J123</f>
        <v>-0.49182419201394484</v>
      </c>
      <c r="K128" s="32">
        <f>I128+J128*H128</f>
        <v>-0.4878533173361469</v>
      </c>
      <c r="L128" s="32">
        <f>$CE$3-$CE$7*SUMPRODUCT($B$3:$CD$3,Q130:CS130)</f>
        <v>-0.22044982113703782</v>
      </c>
      <c r="M128" s="32">
        <f>SUMPRODUCT(L128:L131,J128:J131)</f>
        <v>-0.99677901148487424</v>
      </c>
      <c r="O128" s="46">
        <f>SUM(Q128:CS128)</f>
        <v>-1.6347842297241326</v>
      </c>
      <c r="P128" s="39" t="s">
        <v>363</v>
      </c>
      <c r="Q128" s="32">
        <f t="shared" ref="Q128:AV128" si="225">SUMPRODUCT(B$3:B$6,$K128:$K131)</f>
        <v>0.94801602787878525</v>
      </c>
      <c r="R128" s="32">
        <f t="shared" si="225"/>
        <v>0.48532622982228724</v>
      </c>
      <c r="S128" s="32">
        <f t="shared" si="225"/>
        <v>2.2636431765789222E-2</v>
      </c>
      <c r="T128" s="32">
        <f t="shared" si="225"/>
        <v>0.52671016694564654</v>
      </c>
      <c r="U128" s="32">
        <f t="shared" si="225"/>
        <v>6.4020368889148527E-2</v>
      </c>
      <c r="V128" s="32">
        <f t="shared" si="225"/>
        <v>-0.39866942916734949</v>
      </c>
      <c r="W128" s="32">
        <f t="shared" si="225"/>
        <v>0.10540430601250783</v>
      </c>
      <c r="X128" s="32">
        <f t="shared" si="225"/>
        <v>-0.35728549204399018</v>
      </c>
      <c r="Y128" s="32">
        <f t="shared" si="225"/>
        <v>-0.8199752901004882</v>
      </c>
      <c r="Z128" s="32">
        <f t="shared" si="225"/>
        <v>1.3113014122619266</v>
      </c>
      <c r="AA128" s="32">
        <f t="shared" si="225"/>
        <v>0.84861161420542874</v>
      </c>
      <c r="AB128" s="32">
        <f t="shared" si="225"/>
        <v>0.38592181614893073</v>
      </c>
      <c r="AC128" s="32">
        <f t="shared" si="225"/>
        <v>0.88999555132878805</v>
      </c>
      <c r="AD128" s="32">
        <f t="shared" si="225"/>
        <v>0.42730575327228998</v>
      </c>
      <c r="AE128" s="32">
        <f t="shared" si="225"/>
        <v>-3.5384044784208035E-2</v>
      </c>
      <c r="AF128" s="32">
        <f t="shared" si="225"/>
        <v>0.46868969039564928</v>
      </c>
      <c r="AG128" s="32">
        <f t="shared" si="225"/>
        <v>5.9998923391512693E-3</v>
      </c>
      <c r="AH128" s="32">
        <f t="shared" si="225"/>
        <v>-0.45668990571734674</v>
      </c>
      <c r="AI128" s="32">
        <f t="shared" si="225"/>
        <v>1.795681924772782</v>
      </c>
      <c r="AJ128" s="32">
        <f t="shared" si="225"/>
        <v>1.3329921267162841</v>
      </c>
      <c r="AK128" s="32">
        <f t="shared" si="225"/>
        <v>0.87030232865978607</v>
      </c>
      <c r="AL128" s="32">
        <f t="shared" si="225"/>
        <v>1.3743760638396432</v>
      </c>
      <c r="AM128" s="32">
        <f t="shared" si="225"/>
        <v>0.91168626578314527</v>
      </c>
      <c r="AN128" s="32">
        <f t="shared" si="225"/>
        <v>0.44899646772664725</v>
      </c>
      <c r="AO128" s="32">
        <f t="shared" si="225"/>
        <v>0.95307020290650457</v>
      </c>
      <c r="AP128" s="32">
        <f t="shared" si="225"/>
        <v>0.49038040485000656</v>
      </c>
      <c r="AQ128" s="32">
        <f t="shared" si="225"/>
        <v>2.7690606793508543E-2</v>
      </c>
      <c r="AR128" s="32">
        <f t="shared" si="225"/>
        <v>0.46016271054263835</v>
      </c>
      <c r="AS128" s="32">
        <f t="shared" si="225"/>
        <v>-2.5270875138596605E-3</v>
      </c>
      <c r="AT128" s="32">
        <f t="shared" si="225"/>
        <v>-0.46521688557035767</v>
      </c>
      <c r="AU128" s="32">
        <f t="shared" si="225"/>
        <v>3.8856849609499644E-2</v>
      </c>
      <c r="AV128" s="32">
        <f t="shared" si="225"/>
        <v>-0.42383294844699837</v>
      </c>
      <c r="AW128" s="32">
        <f t="shared" ref="AW128:CB128" si="226">SUMPRODUCT(AH$3:AH$6,$K128:$K131)</f>
        <v>-0.88652274650349638</v>
      </c>
      <c r="AX128" s="32">
        <f t="shared" si="226"/>
        <v>-0.38244901132363907</v>
      </c>
      <c r="AY128" s="32">
        <f t="shared" si="226"/>
        <v>-0.84513880938013708</v>
      </c>
      <c r="AZ128" s="32">
        <f t="shared" si="226"/>
        <v>-1.307828607436635</v>
      </c>
      <c r="BA128" s="32">
        <f t="shared" si="226"/>
        <v>0.82344809492577986</v>
      </c>
      <c r="BB128" s="32">
        <f t="shared" si="226"/>
        <v>0.36075829686928179</v>
      </c>
      <c r="BC128" s="32">
        <f t="shared" si="226"/>
        <v>-0.10193150118721622</v>
      </c>
      <c r="BD128" s="32">
        <f t="shared" si="226"/>
        <v>0.4021422339926411</v>
      </c>
      <c r="BE128" s="32">
        <f t="shared" si="226"/>
        <v>-6.0547564063856904E-2</v>
      </c>
      <c r="BF128" s="32">
        <f t="shared" si="226"/>
        <v>-0.52323736212035488</v>
      </c>
      <c r="BG128" s="32">
        <f t="shared" si="226"/>
        <v>-1.9163626940497613E-2</v>
      </c>
      <c r="BH128" s="32">
        <f t="shared" si="226"/>
        <v>-0.48185342499699563</v>
      </c>
      <c r="BI128" s="32">
        <f t="shared" si="226"/>
        <v>-0.94454322305349359</v>
      </c>
      <c r="BJ128" s="32">
        <f t="shared" si="226"/>
        <v>1.307828607436635</v>
      </c>
      <c r="BK128" s="32">
        <f t="shared" si="226"/>
        <v>0.84513880938013708</v>
      </c>
      <c r="BL128" s="32">
        <f t="shared" si="226"/>
        <v>0.38244901132363907</v>
      </c>
      <c r="BM128" s="32">
        <f t="shared" si="226"/>
        <v>0.88652274650349638</v>
      </c>
      <c r="BN128" s="32">
        <f t="shared" si="226"/>
        <v>0.42383294844699837</v>
      </c>
      <c r="BO128" s="32">
        <f t="shared" si="226"/>
        <v>-3.8856849609499644E-2</v>
      </c>
      <c r="BP128" s="32">
        <f t="shared" si="226"/>
        <v>0.46521688557035767</v>
      </c>
      <c r="BQ128" s="32">
        <f t="shared" si="226"/>
        <v>2.5270875138596605E-3</v>
      </c>
      <c r="BR128" s="32">
        <f t="shared" si="226"/>
        <v>-0.46016271054263835</v>
      </c>
      <c r="BS128" s="32">
        <f t="shared" si="226"/>
        <v>-2.7690606793508543E-2</v>
      </c>
      <c r="BT128" s="32">
        <f t="shared" si="226"/>
        <v>-0.49038040485000656</v>
      </c>
      <c r="BU128" s="32">
        <f t="shared" si="226"/>
        <v>-0.95307020290650457</v>
      </c>
      <c r="BV128" s="32">
        <f t="shared" si="226"/>
        <v>-0.44899646772664725</v>
      </c>
      <c r="BW128" s="32">
        <f t="shared" si="226"/>
        <v>-0.91168626578314527</v>
      </c>
      <c r="BX128" s="32">
        <f t="shared" si="226"/>
        <v>-1.3743760638396432</v>
      </c>
      <c r="BY128" s="32">
        <f t="shared" si="226"/>
        <v>-0.87030232865978607</v>
      </c>
      <c r="BZ128" s="32">
        <f t="shared" si="226"/>
        <v>-1.3329921267162841</v>
      </c>
      <c r="CA128" s="32">
        <f t="shared" si="226"/>
        <v>-1.795681924772782</v>
      </c>
      <c r="CB128" s="32">
        <f t="shared" si="226"/>
        <v>0.33559477758963296</v>
      </c>
      <c r="CC128" s="32">
        <f t="shared" ref="CC128:CS128" si="227">SUMPRODUCT(BN$3:BN$6,$K128:$K131)</f>
        <v>-0.12709502046686505</v>
      </c>
      <c r="CD128" s="32">
        <f t="shared" si="227"/>
        <v>-0.58978481852336306</v>
      </c>
      <c r="CE128" s="32">
        <f t="shared" si="227"/>
        <v>-8.5711083343505745E-2</v>
      </c>
      <c r="CF128" s="32">
        <f t="shared" si="227"/>
        <v>-0.54840088140000376</v>
      </c>
      <c r="CG128" s="32">
        <f t="shared" si="227"/>
        <v>-1.0110906794565018</v>
      </c>
      <c r="CH128" s="32">
        <f t="shared" si="227"/>
        <v>-0.50701694427664445</v>
      </c>
      <c r="CI128" s="32">
        <f t="shared" si="227"/>
        <v>-0.96970674233314247</v>
      </c>
      <c r="CJ128" s="32">
        <f t="shared" si="227"/>
        <v>-1.4323965403896404</v>
      </c>
      <c r="CK128" s="32">
        <f t="shared" si="227"/>
        <v>0.8199752901004882</v>
      </c>
      <c r="CL128" s="32">
        <f t="shared" si="227"/>
        <v>0.35728549204399018</v>
      </c>
      <c r="CM128" s="32">
        <f t="shared" si="227"/>
        <v>-0.10540430601250783</v>
      </c>
      <c r="CN128" s="32">
        <f t="shared" si="227"/>
        <v>0.39866942916734949</v>
      </c>
      <c r="CO128" s="32">
        <f t="shared" si="227"/>
        <v>-6.4020368889148527E-2</v>
      </c>
      <c r="CP128" s="32">
        <f t="shared" si="227"/>
        <v>-0.52671016694564654</v>
      </c>
      <c r="CQ128" s="32">
        <f t="shared" si="227"/>
        <v>-2.2636431765789222E-2</v>
      </c>
      <c r="CR128" s="32">
        <f t="shared" si="227"/>
        <v>-0.48532622982228724</v>
      </c>
      <c r="CS128" s="32">
        <f t="shared" si="227"/>
        <v>-0.94801602787878525</v>
      </c>
    </row>
    <row r="129" spans="2:97" ht="13.9" thickTop="1" thickBot="1" x14ac:dyDescent="0.4">
      <c r="H129" s="33">
        <f>H128</f>
        <v>1.50146484375E-2</v>
      </c>
      <c r="I129" s="33">
        <f t="shared" ref="I129:J129" si="228">I124</f>
        <v>0.43884759688449837</v>
      </c>
      <c r="J129" s="33">
        <f t="shared" si="228"/>
        <v>-1</v>
      </c>
      <c r="K129" s="33">
        <f t="shared" ref="K129:K131" si="229">I129+J129*H129</f>
        <v>0.42383294844699837</v>
      </c>
      <c r="L129" s="33">
        <f>$CE$4-$CE$7*SUMPRODUCT($B$4:$CD$4,Q130:CS130)</f>
        <v>1.2274327759962205</v>
      </c>
      <c r="M129" s="39" t="s">
        <v>375</v>
      </c>
      <c r="O129" s="47">
        <f t="shared" ref="O129:O130" si="230">SUM(Q129:CS129)</f>
        <v>103.65519127500977</v>
      </c>
      <c r="P129" s="39" t="s">
        <v>365</v>
      </c>
      <c r="Q129" s="33">
        <f>EXP(Q128)</f>
        <v>2.5805847689390498</v>
      </c>
      <c r="R129" s="33">
        <f>EXP(R128)</f>
        <v>1.6247049496052681</v>
      </c>
      <c r="S129" s="33">
        <f t="shared" ref="S129:CD129" si="231">EXP(S128)</f>
        <v>1.0228945799587499</v>
      </c>
      <c r="T129" s="33">
        <f t="shared" si="231"/>
        <v>1.6933522886523256</v>
      </c>
      <c r="U129" s="33">
        <f t="shared" si="231"/>
        <v>1.0661141141005557</v>
      </c>
      <c r="V129" s="33">
        <f t="shared" si="231"/>
        <v>0.67121254797428387</v>
      </c>
      <c r="W129" s="33">
        <f t="shared" si="231"/>
        <v>1.1111597681261034</v>
      </c>
      <c r="X129" s="33">
        <f t="shared" si="231"/>
        <v>0.69957274676891712</v>
      </c>
      <c r="Y129" s="33">
        <f t="shared" si="231"/>
        <v>0.44044253766238423</v>
      </c>
      <c r="Z129" s="33">
        <f t="shared" si="231"/>
        <v>3.7110001120108445</v>
      </c>
      <c r="AA129" s="33">
        <f t="shared" si="231"/>
        <v>2.3364007733985539</v>
      </c>
      <c r="AB129" s="33">
        <f t="shared" si="231"/>
        <v>1.470969660245973</v>
      </c>
      <c r="AC129" s="33">
        <f t="shared" si="231"/>
        <v>2.4351188182227941</v>
      </c>
      <c r="AD129" s="33">
        <f t="shared" si="231"/>
        <v>1.5331213469379925</v>
      </c>
      <c r="AE129" s="33">
        <f t="shared" si="231"/>
        <v>0.96523465173349754</v>
      </c>
      <c r="AF129" s="33">
        <f t="shared" si="231"/>
        <v>1.5978990783833873</v>
      </c>
      <c r="AG129" s="33">
        <f t="shared" si="231"/>
        <v>1.0060179277453152</v>
      </c>
      <c r="AH129" s="33">
        <f t="shared" si="231"/>
        <v>0.63337671611207313</v>
      </c>
      <c r="AI129" s="33">
        <f t="shared" si="231"/>
        <v>6.0235809506496469</v>
      </c>
      <c r="AJ129" s="33">
        <f t="shared" si="231"/>
        <v>3.7923736909026275</v>
      </c>
      <c r="AK129" s="33">
        <f t="shared" si="231"/>
        <v>2.3876325941795966</v>
      </c>
      <c r="AL129" s="33">
        <f t="shared" si="231"/>
        <v>3.952609777224505</v>
      </c>
      <c r="AM129" s="33">
        <f t="shared" si="231"/>
        <v>2.4885152955293237</v>
      </c>
      <c r="AN129" s="33">
        <f t="shared" si="231"/>
        <v>1.5667391230388223</v>
      </c>
      <c r="AO129" s="33">
        <f t="shared" si="231"/>
        <v>2.5936605117468861</v>
      </c>
      <c r="AP129" s="33">
        <f t="shared" si="231"/>
        <v>1.632937279081657</v>
      </c>
      <c r="AQ129" s="33">
        <f t="shared" si="231"/>
        <v>1.0280775549991588</v>
      </c>
      <c r="AR129" s="33">
        <f t="shared" si="231"/>
        <v>1.584331751502255</v>
      </c>
      <c r="AS129" s="33">
        <f t="shared" si="231"/>
        <v>0.99747610288375455</v>
      </c>
      <c r="AT129" s="33">
        <f t="shared" si="231"/>
        <v>0.62799888652155578</v>
      </c>
      <c r="AU129" s="33">
        <f t="shared" si="231"/>
        <v>1.0396216507523905</v>
      </c>
      <c r="AV129" s="33">
        <f t="shared" si="231"/>
        <v>0.65453321356641014</v>
      </c>
      <c r="AW129" s="33">
        <f t="shared" si="231"/>
        <v>0.41208619246388545</v>
      </c>
      <c r="AX129" s="33">
        <f t="shared" si="231"/>
        <v>0.68218867398718985</v>
      </c>
      <c r="AY129" s="33">
        <f t="shared" si="231"/>
        <v>0.42949773575828615</v>
      </c>
      <c r="AZ129" s="33">
        <f t="shared" si="231"/>
        <v>0.27040657820267266</v>
      </c>
      <c r="BA129" s="33">
        <f t="shared" si="231"/>
        <v>2.278342249421403</v>
      </c>
      <c r="BB129" s="33">
        <f t="shared" si="231"/>
        <v>1.4344167159645751</v>
      </c>
      <c r="BC129" s="33">
        <f t="shared" si="231"/>
        <v>0.90309141023966999</v>
      </c>
      <c r="BD129" s="33">
        <f t="shared" si="231"/>
        <v>1.4950239607812481</v>
      </c>
      <c r="BE129" s="33">
        <f t="shared" si="231"/>
        <v>0.94124899832621445</v>
      </c>
      <c r="BF129" s="33">
        <f t="shared" si="231"/>
        <v>0.59259898174952008</v>
      </c>
      <c r="BG129" s="33">
        <f t="shared" si="231"/>
        <v>0.98101882799990447</v>
      </c>
      <c r="BH129" s="33">
        <f t="shared" si="231"/>
        <v>0.61763758536119961</v>
      </c>
      <c r="BI129" s="33">
        <f t="shared" si="231"/>
        <v>0.38885715132355275</v>
      </c>
      <c r="BJ129" s="33">
        <f t="shared" si="231"/>
        <v>3.6981348850562692</v>
      </c>
      <c r="BK129" s="33">
        <f t="shared" si="231"/>
        <v>2.3283009821564753</v>
      </c>
      <c r="BL129" s="33">
        <f t="shared" si="231"/>
        <v>1.465870129674387</v>
      </c>
      <c r="BM129" s="33">
        <f t="shared" si="231"/>
        <v>2.4266767930780362</v>
      </c>
      <c r="BN129" s="33">
        <f t="shared" si="231"/>
        <v>1.5278063500417587</v>
      </c>
      <c r="BO129" s="33">
        <f t="shared" si="231"/>
        <v>0.9618883939905295</v>
      </c>
      <c r="BP129" s="33">
        <f t="shared" si="231"/>
        <v>1.5923595112388393</v>
      </c>
      <c r="BQ129" s="33">
        <f t="shared" si="231"/>
        <v>1.0025302832909468</v>
      </c>
      <c r="BR129" s="33">
        <f t="shared" si="231"/>
        <v>0.63118093735848269</v>
      </c>
      <c r="BS129" s="33">
        <f t="shared" si="231"/>
        <v>0.97268926370133468</v>
      </c>
      <c r="BT129" s="33">
        <f t="shared" si="231"/>
        <v>0.6123933924531304</v>
      </c>
      <c r="BU129" s="33">
        <f t="shared" si="231"/>
        <v>0.38555547091491887</v>
      </c>
      <c r="BV129" s="33">
        <f t="shared" si="231"/>
        <v>0.63826835322808295</v>
      </c>
      <c r="BW129" s="33">
        <f t="shared" si="231"/>
        <v>0.40184603317348444</v>
      </c>
      <c r="BX129" s="33">
        <f t="shared" si="231"/>
        <v>0.25299740079633992</v>
      </c>
      <c r="BY129" s="33">
        <f t="shared" si="231"/>
        <v>0.41882490733194461</v>
      </c>
      <c r="BZ129" s="33">
        <f t="shared" si="231"/>
        <v>0.26368709454947958</v>
      </c>
      <c r="CA129" s="33">
        <f t="shared" si="231"/>
        <v>0.16601420453926985</v>
      </c>
      <c r="CB129" s="33">
        <f t="shared" si="231"/>
        <v>1.3987720961522323</v>
      </c>
      <c r="CC129" s="33">
        <f t="shared" si="231"/>
        <v>0.88064998884830037</v>
      </c>
      <c r="CD129" s="33">
        <f t="shared" si="231"/>
        <v>0.55444657853262391</v>
      </c>
      <c r="CE129" s="33">
        <f t="shared" ref="CE129:CS129" si="232">EXP(CE128)</f>
        <v>0.91785937777823767</v>
      </c>
      <c r="CF129" s="33">
        <f t="shared" si="232"/>
        <v>0.57787315962924524</v>
      </c>
      <c r="CG129" s="33">
        <f t="shared" si="232"/>
        <v>0.36382194996821088</v>
      </c>
      <c r="CH129" s="33">
        <f t="shared" si="232"/>
        <v>0.60228956503559361</v>
      </c>
      <c r="CI129" s="33">
        <f t="shared" si="232"/>
        <v>0.37919422341287368</v>
      </c>
      <c r="CJ129" s="33">
        <f t="shared" si="232"/>
        <v>0.23873609542146873</v>
      </c>
      <c r="CK129" s="33">
        <f t="shared" si="232"/>
        <v>2.2704437344027331</v>
      </c>
      <c r="CL129" s="33">
        <f t="shared" si="232"/>
        <v>1.429443906468129</v>
      </c>
      <c r="CM129" s="33">
        <f t="shared" si="232"/>
        <v>0.89996058954369185</v>
      </c>
      <c r="CN129" s="33">
        <f t="shared" si="232"/>
        <v>1.48984103920285</v>
      </c>
      <c r="CO129" s="33">
        <f t="shared" si="232"/>
        <v>0.93798589360545714</v>
      </c>
      <c r="CP129" s="33">
        <f t="shared" si="232"/>
        <v>0.59054457049564202</v>
      </c>
      <c r="CQ129" s="33">
        <f t="shared" si="232"/>
        <v>0.97761784996487788</v>
      </c>
      <c r="CR129" s="33">
        <f t="shared" si="232"/>
        <v>0.61549637073670271</v>
      </c>
      <c r="CS129" s="33">
        <f t="shared" si="232"/>
        <v>0.38750906850121719</v>
      </c>
    </row>
    <row r="130" spans="2:97" ht="13.9" thickTop="1" thickBot="1" x14ac:dyDescent="0.4">
      <c r="H130" s="32">
        <f t="shared" ref="H130:H131" si="233">H129</f>
        <v>1.50146484375E-2</v>
      </c>
      <c r="I130" s="32">
        <f t="shared" ref="I130:J130" si="234">I125</f>
        <v>-0.41913231382978727</v>
      </c>
      <c r="J130" s="32">
        <f t="shared" si="234"/>
        <v>-0.14476177130613815</v>
      </c>
      <c r="K130" s="32">
        <f t="shared" si="229"/>
        <v>-0.42130586093313871</v>
      </c>
      <c r="L130" s="32">
        <f>$CE$5-$CE$7*SUMPRODUCT($B$5:$CD$5,Q130:CS130)</f>
        <v>-0.27870973883540273</v>
      </c>
      <c r="M130" s="32">
        <f>SUMPRODUCT($B$7:$CD$7, LN(Q130:CS130))</f>
        <v>-2480.3412354762331</v>
      </c>
      <c r="O130" s="48">
        <f t="shared" si="230"/>
        <v>0.99999999999999978</v>
      </c>
      <c r="P130" s="39" t="s">
        <v>366</v>
      </c>
      <c r="Q130" s="32">
        <f t="shared" ref="Q130:AV130" si="235">Q129/$O129</f>
        <v>2.4895856514242937E-2</v>
      </c>
      <c r="R130" s="32">
        <f t="shared" si="235"/>
        <v>1.5674130061607134E-2</v>
      </c>
      <c r="S130" s="32">
        <f t="shared" si="235"/>
        <v>9.8682426550628487E-3</v>
      </c>
      <c r="T130" s="32">
        <f t="shared" si="235"/>
        <v>1.6336396352399342E-2</v>
      </c>
      <c r="U130" s="32">
        <f t="shared" si="235"/>
        <v>1.0285197499390318E-2</v>
      </c>
      <c r="V130" s="32">
        <f t="shared" si="235"/>
        <v>6.4754359112943576E-3</v>
      </c>
      <c r="W130" s="32">
        <f t="shared" si="235"/>
        <v>1.0719769598206249E-2</v>
      </c>
      <c r="X130" s="32">
        <f t="shared" si="235"/>
        <v>6.749037247086506E-3</v>
      </c>
      <c r="Y130" s="32">
        <f t="shared" si="235"/>
        <v>4.2491121982866911E-3</v>
      </c>
      <c r="Z130" s="32">
        <f t="shared" si="235"/>
        <v>3.5801391771735885E-2</v>
      </c>
      <c r="AA130" s="32">
        <f t="shared" si="235"/>
        <v>2.2540123120315315E-2</v>
      </c>
      <c r="AB130" s="32">
        <f t="shared" si="235"/>
        <v>1.4190988817369623E-2</v>
      </c>
      <c r="AC130" s="32">
        <f t="shared" si="235"/>
        <v>2.3492492640934202E-2</v>
      </c>
      <c r="AD130" s="32">
        <f t="shared" si="235"/>
        <v>1.4790589145414203E-2</v>
      </c>
      <c r="AE130" s="32">
        <f t="shared" si="235"/>
        <v>9.3119759836496098E-3</v>
      </c>
      <c r="AF130" s="32">
        <f t="shared" si="235"/>
        <v>1.5415523899270684E-2</v>
      </c>
      <c r="AG130" s="32">
        <f t="shared" si="235"/>
        <v>9.7054273439738086E-3</v>
      </c>
      <c r="AH130" s="32">
        <f t="shared" si="235"/>
        <v>6.1104196357290785E-3</v>
      </c>
      <c r="AI130" s="32">
        <f t="shared" si="235"/>
        <v>5.8111715164061176E-2</v>
      </c>
      <c r="AJ130" s="32">
        <f t="shared" si="235"/>
        <v>3.6586432809148951E-2</v>
      </c>
      <c r="AK130" s="32">
        <f t="shared" si="235"/>
        <v>2.3034375459738608E-2</v>
      </c>
      <c r="AL130" s="32">
        <f t="shared" si="235"/>
        <v>3.8132289648067433E-2</v>
      </c>
      <c r="AM130" s="32">
        <f t="shared" si="235"/>
        <v>2.400762822314409E-2</v>
      </c>
      <c r="AN130" s="32">
        <f t="shared" si="235"/>
        <v>1.5114912275662815E-2</v>
      </c>
      <c r="AO130" s="32">
        <f t="shared" si="235"/>
        <v>2.5022003045323517E-2</v>
      </c>
      <c r="AP130" s="32">
        <f t="shared" si="235"/>
        <v>1.5753550391405642E-2</v>
      </c>
      <c r="AQ130" s="32">
        <f t="shared" si="235"/>
        <v>9.9182447338459351E-3</v>
      </c>
      <c r="AR130" s="32">
        <f t="shared" si="235"/>
        <v>1.5284634874666634E-2</v>
      </c>
      <c r="AS130" s="32">
        <f t="shared" si="235"/>
        <v>9.6230211976294534E-3</v>
      </c>
      <c r="AT130" s="32">
        <f t="shared" si="235"/>
        <v>6.0585377229722985E-3</v>
      </c>
      <c r="AU130" s="32">
        <f t="shared" si="235"/>
        <v>1.0029614898824975E-2</v>
      </c>
      <c r="AV130" s="32">
        <f t="shared" si="235"/>
        <v>6.3145241981161782E-3</v>
      </c>
      <c r="AW130" s="32">
        <f t="shared" ref="AW130:CB130" si="236">AW129/$O129</f>
        <v>3.9755480395629282E-3</v>
      </c>
      <c r="AX130" s="32">
        <f t="shared" si="236"/>
        <v>6.5813266619446078E-3</v>
      </c>
      <c r="AY130" s="32">
        <f t="shared" si="236"/>
        <v>4.1435236429092749E-3</v>
      </c>
      <c r="AZ130" s="32">
        <f t="shared" si="236"/>
        <v>2.6087123556142139E-3</v>
      </c>
      <c r="BA130" s="32">
        <f t="shared" si="236"/>
        <v>2.1980011048136367E-2</v>
      </c>
      <c r="BB130" s="32">
        <f t="shared" si="236"/>
        <v>1.3838349033179572E-2</v>
      </c>
      <c r="BC130" s="32">
        <f t="shared" si="236"/>
        <v>8.7124571295581245E-3</v>
      </c>
      <c r="BD130" s="32">
        <f t="shared" si="236"/>
        <v>1.442304955875069E-2</v>
      </c>
      <c r="BE130" s="32">
        <f t="shared" si="236"/>
        <v>9.0805775065232082E-3</v>
      </c>
      <c r="BF130" s="32">
        <f t="shared" si="236"/>
        <v>5.7170217377466729E-3</v>
      </c>
      <c r="BG130" s="32">
        <f t="shared" si="236"/>
        <v>9.4642517748787201E-3</v>
      </c>
      <c r="BH130" s="32">
        <f t="shared" si="236"/>
        <v>5.9585784152626983E-3</v>
      </c>
      <c r="BI130" s="32">
        <f t="shared" si="236"/>
        <v>3.7514488810489739E-3</v>
      </c>
      <c r="BJ130" s="32">
        <f t="shared" si="236"/>
        <v>3.567727616501782E-2</v>
      </c>
      <c r="BK130" s="32">
        <f t="shared" si="236"/>
        <v>2.2461981435924525E-2</v>
      </c>
      <c r="BL130" s="32">
        <f t="shared" si="236"/>
        <v>1.4141791758265692E-2</v>
      </c>
      <c r="BM130" s="32">
        <f t="shared" si="236"/>
        <v>2.3411049299400442E-2</v>
      </c>
      <c r="BN130" s="32">
        <f t="shared" si="236"/>
        <v>1.473931340291779E-2</v>
      </c>
      <c r="BO130" s="32">
        <f t="shared" si="236"/>
        <v>9.2796933965277554E-3</v>
      </c>
      <c r="BP130" s="32">
        <f t="shared" si="236"/>
        <v>1.5362081644460207E-2</v>
      </c>
      <c r="BQ130" s="32">
        <f t="shared" si="236"/>
        <v>9.6717807469103266E-3</v>
      </c>
      <c r="BR130" s="32">
        <f t="shared" si="236"/>
        <v>6.0892361452875359E-3</v>
      </c>
      <c r="BS130" s="32">
        <f t="shared" si="236"/>
        <v>9.3838933847574732E-3</v>
      </c>
      <c r="BT130" s="32">
        <f t="shared" si="236"/>
        <v>5.9079857450494364E-3</v>
      </c>
      <c r="BU130" s="32">
        <f t="shared" si="236"/>
        <v>3.7195963479725153E-3</v>
      </c>
      <c r="BV130" s="32">
        <f t="shared" si="236"/>
        <v>6.1576110697116916E-3</v>
      </c>
      <c r="BW130" s="32">
        <f t="shared" si="236"/>
        <v>3.8767574323155534E-3</v>
      </c>
      <c r="BX130" s="32">
        <f t="shared" si="236"/>
        <v>2.440759576865834E-3</v>
      </c>
      <c r="BY130" s="32">
        <f t="shared" si="236"/>
        <v>4.0405589163474837E-3</v>
      </c>
      <c r="BZ130" s="32">
        <f t="shared" si="236"/>
        <v>2.5438870094782401E-3</v>
      </c>
      <c r="CA130" s="32">
        <f t="shared" si="236"/>
        <v>1.6016004842325173E-3</v>
      </c>
      <c r="CB130" s="32">
        <f t="shared" si="236"/>
        <v>1.349447219137458E-2</v>
      </c>
      <c r="CC130" s="32">
        <f t="shared" ref="CC130:CS130" si="237">CC129/$O129</f>
        <v>8.4959564303135511E-3</v>
      </c>
      <c r="CD130" s="32">
        <f t="shared" si="237"/>
        <v>5.3489513811383555E-3</v>
      </c>
      <c r="CE130" s="32">
        <f t="shared" si="237"/>
        <v>8.8549291790224541E-3</v>
      </c>
      <c r="CF130" s="32">
        <f t="shared" si="237"/>
        <v>5.5749562807334736E-3</v>
      </c>
      <c r="CG130" s="32">
        <f t="shared" si="237"/>
        <v>3.5099250263592413E-3</v>
      </c>
      <c r="CH130" s="32">
        <f t="shared" si="237"/>
        <v>5.810510381845194E-3</v>
      </c>
      <c r="CI130" s="32">
        <f t="shared" si="237"/>
        <v>3.6582270385940004E-3</v>
      </c>
      <c r="CJ130" s="32">
        <f t="shared" si="237"/>
        <v>2.3031754848444877E-3</v>
      </c>
      <c r="CK130" s="32">
        <f t="shared" si="237"/>
        <v>2.1903811149978691E-2</v>
      </c>
      <c r="CL130" s="32">
        <f t="shared" si="237"/>
        <v>1.3790374499195523E-2</v>
      </c>
      <c r="CM130" s="32">
        <f t="shared" si="237"/>
        <v>8.6822529433763472E-3</v>
      </c>
      <c r="CN130" s="32">
        <f t="shared" si="237"/>
        <v>1.4373047995735412E-2</v>
      </c>
      <c r="CO130" s="32">
        <f t="shared" si="237"/>
        <v>9.0490971273871571E-3</v>
      </c>
      <c r="CP130" s="32">
        <f t="shared" si="237"/>
        <v>5.6972020719044912E-3</v>
      </c>
      <c r="CQ130" s="32">
        <f t="shared" si="237"/>
        <v>9.4314412808437099E-3</v>
      </c>
      <c r="CR130" s="32">
        <f t="shared" si="237"/>
        <v>5.9379213251723817E-3</v>
      </c>
      <c r="CS130" s="32">
        <f t="shared" si="237"/>
        <v>3.7384434270456238E-3</v>
      </c>
    </row>
    <row r="131" spans="2:97" ht="13.15" thickTop="1" x14ac:dyDescent="0.35">
      <c r="H131" s="34">
        <f t="shared" si="233"/>
        <v>1.50146484375E-2</v>
      </c>
      <c r="I131" s="34">
        <f t="shared" ref="I131:J131" si="238">I126</f>
        <v>-0.45746758643617019</v>
      </c>
      <c r="J131" s="34">
        <f t="shared" si="238"/>
        <v>-0.34780778531484019</v>
      </c>
      <c r="K131" s="34">
        <f t="shared" si="229"/>
        <v>-0.46268979805649801</v>
      </c>
      <c r="L131" s="34">
        <f>$CE$6-$CE$7*SUMPRODUCT($B$6:$CD$6,Q130:CS130)</f>
        <v>-0.23543088261465073</v>
      </c>
    </row>
    <row r="132" spans="2:97" ht="13.5" thickBot="1" x14ac:dyDescent="0.4">
      <c r="B132" s="39" t="s">
        <v>367</v>
      </c>
      <c r="D132" s="39" t="s">
        <v>368</v>
      </c>
      <c r="E132" s="39" t="s">
        <v>369</v>
      </c>
      <c r="F132" s="39" t="s">
        <v>370</v>
      </c>
      <c r="H132" s="39" t="s">
        <v>347</v>
      </c>
      <c r="I132" s="39" t="s">
        <v>371</v>
      </c>
      <c r="J132" s="39" t="s">
        <v>372</v>
      </c>
      <c r="K132" s="39" t="s">
        <v>349</v>
      </c>
      <c r="L132" s="39" t="s">
        <v>373</v>
      </c>
      <c r="M132" s="39" t="s">
        <v>374</v>
      </c>
      <c r="O132" s="45" t="s">
        <v>336</v>
      </c>
    </row>
    <row r="133" spans="2:97" ht="13.9" thickTop="1" thickBot="1" x14ac:dyDescent="0.4">
      <c r="B133" s="32">
        <f>1+B128</f>
        <v>8</v>
      </c>
      <c r="D133" s="32">
        <f>IF(F128,IF(M133&lt;0,D128,H133),E128)</f>
        <v>7.50732421875E-3</v>
      </c>
      <c r="E133" s="32">
        <f>IF(F128,IF(M133&lt;0,H133,E128),H133)</f>
        <v>1.50146484375E-2</v>
      </c>
      <c r="F133" s="32" t="b">
        <f>OR(F128,M133*M128&lt;=0)</f>
        <v>1</v>
      </c>
      <c r="H133" s="32">
        <f>IF(F128,(D128+E128)/2,2*H128)</f>
        <v>7.50732421875E-3</v>
      </c>
      <c r="I133" s="32">
        <f>I128</f>
        <v>-0.48046875</v>
      </c>
      <c r="J133" s="32">
        <f>J128</f>
        <v>-0.49182419201394484</v>
      </c>
      <c r="K133" s="32">
        <f>I133+J133*H133</f>
        <v>-0.48416103366807345</v>
      </c>
      <c r="L133" s="32">
        <f>$CE$3-$CE$7*SUMPRODUCT($B$3:$CD$3,Q135:CS135)</f>
        <v>-1.5367783228141718</v>
      </c>
      <c r="M133" s="32">
        <f>SUMPRODUCT(L133:L136,J133:J136)</f>
        <v>2.9551461766207279</v>
      </c>
      <c r="O133" s="46">
        <f>SUM(Q133:CS133)</f>
        <v>-1.6637410517107429</v>
      </c>
      <c r="P133" s="39" t="s">
        <v>363</v>
      </c>
      <c r="Q133" s="32">
        <f t="shared" ref="Q133:AV133" si="239">SUMPRODUCT(B$3:B$6,$K133:$K136)</f>
        <v>0.93311854063012212</v>
      </c>
      <c r="R133" s="32">
        <f t="shared" si="239"/>
        <v>0.4730398483837881</v>
      </c>
      <c r="S133" s="32">
        <f t="shared" si="239"/>
        <v>1.2961156137454022E-2</v>
      </c>
      <c r="T133" s="32">
        <f t="shared" si="239"/>
        <v>0.51289945324865915</v>
      </c>
      <c r="U133" s="32">
        <f t="shared" si="239"/>
        <v>5.2820761002325078E-2</v>
      </c>
      <c r="V133" s="32">
        <f t="shared" si="239"/>
        <v>-0.407257931244009</v>
      </c>
      <c r="W133" s="32">
        <f t="shared" si="239"/>
        <v>9.2680365867196135E-2</v>
      </c>
      <c r="X133" s="32">
        <f t="shared" si="239"/>
        <v>-0.36739832637913794</v>
      </c>
      <c r="Y133" s="32">
        <f t="shared" si="239"/>
        <v>-0.82747701862547207</v>
      </c>
      <c r="Z133" s="32">
        <f t="shared" si="239"/>
        <v>1.3028387743436207</v>
      </c>
      <c r="AA133" s="32">
        <f t="shared" si="239"/>
        <v>0.8427600820972867</v>
      </c>
      <c r="AB133" s="32">
        <f t="shared" si="239"/>
        <v>0.38268138985095262</v>
      </c>
      <c r="AC133" s="32">
        <f t="shared" si="239"/>
        <v>0.88261968696215776</v>
      </c>
      <c r="AD133" s="32">
        <f t="shared" si="239"/>
        <v>0.42254099471582368</v>
      </c>
      <c r="AE133" s="32">
        <f t="shared" si="239"/>
        <v>-3.7537697530510394E-2</v>
      </c>
      <c r="AF133" s="32">
        <f t="shared" si="239"/>
        <v>0.46240059958069474</v>
      </c>
      <c r="AG133" s="32">
        <f t="shared" si="239"/>
        <v>2.3219073343606622E-3</v>
      </c>
      <c r="AH133" s="32">
        <f t="shared" si="239"/>
        <v>-0.45775678491197341</v>
      </c>
      <c r="AI133" s="32">
        <f t="shared" si="239"/>
        <v>1.7957990859616189</v>
      </c>
      <c r="AJ133" s="32">
        <f t="shared" si="239"/>
        <v>1.3357203937152848</v>
      </c>
      <c r="AK133" s="32">
        <f t="shared" si="239"/>
        <v>0.87564170146895082</v>
      </c>
      <c r="AL133" s="32">
        <f t="shared" si="239"/>
        <v>1.3755799985801558</v>
      </c>
      <c r="AM133" s="32">
        <f t="shared" si="239"/>
        <v>0.91550130633382176</v>
      </c>
      <c r="AN133" s="32">
        <f t="shared" si="239"/>
        <v>0.45542261408748769</v>
      </c>
      <c r="AO133" s="32">
        <f t="shared" si="239"/>
        <v>0.95536091119869282</v>
      </c>
      <c r="AP133" s="32">
        <f t="shared" si="239"/>
        <v>0.49528221895235874</v>
      </c>
      <c r="AQ133" s="32">
        <f t="shared" si="239"/>
        <v>3.5203526706024668E-2</v>
      </c>
      <c r="AR133" s="32">
        <f t="shared" si="239"/>
        <v>0.44895750696204872</v>
      </c>
      <c r="AS133" s="32">
        <f t="shared" si="239"/>
        <v>-1.1121185284285351E-2</v>
      </c>
      <c r="AT133" s="32">
        <f t="shared" si="239"/>
        <v>-0.47119987753061943</v>
      </c>
      <c r="AU133" s="32">
        <f t="shared" si="239"/>
        <v>2.8738419580585706E-2</v>
      </c>
      <c r="AV133" s="32">
        <f t="shared" si="239"/>
        <v>-0.43134027266574837</v>
      </c>
      <c r="AW133" s="32">
        <f t="shared" ref="AW133:CB133" si="240">SUMPRODUCT(AH$3:AH$6,$K133:$K136)</f>
        <v>-0.8914189649120825</v>
      </c>
      <c r="AX133" s="32">
        <f t="shared" si="240"/>
        <v>-0.39148066780087726</v>
      </c>
      <c r="AY133" s="32">
        <f t="shared" si="240"/>
        <v>-0.85155936004721133</v>
      </c>
      <c r="AZ133" s="32">
        <f t="shared" si="240"/>
        <v>-1.3116380522935454</v>
      </c>
      <c r="BA133" s="32">
        <f t="shared" si="240"/>
        <v>0.81867774067554733</v>
      </c>
      <c r="BB133" s="32">
        <f t="shared" si="240"/>
        <v>0.35859904842921325</v>
      </c>
      <c r="BC133" s="32">
        <f t="shared" si="240"/>
        <v>-0.10147964381712082</v>
      </c>
      <c r="BD133" s="32">
        <f t="shared" si="240"/>
        <v>0.39845865329408431</v>
      </c>
      <c r="BE133" s="32">
        <f t="shared" si="240"/>
        <v>-6.1620038952249767E-2</v>
      </c>
      <c r="BF133" s="32">
        <f t="shared" si="240"/>
        <v>-0.5216987311985839</v>
      </c>
      <c r="BG133" s="32">
        <f t="shared" si="240"/>
        <v>-2.1760434087378711E-2</v>
      </c>
      <c r="BH133" s="32">
        <f t="shared" si="240"/>
        <v>-0.48183912633371279</v>
      </c>
      <c r="BI133" s="32">
        <f t="shared" si="240"/>
        <v>-0.94191781858004686</v>
      </c>
      <c r="BJ133" s="32">
        <f t="shared" si="240"/>
        <v>1.3116380522935454</v>
      </c>
      <c r="BK133" s="32">
        <f t="shared" si="240"/>
        <v>0.85155936004721133</v>
      </c>
      <c r="BL133" s="32">
        <f t="shared" si="240"/>
        <v>0.39148066780087726</v>
      </c>
      <c r="BM133" s="32">
        <f t="shared" si="240"/>
        <v>0.8914189649120825</v>
      </c>
      <c r="BN133" s="32">
        <f t="shared" si="240"/>
        <v>0.43134027266574837</v>
      </c>
      <c r="BO133" s="32">
        <f t="shared" si="240"/>
        <v>-2.8738419580585706E-2</v>
      </c>
      <c r="BP133" s="32">
        <f t="shared" si="240"/>
        <v>0.47119987753061943</v>
      </c>
      <c r="BQ133" s="32">
        <f t="shared" si="240"/>
        <v>1.1121185284285351E-2</v>
      </c>
      <c r="BR133" s="32">
        <f t="shared" si="240"/>
        <v>-0.44895750696204872</v>
      </c>
      <c r="BS133" s="32">
        <f t="shared" si="240"/>
        <v>-3.5203526706024668E-2</v>
      </c>
      <c r="BT133" s="32">
        <f t="shared" si="240"/>
        <v>-0.49528221895235874</v>
      </c>
      <c r="BU133" s="32">
        <f t="shared" si="240"/>
        <v>-0.95536091119869282</v>
      </c>
      <c r="BV133" s="32">
        <f t="shared" si="240"/>
        <v>-0.45542261408748769</v>
      </c>
      <c r="BW133" s="32">
        <f t="shared" si="240"/>
        <v>-0.91550130633382176</v>
      </c>
      <c r="BX133" s="32">
        <f t="shared" si="240"/>
        <v>-1.3755799985801558</v>
      </c>
      <c r="BY133" s="32">
        <f t="shared" si="240"/>
        <v>-0.87564170146895082</v>
      </c>
      <c r="BZ133" s="32">
        <f t="shared" si="240"/>
        <v>-1.3357203937152848</v>
      </c>
      <c r="CA133" s="32">
        <f t="shared" si="240"/>
        <v>-1.7957990859616189</v>
      </c>
      <c r="CB133" s="32">
        <f t="shared" si="240"/>
        <v>0.33451670700747393</v>
      </c>
      <c r="CC133" s="32">
        <f t="shared" ref="CC133:CS133" si="241">SUMPRODUCT(BN$3:BN$6,$K133:$K136)</f>
        <v>-0.12556198523886014</v>
      </c>
      <c r="CD133" s="32">
        <f t="shared" si="241"/>
        <v>-0.58564067748519422</v>
      </c>
      <c r="CE133" s="32">
        <f t="shared" si="241"/>
        <v>-8.5702380373989084E-2</v>
      </c>
      <c r="CF133" s="32">
        <f t="shared" si="241"/>
        <v>-0.54578107262032316</v>
      </c>
      <c r="CG133" s="32">
        <f t="shared" si="241"/>
        <v>-1.0058597648666572</v>
      </c>
      <c r="CH133" s="32">
        <f t="shared" si="241"/>
        <v>-0.50592146775545221</v>
      </c>
      <c r="CI133" s="32">
        <f t="shared" si="241"/>
        <v>-0.96600016000178623</v>
      </c>
      <c r="CJ133" s="32">
        <f t="shared" si="241"/>
        <v>-1.4260788522481203</v>
      </c>
      <c r="CK133" s="32">
        <f t="shared" si="241"/>
        <v>0.82747701862547207</v>
      </c>
      <c r="CL133" s="32">
        <f t="shared" si="241"/>
        <v>0.36739832637913794</v>
      </c>
      <c r="CM133" s="32">
        <f t="shared" si="241"/>
        <v>-9.2680365867196135E-2</v>
      </c>
      <c r="CN133" s="32">
        <f t="shared" si="241"/>
        <v>0.407257931244009</v>
      </c>
      <c r="CO133" s="32">
        <f t="shared" si="241"/>
        <v>-5.2820761002325078E-2</v>
      </c>
      <c r="CP133" s="32">
        <f t="shared" si="241"/>
        <v>-0.51289945324865915</v>
      </c>
      <c r="CQ133" s="32">
        <f t="shared" si="241"/>
        <v>-1.2961156137454022E-2</v>
      </c>
      <c r="CR133" s="32">
        <f t="shared" si="241"/>
        <v>-0.4730398483837881</v>
      </c>
      <c r="CS133" s="32">
        <f t="shared" si="241"/>
        <v>-0.93311854063012212</v>
      </c>
    </row>
    <row r="134" spans="2:97" ht="13.9" thickTop="1" thickBot="1" x14ac:dyDescent="0.4">
      <c r="H134" s="33">
        <f>H133</f>
        <v>7.50732421875E-3</v>
      </c>
      <c r="I134" s="33">
        <f t="shared" ref="I134:J134" si="242">I129</f>
        <v>0.43884759688449837</v>
      </c>
      <c r="J134" s="33">
        <f t="shared" si="242"/>
        <v>-1</v>
      </c>
      <c r="K134" s="33">
        <f t="shared" ref="K134:K136" si="243">I134+J134*H134</f>
        <v>0.43134027266574837</v>
      </c>
      <c r="L134" s="33">
        <f>$CE$4-$CE$7*SUMPRODUCT($B$4:$CD$4,Q135:CS135)</f>
        <v>-1.6920097976608304</v>
      </c>
      <c r="M134" s="39" t="s">
        <v>375</v>
      </c>
      <c r="O134" s="47">
        <f t="shared" ref="O134:O135" si="244">SUM(Q134:CS134)</f>
        <v>103.61066469465787</v>
      </c>
      <c r="P134" s="39" t="s">
        <v>365</v>
      </c>
      <c r="Q134" s="33">
        <f>EXP(Q133)</f>
        <v>2.5424254847126297</v>
      </c>
      <c r="R134" s="33">
        <f>EXP(R133)</f>
        <v>1.6048653329918152</v>
      </c>
      <c r="S134" s="33">
        <f t="shared" ref="S134:CD134" si="245">EXP(S133)</f>
        <v>1.0130455159947584</v>
      </c>
      <c r="T134" s="33">
        <f t="shared" si="245"/>
        <v>1.6701266355905187</v>
      </c>
      <c r="U134" s="33">
        <f t="shared" si="245"/>
        <v>1.0542406671432634</v>
      </c>
      <c r="V134" s="33">
        <f t="shared" si="245"/>
        <v>0.66547252200770945</v>
      </c>
      <c r="W134" s="33">
        <f t="shared" si="245"/>
        <v>1.0971110050936979</v>
      </c>
      <c r="X134" s="33">
        <f t="shared" si="245"/>
        <v>0.69253373564169407</v>
      </c>
      <c r="Y134" s="33">
        <f t="shared" si="245"/>
        <v>0.43715081953888496</v>
      </c>
      <c r="Z134" s="33">
        <f t="shared" si="245"/>
        <v>3.6797277716285919</v>
      </c>
      <c r="AA134" s="33">
        <f t="shared" si="245"/>
        <v>2.3227691710309633</v>
      </c>
      <c r="AB134" s="33">
        <f t="shared" si="245"/>
        <v>1.4662108059977517</v>
      </c>
      <c r="AC134" s="33">
        <f t="shared" si="245"/>
        <v>2.4172237888866563</v>
      </c>
      <c r="AD134" s="33">
        <f t="shared" si="245"/>
        <v>1.525833769443119</v>
      </c>
      <c r="AE134" s="33">
        <f t="shared" si="245"/>
        <v>0.9631581083542633</v>
      </c>
      <c r="AF134" s="33">
        <f t="shared" si="245"/>
        <v>1.5878812804061184</v>
      </c>
      <c r="AG134" s="33">
        <f t="shared" si="245"/>
        <v>1.0023246050487389</v>
      </c>
      <c r="AH134" s="33">
        <f t="shared" si="245"/>
        <v>0.63270134000771061</v>
      </c>
      <c r="AI134" s="33">
        <f t="shared" si="245"/>
        <v>6.0242867218985721</v>
      </c>
      <c r="AJ134" s="33">
        <f t="shared" si="245"/>
        <v>3.8027344258904465</v>
      </c>
      <c r="AK134" s="33">
        <f t="shared" si="245"/>
        <v>2.4004151497780941</v>
      </c>
      <c r="AL134" s="33">
        <f t="shared" si="245"/>
        <v>3.9573713271735573</v>
      </c>
      <c r="AM134" s="33">
        <f t="shared" si="245"/>
        <v>2.4980272149350768</v>
      </c>
      <c r="AN134" s="33">
        <f t="shared" si="245"/>
        <v>1.5768396368841997</v>
      </c>
      <c r="AO134" s="33">
        <f t="shared" si="245"/>
        <v>2.5996086415023525</v>
      </c>
      <c r="AP134" s="33">
        <f t="shared" si="245"/>
        <v>1.6409612840883856</v>
      </c>
      <c r="AQ134" s="33">
        <f t="shared" si="245"/>
        <v>1.0358305065184046</v>
      </c>
      <c r="AR134" s="33">
        <f t="shared" si="245"/>
        <v>1.5666780828737557</v>
      </c>
      <c r="AS134" s="33">
        <f t="shared" si="245"/>
        <v>0.9889404264866235</v>
      </c>
      <c r="AT134" s="33">
        <f t="shared" si="245"/>
        <v>0.62425279183429616</v>
      </c>
      <c r="AU134" s="33">
        <f t="shared" si="245"/>
        <v>1.0291553523737187</v>
      </c>
      <c r="AV134" s="33">
        <f t="shared" si="245"/>
        <v>0.64963781916866825</v>
      </c>
      <c r="AW134" s="33">
        <f t="shared" si="245"/>
        <v>0.41007345987252963</v>
      </c>
      <c r="AX134" s="33">
        <f t="shared" si="245"/>
        <v>0.67605512000056578</v>
      </c>
      <c r="AY134" s="33">
        <f t="shared" si="245"/>
        <v>0.42674895756213854</v>
      </c>
      <c r="AZ134" s="33">
        <f t="shared" si="245"/>
        <v>0.26937843881756196</v>
      </c>
      <c r="BA134" s="33">
        <f t="shared" si="245"/>
        <v>2.2674996319131102</v>
      </c>
      <c r="BB134" s="33">
        <f t="shared" si="245"/>
        <v>1.4313227953818957</v>
      </c>
      <c r="BC134" s="33">
        <f t="shared" si="245"/>
        <v>0.9034995709575262</v>
      </c>
      <c r="BD134" s="33">
        <f t="shared" si="245"/>
        <v>1.489527049748649</v>
      </c>
      <c r="BE134" s="33">
        <f t="shared" si="245"/>
        <v>0.94024007353174344</v>
      </c>
      <c r="BF134" s="33">
        <f t="shared" si="245"/>
        <v>0.5935114746819522</v>
      </c>
      <c r="BG134" s="33">
        <f t="shared" si="245"/>
        <v>0.97847461613962161</v>
      </c>
      <c r="BH134" s="33">
        <f t="shared" si="245"/>
        <v>0.61764641681620247</v>
      </c>
      <c r="BI134" s="33">
        <f t="shared" si="245"/>
        <v>0.38987939994905135</v>
      </c>
      <c r="BJ134" s="33">
        <f t="shared" si="245"/>
        <v>3.7122495935068338</v>
      </c>
      <c r="BK134" s="33">
        <f t="shared" si="245"/>
        <v>2.3432980497776397</v>
      </c>
      <c r="BL134" s="33">
        <f t="shared" si="245"/>
        <v>1.4791693316355079</v>
      </c>
      <c r="BM134" s="33">
        <f t="shared" si="245"/>
        <v>2.4385874675011832</v>
      </c>
      <c r="BN134" s="33">
        <f t="shared" si="245"/>
        <v>1.539319249115892</v>
      </c>
      <c r="BO134" s="33">
        <f t="shared" si="245"/>
        <v>0.97167060122995741</v>
      </c>
      <c r="BP134" s="33">
        <f t="shared" si="245"/>
        <v>1.6019151425204095</v>
      </c>
      <c r="BQ134" s="33">
        <f t="shared" si="245"/>
        <v>1.0111832555502533</v>
      </c>
      <c r="BR134" s="33">
        <f t="shared" si="245"/>
        <v>0.63829322113557696</v>
      </c>
      <c r="BS134" s="33">
        <f t="shared" si="245"/>
        <v>0.96540890976571381</v>
      </c>
      <c r="BT134" s="33">
        <f t="shared" si="245"/>
        <v>0.60939889910659095</v>
      </c>
      <c r="BU134" s="33">
        <f t="shared" si="245"/>
        <v>0.38467328659981881</v>
      </c>
      <c r="BV134" s="33">
        <f t="shared" si="245"/>
        <v>0.63417989794826435</v>
      </c>
      <c r="BW134" s="33">
        <f t="shared" si="245"/>
        <v>0.40031589488747416</v>
      </c>
      <c r="BX134" s="33">
        <f t="shared" si="245"/>
        <v>0.25269299171736359</v>
      </c>
      <c r="BY134" s="33">
        <f t="shared" si="245"/>
        <v>0.41659460451765806</v>
      </c>
      <c r="BZ134" s="33">
        <f t="shared" si="245"/>
        <v>0.26296866622912812</v>
      </c>
      <c r="CA134" s="33">
        <f t="shared" si="245"/>
        <v>0.16599475525707499</v>
      </c>
      <c r="CB134" s="33">
        <f t="shared" si="245"/>
        <v>1.3972649336639695</v>
      </c>
      <c r="CC134" s="33">
        <f t="shared" si="245"/>
        <v>0.88200109168425589</v>
      </c>
      <c r="CD134" s="33">
        <f t="shared" si="245"/>
        <v>0.55674905094219151</v>
      </c>
      <c r="CE134" s="33">
        <f t="shared" ref="CE134:CS134" si="246">EXP(CE133)</f>
        <v>0.91786736591518325</v>
      </c>
      <c r="CF134" s="33">
        <f t="shared" si="246"/>
        <v>0.57938906162604409</v>
      </c>
      <c r="CG134" s="33">
        <f t="shared" si="246"/>
        <v>0.365730057737915</v>
      </c>
      <c r="CH134" s="33">
        <f t="shared" si="246"/>
        <v>0.60294972063951213</v>
      </c>
      <c r="CI134" s="33">
        <f t="shared" si="246"/>
        <v>0.38060234607065635</v>
      </c>
      <c r="CJ134" s="33">
        <f t="shared" si="246"/>
        <v>0.24024913002836362</v>
      </c>
      <c r="CK134" s="33">
        <f t="shared" si="246"/>
        <v>2.287540032647815</v>
      </c>
      <c r="CL134" s="33">
        <f t="shared" si="246"/>
        <v>1.4439729771047343</v>
      </c>
      <c r="CM134" s="33">
        <f t="shared" si="246"/>
        <v>0.91148479539187188</v>
      </c>
      <c r="CN134" s="33">
        <f t="shared" si="246"/>
        <v>1.5026916468061398</v>
      </c>
      <c r="CO134" s="33">
        <f t="shared" si="246"/>
        <v>0.94855001440018194</v>
      </c>
      <c r="CP134" s="33">
        <f t="shared" si="246"/>
        <v>0.59875699164957197</v>
      </c>
      <c r="CQ134" s="33">
        <f t="shared" si="246"/>
        <v>0.98712247792543806</v>
      </c>
      <c r="CR134" s="33">
        <f t="shared" si="246"/>
        <v>0.62310524094615727</v>
      </c>
      <c r="CS134" s="33">
        <f t="shared" si="246"/>
        <v>0.39332519517795422</v>
      </c>
    </row>
    <row r="135" spans="2:97" ht="13.9" thickTop="1" thickBot="1" x14ac:dyDescent="0.4">
      <c r="H135" s="32">
        <f t="shared" ref="H135:H136" si="247">H134</f>
        <v>7.50732421875E-3</v>
      </c>
      <c r="I135" s="32">
        <f t="shared" ref="I135:J135" si="248">I130</f>
        <v>-0.41913231382978727</v>
      </c>
      <c r="J135" s="32">
        <f t="shared" si="248"/>
        <v>-0.14476177130613815</v>
      </c>
      <c r="K135" s="32">
        <f t="shared" si="243"/>
        <v>-0.42021908738146302</v>
      </c>
      <c r="L135" s="32">
        <f>$CE$5-$CE$7*SUMPRODUCT($B$5:$CD$5,Q135:CS135)</f>
        <v>-0.67726797516078818</v>
      </c>
      <c r="M135" s="32">
        <f>SUMPRODUCT($B$7:$CD$7, LN(Q135:CS135))</f>
        <v>-2480.3485897548585</v>
      </c>
      <c r="O135" s="48">
        <f t="shared" si="244"/>
        <v>0.99999999999999978</v>
      </c>
      <c r="P135" s="39" t="s">
        <v>366</v>
      </c>
      <c r="Q135" s="32">
        <f t="shared" ref="Q135:AV135" si="249">Q134/$O134</f>
        <v>2.4538260537225531E-2</v>
      </c>
      <c r="R135" s="32">
        <f t="shared" si="249"/>
        <v>1.5489383623986745E-2</v>
      </c>
      <c r="S135" s="32">
        <f t="shared" si="249"/>
        <v>9.7774251229853434E-3</v>
      </c>
      <c r="T135" s="32">
        <f t="shared" si="249"/>
        <v>1.6119254137712619E-2</v>
      </c>
      <c r="U135" s="32">
        <f t="shared" si="249"/>
        <v>1.0175020788160426E-2</v>
      </c>
      <c r="V135" s="32">
        <f t="shared" si="249"/>
        <v>6.4228187703347589E-3</v>
      </c>
      <c r="W135" s="32">
        <f t="shared" si="249"/>
        <v>1.0588784545750188E-2</v>
      </c>
      <c r="X135" s="32">
        <f t="shared" si="249"/>
        <v>6.6840005098181832E-3</v>
      </c>
      <c r="Y135" s="32">
        <f t="shared" si="249"/>
        <v>4.2191681795225883E-3</v>
      </c>
      <c r="Z135" s="32">
        <f t="shared" si="249"/>
        <v>3.5514951887171103E-2</v>
      </c>
      <c r="AA135" s="32">
        <f t="shared" si="249"/>
        <v>2.2418244085936498E-2</v>
      </c>
      <c r="AB135" s="32">
        <f t="shared" si="249"/>
        <v>1.4151157222267573E-2</v>
      </c>
      <c r="AC135" s="32">
        <f t="shared" si="249"/>
        <v>2.3329874352319327E-2</v>
      </c>
      <c r="AD135" s="32">
        <f t="shared" si="249"/>
        <v>1.4726609214792446E-2</v>
      </c>
      <c r="AE135" s="32">
        <f t="shared" si="249"/>
        <v>9.2959360042009602E-3</v>
      </c>
      <c r="AF135" s="32">
        <f t="shared" si="249"/>
        <v>1.5325461766755647E-2</v>
      </c>
      <c r="AG135" s="32">
        <f t="shared" si="249"/>
        <v>9.6739520782209432E-3</v>
      </c>
      <c r="AH135" s="32">
        <f t="shared" si="249"/>
        <v>6.1065271791498552E-3</v>
      </c>
      <c r="AI135" s="32">
        <f t="shared" si="249"/>
        <v>5.8143500378578135E-2</v>
      </c>
      <c r="AJ135" s="32">
        <f t="shared" si="249"/>
        <v>3.6702152593047828E-2</v>
      </c>
      <c r="AK135" s="32">
        <f t="shared" si="249"/>
        <v>2.3167645501089608E-2</v>
      </c>
      <c r="AL135" s="32">
        <f t="shared" si="249"/>
        <v>3.8194633137775803E-2</v>
      </c>
      <c r="AM135" s="32">
        <f t="shared" si="249"/>
        <v>2.4109749920983511E-2</v>
      </c>
      <c r="AN135" s="32">
        <f t="shared" si="249"/>
        <v>1.5218893166366309E-2</v>
      </c>
      <c r="AO135" s="32">
        <f t="shared" si="249"/>
        <v>2.5090164696495644E-2</v>
      </c>
      <c r="AP135" s="32">
        <f t="shared" si="249"/>
        <v>1.5837764277686302E-2</v>
      </c>
      <c r="AQ135" s="32">
        <f t="shared" si="249"/>
        <v>9.9973348262074376E-3</v>
      </c>
      <c r="AR135" s="32">
        <f t="shared" si="249"/>
        <v>1.5120818764079728E-2</v>
      </c>
      <c r="AS135" s="32">
        <f t="shared" si="249"/>
        <v>9.5447744631408874E-3</v>
      </c>
      <c r="AT135" s="32">
        <f t="shared" si="249"/>
        <v>6.024985880304679E-3</v>
      </c>
      <c r="AU135" s="32">
        <f t="shared" si="249"/>
        <v>9.9329094684090131E-3</v>
      </c>
      <c r="AV135" s="32">
        <f t="shared" si="249"/>
        <v>6.2699898807054306E-3</v>
      </c>
      <c r="AW135" s="32">
        <f t="shared" ref="AW135:CB135" si="250">AW134/$O134</f>
        <v>3.9578306063475423E-3</v>
      </c>
      <c r="AX135" s="32">
        <f t="shared" si="250"/>
        <v>6.5249568854027721E-3</v>
      </c>
      <c r="AY135" s="32">
        <f t="shared" si="250"/>
        <v>4.1187744410266444E-3</v>
      </c>
      <c r="AZ135" s="32">
        <f t="shared" si="250"/>
        <v>2.5999103433167244E-3</v>
      </c>
      <c r="BA135" s="32">
        <f t="shared" si="250"/>
        <v>2.1884809238464635E-2</v>
      </c>
      <c r="BB135" s="32">
        <f t="shared" si="250"/>
        <v>1.3814435025583754E-2</v>
      </c>
      <c r="BC135" s="32">
        <f t="shared" si="250"/>
        <v>8.7201406691111618E-3</v>
      </c>
      <c r="BD135" s="32">
        <f t="shared" si="250"/>
        <v>1.43761943245737E-2</v>
      </c>
      <c r="BE135" s="32">
        <f t="shared" si="250"/>
        <v>9.0747422217842596E-3</v>
      </c>
      <c r="BF135" s="32">
        <f t="shared" si="250"/>
        <v>5.7282855624084562E-3</v>
      </c>
      <c r="BG135" s="32">
        <f t="shared" si="250"/>
        <v>9.4437635259188857E-3</v>
      </c>
      <c r="BH135" s="32">
        <f t="shared" si="250"/>
        <v>5.9612243453549436E-3</v>
      </c>
      <c r="BI135" s="32">
        <f t="shared" si="250"/>
        <v>3.7629273115661558E-3</v>
      </c>
      <c r="BJ135" s="32">
        <f t="shared" si="250"/>
        <v>3.58288367751224E-2</v>
      </c>
      <c r="BK135" s="32">
        <f t="shared" si="250"/>
        <v>2.261637888998563E-2</v>
      </c>
      <c r="BL135" s="32">
        <f t="shared" si="250"/>
        <v>1.4276226641288726E-2</v>
      </c>
      <c r="BM135" s="32">
        <f t="shared" si="250"/>
        <v>2.3536066240745928E-2</v>
      </c>
      <c r="BN135" s="32">
        <f t="shared" si="250"/>
        <v>1.4856764539174496E-2</v>
      </c>
      <c r="BO135" s="32">
        <f t="shared" si="250"/>
        <v>9.3780944663706643E-3</v>
      </c>
      <c r="BP135" s="32">
        <f t="shared" si="250"/>
        <v>1.5460909813109264E-2</v>
      </c>
      <c r="BQ135" s="32">
        <f t="shared" si="250"/>
        <v>9.7594514862946301E-3</v>
      </c>
      <c r="BR135" s="32">
        <f t="shared" si="250"/>
        <v>6.1604973099693584E-3</v>
      </c>
      <c r="BS135" s="32">
        <f t="shared" si="250"/>
        <v>9.3176596502955351E-3</v>
      </c>
      <c r="BT135" s="32">
        <f t="shared" si="250"/>
        <v>5.8816232952707938E-3</v>
      </c>
      <c r="BU135" s="32">
        <f t="shared" si="250"/>
        <v>3.7126804246788354E-3</v>
      </c>
      <c r="BV135" s="32">
        <f t="shared" si="250"/>
        <v>6.1207975049402657E-3</v>
      </c>
      <c r="BW135" s="32">
        <f t="shared" si="250"/>
        <v>3.8636553106498341E-3</v>
      </c>
      <c r="BX135" s="32">
        <f t="shared" si="250"/>
        <v>2.4388704817409818E-3</v>
      </c>
      <c r="BY135" s="32">
        <f t="shared" si="250"/>
        <v>4.020769538979104E-3</v>
      </c>
      <c r="BZ135" s="32">
        <f t="shared" si="250"/>
        <v>2.5380463198851257E-3</v>
      </c>
      <c r="CA135" s="32">
        <f t="shared" si="250"/>
        <v>1.6021010553910057E-3</v>
      </c>
      <c r="CB135" s="32">
        <f t="shared" si="250"/>
        <v>1.3485725024366261E-2</v>
      </c>
      <c r="CC135" s="32">
        <f t="shared" ref="CC135:CS135" si="251">CC134/$O134</f>
        <v>8.5126477499543694E-3</v>
      </c>
      <c r="CD135" s="32">
        <f t="shared" si="251"/>
        <v>5.3734724372528544E-3</v>
      </c>
      <c r="CE135" s="32">
        <f t="shared" si="251"/>
        <v>8.858811673683898E-3</v>
      </c>
      <c r="CF135" s="32">
        <f t="shared" si="251"/>
        <v>5.5919828652148118E-3</v>
      </c>
      <c r="CG135" s="32">
        <f t="shared" si="251"/>
        <v>3.5298495460455424E-3</v>
      </c>
      <c r="CH135" s="32">
        <f t="shared" si="251"/>
        <v>5.8193789453664223E-3</v>
      </c>
      <c r="CI135" s="32">
        <f t="shared" si="251"/>
        <v>3.6733896765578813E-3</v>
      </c>
      <c r="CJ135" s="32">
        <f t="shared" si="251"/>
        <v>2.3187683501151284E-3</v>
      </c>
      <c r="CK135" s="32">
        <f t="shared" si="251"/>
        <v>2.2078229489109338E-2</v>
      </c>
      <c r="CL135" s="32">
        <f t="shared" si="251"/>
        <v>1.3936528458341075E-2</v>
      </c>
      <c r="CM135" s="32">
        <f t="shared" si="251"/>
        <v>8.7972101914221938E-3</v>
      </c>
      <c r="CN135" s="32">
        <f t="shared" si="251"/>
        <v>1.4503252645223287E-2</v>
      </c>
      <c r="CO135" s="32">
        <f t="shared" si="251"/>
        <v>9.1549457499917851E-3</v>
      </c>
      <c r="CP135" s="32">
        <f t="shared" si="251"/>
        <v>5.7789127539536345E-3</v>
      </c>
      <c r="CQ135" s="32">
        <f t="shared" si="251"/>
        <v>9.5272285033061246E-3</v>
      </c>
      <c r="CR135" s="32">
        <f t="shared" si="251"/>
        <v>6.0139102744148727E-3</v>
      </c>
      <c r="CS135" s="32">
        <f t="shared" si="251"/>
        <v>3.7961844597473558E-3</v>
      </c>
    </row>
    <row r="136" spans="2:97" ht="13.15" thickTop="1" x14ac:dyDescent="0.35">
      <c r="H136" s="34">
        <f t="shared" si="247"/>
        <v>7.50732421875E-3</v>
      </c>
      <c r="I136" s="34">
        <f t="shared" ref="I136:J136" si="252">I131</f>
        <v>-0.45746758643617019</v>
      </c>
      <c r="J136" s="34">
        <f t="shared" si="252"/>
        <v>-0.34780778531484019</v>
      </c>
      <c r="K136" s="34">
        <f t="shared" si="243"/>
        <v>-0.46007869224633408</v>
      </c>
      <c r="L136" s="34">
        <f>$CE$6-$CE$7*SUMPRODUCT($B$6:$CD$6,Q135:CS135)</f>
        <v>-1.1767106073649245</v>
      </c>
    </row>
    <row r="137" spans="2:97" ht="13.5" thickBot="1" x14ac:dyDescent="0.4">
      <c r="B137" s="39" t="s">
        <v>367</v>
      </c>
      <c r="D137" s="39" t="s">
        <v>368</v>
      </c>
      <c r="E137" s="39" t="s">
        <v>369</v>
      </c>
      <c r="F137" s="39" t="s">
        <v>370</v>
      </c>
      <c r="H137" s="39" t="s">
        <v>347</v>
      </c>
      <c r="I137" s="39" t="s">
        <v>371</v>
      </c>
      <c r="J137" s="39" t="s">
        <v>372</v>
      </c>
      <c r="K137" s="39" t="s">
        <v>349</v>
      </c>
      <c r="L137" s="39" t="s">
        <v>373</v>
      </c>
      <c r="M137" s="39" t="s">
        <v>374</v>
      </c>
      <c r="O137" s="45" t="s">
        <v>336</v>
      </c>
    </row>
    <row r="138" spans="2:97" ht="13.9" thickTop="1" thickBot="1" x14ac:dyDescent="0.4">
      <c r="B138" s="32">
        <f>1+B133</f>
        <v>9</v>
      </c>
      <c r="D138" s="32">
        <f>IF(F133,IF(M138&lt;0,D133,H138),E133)</f>
        <v>1.1260986328125E-2</v>
      </c>
      <c r="E138" s="32">
        <f>IF(F133,IF(M138&lt;0,H138,E133),H138)</f>
        <v>1.50146484375E-2</v>
      </c>
      <c r="F138" s="32" t="b">
        <f>OR(F133,M138*M133&lt;=0)</f>
        <v>1</v>
      </c>
      <c r="H138" s="32">
        <f>IF(F133,(D133+E133)/2,2*H133)</f>
        <v>1.1260986328125E-2</v>
      </c>
      <c r="I138" s="32">
        <f>I133</f>
        <v>-0.48046875</v>
      </c>
      <c r="J138" s="32">
        <f>J133</f>
        <v>-0.49182419201394484</v>
      </c>
      <c r="K138" s="32">
        <f>I138+J138*H138</f>
        <v>-0.48600717550211014</v>
      </c>
      <c r="L138" s="32">
        <f>$CE$3-$CE$7*SUMPRODUCT($B$3:$CD$3,Q140:CS140)</f>
        <v>-0.87833352266883935</v>
      </c>
      <c r="M138" s="32">
        <f>SUMPRODUCT(L138:L141,J138:J141)</f>
        <v>0.9798289534698692</v>
      </c>
      <c r="O138" s="46">
        <f>SUM(Q138:CS138)</f>
        <v>-1.6492626407174413</v>
      </c>
      <c r="P138" s="39" t="s">
        <v>363</v>
      </c>
      <c r="Q138" s="32">
        <f t="shared" ref="Q138:AV138" si="253">SUMPRODUCT(B$3:B$6,$K138:$K141)</f>
        <v>0.94056728425445368</v>
      </c>
      <c r="R138" s="32">
        <f t="shared" si="253"/>
        <v>0.47918303910303761</v>
      </c>
      <c r="S138" s="32">
        <f t="shared" si="253"/>
        <v>1.7798793951621594E-2</v>
      </c>
      <c r="T138" s="32">
        <f t="shared" si="253"/>
        <v>0.51980481009715285</v>
      </c>
      <c r="U138" s="32">
        <f t="shared" si="253"/>
        <v>5.8420564945736775E-2</v>
      </c>
      <c r="V138" s="32">
        <f t="shared" si="253"/>
        <v>-0.40296368020567924</v>
      </c>
      <c r="W138" s="32">
        <f t="shared" si="253"/>
        <v>9.9042335939851955E-2</v>
      </c>
      <c r="X138" s="32">
        <f t="shared" si="253"/>
        <v>-0.36234190921156406</v>
      </c>
      <c r="Y138" s="32">
        <f t="shared" si="253"/>
        <v>-0.82372615436298013</v>
      </c>
      <c r="Z138" s="32">
        <f t="shared" si="253"/>
        <v>1.3070700933027737</v>
      </c>
      <c r="AA138" s="32">
        <f t="shared" si="253"/>
        <v>0.84568584815135761</v>
      </c>
      <c r="AB138" s="32">
        <f t="shared" si="253"/>
        <v>0.38430160299994159</v>
      </c>
      <c r="AC138" s="32">
        <f t="shared" si="253"/>
        <v>0.88630761914547285</v>
      </c>
      <c r="AD138" s="32">
        <f t="shared" si="253"/>
        <v>0.42492337399405683</v>
      </c>
      <c r="AE138" s="32">
        <f t="shared" si="253"/>
        <v>-3.6460871157359187E-2</v>
      </c>
      <c r="AF138" s="32">
        <f t="shared" si="253"/>
        <v>0.46554514498817201</v>
      </c>
      <c r="AG138" s="32">
        <f t="shared" si="253"/>
        <v>4.1608998367559935E-3</v>
      </c>
      <c r="AH138" s="32">
        <f t="shared" si="253"/>
        <v>-0.45722334531466002</v>
      </c>
      <c r="AI138" s="32">
        <f t="shared" si="253"/>
        <v>1.7957405053672004</v>
      </c>
      <c r="AJ138" s="32">
        <f t="shared" si="253"/>
        <v>1.3343562602157844</v>
      </c>
      <c r="AK138" s="32">
        <f t="shared" si="253"/>
        <v>0.87297201506436828</v>
      </c>
      <c r="AL138" s="32">
        <f t="shared" si="253"/>
        <v>1.3749780312098996</v>
      </c>
      <c r="AM138" s="32">
        <f t="shared" si="253"/>
        <v>0.91359378605848351</v>
      </c>
      <c r="AN138" s="32">
        <f t="shared" si="253"/>
        <v>0.4522095409070675</v>
      </c>
      <c r="AO138" s="32">
        <f t="shared" si="253"/>
        <v>0.95421555705259875</v>
      </c>
      <c r="AP138" s="32">
        <f t="shared" si="253"/>
        <v>0.49283131190118268</v>
      </c>
      <c r="AQ138" s="32">
        <f t="shared" si="253"/>
        <v>3.1447066749766661E-2</v>
      </c>
      <c r="AR138" s="32">
        <f t="shared" si="253"/>
        <v>0.45456010875234348</v>
      </c>
      <c r="AS138" s="32">
        <f t="shared" si="253"/>
        <v>-6.8241363990725334E-3</v>
      </c>
      <c r="AT138" s="32">
        <f t="shared" si="253"/>
        <v>-0.46820838155048855</v>
      </c>
      <c r="AU138" s="32">
        <f t="shared" si="253"/>
        <v>3.3797634595042647E-2</v>
      </c>
      <c r="AV138" s="32">
        <f t="shared" si="253"/>
        <v>-0.42758661055637337</v>
      </c>
      <c r="AW138" s="32">
        <f t="shared" ref="AW138:CB138" si="254">SUMPRODUCT(AH$3:AH$6,$K138:$K141)</f>
        <v>-0.88897085570778933</v>
      </c>
      <c r="AX138" s="32">
        <f t="shared" si="254"/>
        <v>-0.38696483956225819</v>
      </c>
      <c r="AY138" s="32">
        <f t="shared" si="254"/>
        <v>-0.84834908471367421</v>
      </c>
      <c r="AZ138" s="32">
        <f t="shared" si="254"/>
        <v>-1.3097333298650902</v>
      </c>
      <c r="BA138" s="32">
        <f t="shared" si="254"/>
        <v>0.82106291780066354</v>
      </c>
      <c r="BB138" s="32">
        <f t="shared" si="254"/>
        <v>0.35967867264924752</v>
      </c>
      <c r="BC138" s="32">
        <f t="shared" si="254"/>
        <v>-0.1017055725021685</v>
      </c>
      <c r="BD138" s="32">
        <f t="shared" si="254"/>
        <v>0.4003004436433627</v>
      </c>
      <c r="BE138" s="32">
        <f t="shared" si="254"/>
        <v>-6.1083801508053336E-2</v>
      </c>
      <c r="BF138" s="32">
        <f t="shared" si="254"/>
        <v>-0.52246804665946933</v>
      </c>
      <c r="BG138" s="32">
        <f t="shared" si="254"/>
        <v>-2.0462030513938134E-2</v>
      </c>
      <c r="BH138" s="32">
        <f t="shared" si="254"/>
        <v>-0.48184627566535415</v>
      </c>
      <c r="BI138" s="32">
        <f t="shared" si="254"/>
        <v>-0.94323052081677017</v>
      </c>
      <c r="BJ138" s="32">
        <f t="shared" si="254"/>
        <v>1.3097333298650902</v>
      </c>
      <c r="BK138" s="32">
        <f t="shared" si="254"/>
        <v>0.84834908471367421</v>
      </c>
      <c r="BL138" s="32">
        <f t="shared" si="254"/>
        <v>0.38696483956225819</v>
      </c>
      <c r="BM138" s="32">
        <f t="shared" si="254"/>
        <v>0.88897085570778933</v>
      </c>
      <c r="BN138" s="32">
        <f t="shared" si="254"/>
        <v>0.42758661055637337</v>
      </c>
      <c r="BO138" s="32">
        <f t="shared" si="254"/>
        <v>-3.3797634595042647E-2</v>
      </c>
      <c r="BP138" s="32">
        <f t="shared" si="254"/>
        <v>0.46820838155048855</v>
      </c>
      <c r="BQ138" s="32">
        <f t="shared" si="254"/>
        <v>6.8241363990725334E-3</v>
      </c>
      <c r="BR138" s="32">
        <f t="shared" si="254"/>
        <v>-0.45456010875234348</v>
      </c>
      <c r="BS138" s="32">
        <f t="shared" si="254"/>
        <v>-3.1447066749766661E-2</v>
      </c>
      <c r="BT138" s="32">
        <f t="shared" si="254"/>
        <v>-0.49283131190118268</v>
      </c>
      <c r="BU138" s="32">
        <f t="shared" si="254"/>
        <v>-0.95421555705259875</v>
      </c>
      <c r="BV138" s="32">
        <f t="shared" si="254"/>
        <v>-0.4522095409070675</v>
      </c>
      <c r="BW138" s="32">
        <f t="shared" si="254"/>
        <v>-0.91359378605848351</v>
      </c>
      <c r="BX138" s="32">
        <f t="shared" si="254"/>
        <v>-1.3749780312098996</v>
      </c>
      <c r="BY138" s="32">
        <f t="shared" si="254"/>
        <v>-0.87297201506436828</v>
      </c>
      <c r="BZ138" s="32">
        <f t="shared" si="254"/>
        <v>-1.3343562602157844</v>
      </c>
      <c r="CA138" s="32">
        <f t="shared" si="254"/>
        <v>-1.7957405053672004</v>
      </c>
      <c r="CB138" s="32">
        <f t="shared" si="254"/>
        <v>0.33505574229855334</v>
      </c>
      <c r="CC138" s="32">
        <f t="shared" ref="CC138:CS138" si="255">SUMPRODUCT(BN$3:BN$6,$K138:$K141)</f>
        <v>-0.12632850285286268</v>
      </c>
      <c r="CD138" s="32">
        <f t="shared" si="255"/>
        <v>-0.58771274800427875</v>
      </c>
      <c r="CE138" s="32">
        <f t="shared" si="255"/>
        <v>-8.5706731858747498E-2</v>
      </c>
      <c r="CF138" s="32">
        <f t="shared" si="255"/>
        <v>-0.54709097701016352</v>
      </c>
      <c r="CG138" s="32">
        <f t="shared" si="255"/>
        <v>-1.0084752221615796</v>
      </c>
      <c r="CH138" s="32">
        <f t="shared" si="255"/>
        <v>-0.50646920601604828</v>
      </c>
      <c r="CI138" s="32">
        <f t="shared" si="255"/>
        <v>-0.96785345116746435</v>
      </c>
      <c r="CJ138" s="32">
        <f t="shared" si="255"/>
        <v>-1.4292376963188804</v>
      </c>
      <c r="CK138" s="32">
        <f t="shared" si="255"/>
        <v>0.82372615436298013</v>
      </c>
      <c r="CL138" s="32">
        <f t="shared" si="255"/>
        <v>0.36234190921156406</v>
      </c>
      <c r="CM138" s="32">
        <f t="shared" si="255"/>
        <v>-9.9042335939851955E-2</v>
      </c>
      <c r="CN138" s="32">
        <f t="shared" si="255"/>
        <v>0.40296368020567924</v>
      </c>
      <c r="CO138" s="32">
        <f t="shared" si="255"/>
        <v>-5.8420564945736775E-2</v>
      </c>
      <c r="CP138" s="32">
        <f t="shared" si="255"/>
        <v>-0.51980481009715285</v>
      </c>
      <c r="CQ138" s="32">
        <f t="shared" si="255"/>
        <v>-1.7798793951621594E-2</v>
      </c>
      <c r="CR138" s="32">
        <f t="shared" si="255"/>
        <v>-0.47918303910303761</v>
      </c>
      <c r="CS138" s="32">
        <f t="shared" si="255"/>
        <v>-0.94056728425445368</v>
      </c>
    </row>
    <row r="139" spans="2:97" ht="13.9" thickTop="1" thickBot="1" x14ac:dyDescent="0.4">
      <c r="H139" s="33">
        <f>H138</f>
        <v>1.1260986328125E-2</v>
      </c>
      <c r="I139" s="33">
        <f t="shared" ref="I139:J139" si="256">I134</f>
        <v>0.43884759688449837</v>
      </c>
      <c r="J139" s="33">
        <f t="shared" si="256"/>
        <v>-1</v>
      </c>
      <c r="K139" s="33">
        <f t="shared" ref="K139:K141" si="257">I139+J139*H139</f>
        <v>0.42758661055637337</v>
      </c>
      <c r="L139" s="33">
        <f>$CE$4-$CE$7*SUMPRODUCT($B$4:$CD$4,Q140:CS140)</f>
        <v>-0.23312211115347736</v>
      </c>
      <c r="M139" s="39" t="s">
        <v>375</v>
      </c>
      <c r="O139" s="47">
        <f t="shared" ref="O139:O140" si="258">SUM(Q139:CS139)</f>
        <v>103.63228504875907</v>
      </c>
      <c r="P139" s="39" t="s">
        <v>365</v>
      </c>
      <c r="Q139" s="33">
        <f>EXP(Q138)</f>
        <v>2.5614340674731202</v>
      </c>
      <c r="R139" s="33">
        <f>EXP(R138)</f>
        <v>1.6147546717572019</v>
      </c>
      <c r="S139" s="33">
        <f t="shared" ref="S139:CD139" si="259">EXP(S138)</f>
        <v>1.0179581364489179</v>
      </c>
      <c r="T139" s="33">
        <f t="shared" si="259"/>
        <v>1.681699366925139</v>
      </c>
      <c r="U139" s="33">
        <f t="shared" si="259"/>
        <v>1.0601607684215724</v>
      </c>
      <c r="V139" s="33">
        <f t="shared" si="259"/>
        <v>0.66833637272234958</v>
      </c>
      <c r="W139" s="33">
        <f t="shared" si="259"/>
        <v>1.1041130422327732</v>
      </c>
      <c r="X139" s="33">
        <f t="shared" si="259"/>
        <v>0.69604434318008723</v>
      </c>
      <c r="Y139" s="33">
        <f t="shared" si="259"/>
        <v>0.43879359190728556</v>
      </c>
      <c r="Z139" s="33">
        <f t="shared" si="259"/>
        <v>3.6953308610573856</v>
      </c>
      <c r="AA139" s="33">
        <f t="shared" si="259"/>
        <v>2.3295750015020036</v>
      </c>
      <c r="AB139" s="33">
        <f t="shared" si="259"/>
        <v>1.4685883055327271</v>
      </c>
      <c r="AC139" s="33">
        <f t="shared" si="259"/>
        <v>2.4261548046597721</v>
      </c>
      <c r="AD139" s="33">
        <f t="shared" si="259"/>
        <v>1.5294732177492056</v>
      </c>
      <c r="AE139" s="33">
        <f t="shared" si="259"/>
        <v>0.96419582102476553</v>
      </c>
      <c r="AF139" s="33">
        <f t="shared" si="259"/>
        <v>1.5928823040460867</v>
      </c>
      <c r="AG139" s="33">
        <f t="shared" si="259"/>
        <v>1.0041695683993186</v>
      </c>
      <c r="AH139" s="33">
        <f t="shared" si="259"/>
        <v>0.63303893799180477</v>
      </c>
      <c r="AI139" s="33">
        <f t="shared" si="259"/>
        <v>6.0239338259379842</v>
      </c>
      <c r="AJ139" s="33">
        <f t="shared" si="259"/>
        <v>3.7975505250406654</v>
      </c>
      <c r="AK139" s="33">
        <f t="shared" si="259"/>
        <v>2.3940153406301876</v>
      </c>
      <c r="AL139" s="33">
        <f t="shared" si="259"/>
        <v>3.954989835624628</v>
      </c>
      <c r="AM139" s="33">
        <f t="shared" si="259"/>
        <v>2.4932667191887945</v>
      </c>
      <c r="AN139" s="33">
        <f t="shared" si="259"/>
        <v>1.571781266545955</v>
      </c>
      <c r="AO139" s="33">
        <f t="shared" si="259"/>
        <v>2.596632873446036</v>
      </c>
      <c r="AP139" s="33">
        <f t="shared" si="259"/>
        <v>1.6369443650648698</v>
      </c>
      <c r="AQ139" s="33">
        <f t="shared" si="259"/>
        <v>1.0319467498543622</v>
      </c>
      <c r="AR139" s="33">
        <f t="shared" si="259"/>
        <v>1.5754801906338183</v>
      </c>
      <c r="AS139" s="33">
        <f t="shared" si="259"/>
        <v>0.99319909514461158</v>
      </c>
      <c r="AT139" s="33">
        <f t="shared" si="259"/>
        <v>0.62612303757321575</v>
      </c>
      <c r="AU139" s="33">
        <f t="shared" si="259"/>
        <v>1.0343752637778145</v>
      </c>
      <c r="AV139" s="33">
        <f t="shared" si="259"/>
        <v>0.65208092245881788</v>
      </c>
      <c r="AW139" s="33">
        <f t="shared" si="259"/>
        <v>0.4110785943215271</v>
      </c>
      <c r="AX139" s="33">
        <f t="shared" si="259"/>
        <v>0.67911497248657127</v>
      </c>
      <c r="AY139" s="33">
        <f t="shared" si="259"/>
        <v>0.4281211405783969</v>
      </c>
      <c r="AZ139" s="33">
        <f t="shared" si="259"/>
        <v>0.26989201893022874</v>
      </c>
      <c r="BA139" s="33">
        <f t="shared" si="259"/>
        <v>2.2729144752795074</v>
      </c>
      <c r="BB139" s="33">
        <f t="shared" si="259"/>
        <v>1.4328689206054175</v>
      </c>
      <c r="BC139" s="33">
        <f t="shared" si="259"/>
        <v>0.90329546754479462</v>
      </c>
      <c r="BD139" s="33">
        <f t="shared" si="259"/>
        <v>1.4922729742262413</v>
      </c>
      <c r="BE139" s="33">
        <f t="shared" si="259"/>
        <v>0.94074440067316889</v>
      </c>
      <c r="BF139" s="33">
        <f t="shared" si="259"/>
        <v>0.59305505271701464</v>
      </c>
      <c r="BG139" s="33">
        <f t="shared" si="259"/>
        <v>0.97974589621643637</v>
      </c>
      <c r="BH139" s="33">
        <f t="shared" si="259"/>
        <v>0.61764200107291634</v>
      </c>
      <c r="BI139" s="33">
        <f t="shared" si="259"/>
        <v>0.38936794015933596</v>
      </c>
      <c r="BJ139" s="33">
        <f t="shared" si="259"/>
        <v>3.7051855181331446</v>
      </c>
      <c r="BK139" s="33">
        <f t="shared" si="259"/>
        <v>2.3357874797983298</v>
      </c>
      <c r="BL139" s="33">
        <f t="shared" si="259"/>
        <v>1.4725047164525207</v>
      </c>
      <c r="BM139" s="33">
        <f t="shared" si="259"/>
        <v>2.432624840635329</v>
      </c>
      <c r="BN139" s="33">
        <f t="shared" si="259"/>
        <v>1.5335519957082551</v>
      </c>
      <c r="BO139" s="33">
        <f t="shared" si="259"/>
        <v>0.96676712506419871</v>
      </c>
      <c r="BP139" s="33">
        <f t="shared" si="259"/>
        <v>1.5971301804768123</v>
      </c>
      <c r="BQ139" s="33">
        <f t="shared" si="259"/>
        <v>1.0068474738737032</v>
      </c>
      <c r="BR139" s="33">
        <f t="shared" si="259"/>
        <v>0.63472711744963195</v>
      </c>
      <c r="BS139" s="33">
        <f t="shared" si="259"/>
        <v>0.96904224965205732</v>
      </c>
      <c r="BT139" s="33">
        <f t="shared" si="259"/>
        <v>0.6108943109745647</v>
      </c>
      <c r="BU139" s="33">
        <f t="shared" si="259"/>
        <v>0.38511412615403068</v>
      </c>
      <c r="BV139" s="33">
        <f t="shared" si="259"/>
        <v>0.63622084146449687</v>
      </c>
      <c r="BW139" s="33">
        <f t="shared" si="259"/>
        <v>0.40108023433824941</v>
      </c>
      <c r="BX139" s="33">
        <f t="shared" si="259"/>
        <v>0.25284515044576994</v>
      </c>
      <c r="BY139" s="33">
        <f t="shared" si="259"/>
        <v>0.41770826737341016</v>
      </c>
      <c r="BZ139" s="33">
        <f t="shared" si="259"/>
        <v>0.26332763538130716</v>
      </c>
      <c r="CA139" s="33">
        <f t="shared" si="259"/>
        <v>0.16600447961333478</v>
      </c>
      <c r="CB139" s="33">
        <f t="shared" si="259"/>
        <v>1.3980183118046632</v>
      </c>
      <c r="CC139" s="33">
        <f t="shared" si="259"/>
        <v>0.88132528135526023</v>
      </c>
      <c r="CD139" s="33">
        <f t="shared" si="259"/>
        <v>0.55559662201653415</v>
      </c>
      <c r="CE139" s="33">
        <f t="shared" ref="CE139:CS139" si="260">EXP(CE138)</f>
        <v>0.91786337183802036</v>
      </c>
      <c r="CF139" s="33">
        <f t="shared" si="260"/>
        <v>0.57863061420604556</v>
      </c>
      <c r="CG139" s="33">
        <f t="shared" si="260"/>
        <v>0.36477475621017763</v>
      </c>
      <c r="CH139" s="33">
        <f t="shared" si="260"/>
        <v>0.60261955243943466</v>
      </c>
      <c r="CI139" s="33">
        <f t="shared" si="260"/>
        <v>0.37989763232663126</v>
      </c>
      <c r="CJ139" s="33">
        <f t="shared" si="260"/>
        <v>0.23949141786581049</v>
      </c>
      <c r="CK139" s="33">
        <f t="shared" si="260"/>
        <v>2.2789758520705425</v>
      </c>
      <c r="CL139" s="33">
        <f t="shared" si="260"/>
        <v>1.4366900755650138</v>
      </c>
      <c r="CM139" s="33">
        <f t="shared" si="260"/>
        <v>0.90570436336642457</v>
      </c>
      <c r="CN139" s="33">
        <f t="shared" si="260"/>
        <v>1.4962525470919343</v>
      </c>
      <c r="CO139" s="33">
        <f t="shared" si="260"/>
        <v>0.94325316479014476</v>
      </c>
      <c r="CP139" s="33">
        <f t="shared" si="260"/>
        <v>0.59463660370427851</v>
      </c>
      <c r="CQ139" s="33">
        <f t="shared" si="260"/>
        <v>0.98235866898066793</v>
      </c>
      <c r="CR139" s="33">
        <f t="shared" si="260"/>
        <v>0.61928912019296645</v>
      </c>
      <c r="CS139" s="33">
        <f t="shared" si="260"/>
        <v>0.39040630118053743</v>
      </c>
    </row>
    <row r="140" spans="2:97" ht="13.9" thickTop="1" thickBot="1" x14ac:dyDescent="0.4">
      <c r="H140" s="32">
        <f t="shared" ref="H140:H141" si="261">H139</f>
        <v>1.1260986328125E-2</v>
      </c>
      <c r="I140" s="32">
        <f t="shared" ref="I140:J140" si="262">I135</f>
        <v>-0.41913231382978727</v>
      </c>
      <c r="J140" s="32">
        <f t="shared" si="262"/>
        <v>-0.14476177130613815</v>
      </c>
      <c r="K140" s="32">
        <f t="shared" si="257"/>
        <v>-0.42076247415730084</v>
      </c>
      <c r="L140" s="32">
        <f>$CE$5-$CE$7*SUMPRODUCT($B$5:$CD$5,Q140:CS140)</f>
        <v>-0.47796693764740894</v>
      </c>
      <c r="M140" s="32">
        <f>SUMPRODUCT($B$7:$CD$7, LN(Q140:CS140))</f>
        <v>-2480.3412040644776</v>
      </c>
      <c r="O140" s="48">
        <f t="shared" si="258"/>
        <v>1</v>
      </c>
      <c r="P140" s="39" t="s">
        <v>366</v>
      </c>
      <c r="Q140" s="32">
        <f t="shared" ref="Q140:AV140" si="263">Q139/$O139</f>
        <v>2.4716564594401864E-2</v>
      </c>
      <c r="R140" s="32">
        <f t="shared" si="263"/>
        <v>1.558157934081506E-2</v>
      </c>
      <c r="S140" s="32">
        <f t="shared" si="263"/>
        <v>9.8227896448482999E-3</v>
      </c>
      <c r="T140" s="32">
        <f t="shared" si="263"/>
        <v>1.6227562348296171E-2</v>
      </c>
      <c r="U140" s="32">
        <f t="shared" si="263"/>
        <v>1.02300240501574E-2</v>
      </c>
      <c r="V140" s="32">
        <f t="shared" si="263"/>
        <v>6.4491135403209219E-3</v>
      </c>
      <c r="W140" s="32">
        <f t="shared" si="263"/>
        <v>1.0654141628868716E-2</v>
      </c>
      <c r="X140" s="32">
        <f t="shared" si="263"/>
        <v>6.7164816722182453E-3</v>
      </c>
      <c r="Y140" s="32">
        <f t="shared" si="263"/>
        <v>4.2341398889432268E-3</v>
      </c>
      <c r="Z140" s="32">
        <f t="shared" si="263"/>
        <v>3.5658104608218659E-2</v>
      </c>
      <c r="AA140" s="32">
        <f t="shared" si="263"/>
        <v>2.2479239943478394E-2</v>
      </c>
      <c r="AB140" s="32">
        <f t="shared" si="263"/>
        <v>1.4171146615572118E-2</v>
      </c>
      <c r="AC140" s="32">
        <f t="shared" si="263"/>
        <v>2.341118700140853E-2</v>
      </c>
      <c r="AD140" s="32">
        <f t="shared" si="263"/>
        <v>1.4758655731942872E-2</v>
      </c>
      <c r="AE140" s="32">
        <f t="shared" si="263"/>
        <v>9.3040100444674225E-3</v>
      </c>
      <c r="AF140" s="32">
        <f t="shared" si="263"/>
        <v>1.537052187256736E-2</v>
      </c>
      <c r="AG140" s="32">
        <f t="shared" si="263"/>
        <v>9.6897368221385456E-3</v>
      </c>
      <c r="AH140" s="32">
        <f t="shared" si="263"/>
        <v>6.108510853485084E-3</v>
      </c>
      <c r="AI140" s="32">
        <f t="shared" si="263"/>
        <v>5.8127964881829232E-2</v>
      </c>
      <c r="AJ140" s="32">
        <f t="shared" si="263"/>
        <v>3.6644473517629325E-2</v>
      </c>
      <c r="AK140" s="32">
        <f t="shared" si="263"/>
        <v>2.3101057160939773E-2</v>
      </c>
      <c r="AL140" s="32">
        <f t="shared" si="263"/>
        <v>3.8163684548341299E-2</v>
      </c>
      <c r="AM140" s="32">
        <f t="shared" si="263"/>
        <v>2.4058783592542717E-2</v>
      </c>
      <c r="AN140" s="32">
        <f t="shared" si="263"/>
        <v>1.5166907357166066E-2</v>
      </c>
      <c r="AO140" s="32">
        <f t="shared" si="263"/>
        <v>2.5056215562788354E-2</v>
      </c>
      <c r="AP140" s="32">
        <f t="shared" si="263"/>
        <v>1.5795698843219429E-2</v>
      </c>
      <c r="AQ140" s="32">
        <f t="shared" si="263"/>
        <v>9.9577728057316343E-3</v>
      </c>
      <c r="AR140" s="32">
        <f t="shared" si="263"/>
        <v>1.5202600134625552E-2</v>
      </c>
      <c r="AS140" s="32">
        <f t="shared" si="263"/>
        <v>9.5838772123697808E-3</v>
      </c>
      <c r="AT140" s="32">
        <f t="shared" si="263"/>
        <v>6.0417758546829721E-3</v>
      </c>
      <c r="AU140" s="32">
        <f t="shared" si="263"/>
        <v>9.981206757055874E-3</v>
      </c>
      <c r="AV140" s="32">
        <f t="shared" si="263"/>
        <v>6.2922565313696718E-3</v>
      </c>
      <c r="AW140" s="32">
        <f t="shared" ref="AW140:CB140" si="264">AW139/$O139</f>
        <v>3.9667039487560687E-3</v>
      </c>
      <c r="AX140" s="32">
        <f t="shared" si="264"/>
        <v>6.5531216663518238E-3</v>
      </c>
      <c r="AY140" s="32">
        <f t="shared" si="264"/>
        <v>4.131156042510937E-3</v>
      </c>
      <c r="AZ140" s="32">
        <f t="shared" si="264"/>
        <v>2.6043237279120531E-3</v>
      </c>
      <c r="BA140" s="32">
        <f t="shared" si="264"/>
        <v>2.1932494050576026E-2</v>
      </c>
      <c r="BB140" s="32">
        <f t="shared" si="264"/>
        <v>1.3826472319231902E-2</v>
      </c>
      <c r="BC140" s="32">
        <f t="shared" si="264"/>
        <v>8.7163519275850511E-3</v>
      </c>
      <c r="BD140" s="32">
        <f t="shared" si="264"/>
        <v>1.4399691886791126E-2</v>
      </c>
      <c r="BE140" s="32">
        <f t="shared" si="264"/>
        <v>9.0777155037211413E-3</v>
      </c>
      <c r="BF140" s="32">
        <f t="shared" si="264"/>
        <v>5.7226862501196588E-3</v>
      </c>
      <c r="BG140" s="32">
        <f t="shared" si="264"/>
        <v>9.4540605348561509E-3</v>
      </c>
      <c r="BH140" s="32">
        <f t="shared" si="264"/>
        <v>5.9599380712517845E-3</v>
      </c>
      <c r="BI140" s="32">
        <f t="shared" si="264"/>
        <v>3.7572069358128889E-3</v>
      </c>
      <c r="BJ140" s="32">
        <f t="shared" si="264"/>
        <v>3.5753197146910845E-2</v>
      </c>
      <c r="BK140" s="32">
        <f t="shared" si="264"/>
        <v>2.2539187268710133E-2</v>
      </c>
      <c r="BL140" s="32">
        <f t="shared" si="264"/>
        <v>1.4208938032773339E-2</v>
      </c>
      <c r="BM140" s="32">
        <f t="shared" si="264"/>
        <v>2.3473619630125661E-2</v>
      </c>
      <c r="BN140" s="32">
        <f t="shared" si="264"/>
        <v>1.4798013910305245E-2</v>
      </c>
      <c r="BO140" s="32">
        <f t="shared" si="264"/>
        <v>9.3288218493815314E-3</v>
      </c>
      <c r="BP140" s="32">
        <f t="shared" si="264"/>
        <v>1.5411511767065266E-2</v>
      </c>
      <c r="BQ140" s="32">
        <f t="shared" si="264"/>
        <v>9.7155772778722456E-3</v>
      </c>
      <c r="BR140" s="32">
        <f t="shared" si="264"/>
        <v>6.1248009454871362E-3</v>
      </c>
      <c r="BS140" s="32">
        <f t="shared" si="264"/>
        <v>9.3507756699191015E-3</v>
      </c>
      <c r="BT140" s="32">
        <f t="shared" si="264"/>
        <v>5.894826218365623E-3</v>
      </c>
      <c r="BU140" s="32">
        <f t="shared" si="264"/>
        <v>3.7161597466738687E-3</v>
      </c>
      <c r="BV140" s="32">
        <f t="shared" si="264"/>
        <v>6.1392146391942865E-3</v>
      </c>
      <c r="BW140" s="32">
        <f t="shared" si="264"/>
        <v>3.8702247484897283E-3</v>
      </c>
      <c r="BX140" s="32">
        <f t="shared" si="264"/>
        <v>2.4398299268109944E-3</v>
      </c>
      <c r="BY140" s="32">
        <f t="shared" si="264"/>
        <v>4.0306769958500686E-3</v>
      </c>
      <c r="BZ140" s="32">
        <f t="shared" si="264"/>
        <v>2.5409806920440991E-3</v>
      </c>
      <c r="CA140" s="32">
        <f t="shared" si="264"/>
        <v>1.6018606511979307E-3</v>
      </c>
      <c r="CB140" s="32">
        <f t="shared" si="264"/>
        <v>1.3490181280349985E-2</v>
      </c>
      <c r="CC140" s="32">
        <f t="shared" ref="CC140:CS140" si="265">CC139/$O139</f>
        <v>8.5043505596793124E-3</v>
      </c>
      <c r="CD140" s="32">
        <f t="shared" si="265"/>
        <v>5.3612310271372041E-3</v>
      </c>
      <c r="CE140" s="32">
        <f t="shared" si="265"/>
        <v>8.8569249573737067E-3</v>
      </c>
      <c r="CF140" s="32">
        <f t="shared" si="265"/>
        <v>5.5834975937643309E-3</v>
      </c>
      <c r="CG140" s="32">
        <f t="shared" si="265"/>
        <v>3.5198949443076624E-3</v>
      </c>
      <c r="CH140" s="32">
        <f t="shared" si="265"/>
        <v>5.8149789146876539E-3</v>
      </c>
      <c r="CI140" s="32">
        <f t="shared" si="265"/>
        <v>3.6658231761259449E-3</v>
      </c>
      <c r="CJ140" s="32">
        <f t="shared" si="265"/>
        <v>2.3109730500792255E-3</v>
      </c>
      <c r="CK140" s="32">
        <f t="shared" si="265"/>
        <v>2.1990983321445459E-2</v>
      </c>
      <c r="CL140" s="32">
        <f t="shared" si="265"/>
        <v>1.3863344563801233E-2</v>
      </c>
      <c r="CM140" s="32">
        <f t="shared" si="265"/>
        <v>8.7395965739855107E-3</v>
      </c>
      <c r="CN140" s="32">
        <f t="shared" si="265"/>
        <v>1.4438092785351074E-2</v>
      </c>
      <c r="CO140" s="32">
        <f t="shared" si="265"/>
        <v>9.1019238294933226E-3</v>
      </c>
      <c r="CP140" s="32">
        <f t="shared" si="265"/>
        <v>5.7379474304219144E-3</v>
      </c>
      <c r="CQ140" s="32">
        <f t="shared" si="265"/>
        <v>9.4792724923364116E-3</v>
      </c>
      <c r="CR140" s="32">
        <f t="shared" si="265"/>
        <v>5.9758319514192941E-3</v>
      </c>
      <c r="CS140" s="32">
        <f t="shared" si="265"/>
        <v>3.7672266031464128E-3</v>
      </c>
    </row>
    <row r="141" spans="2:97" ht="13.15" thickTop="1" x14ac:dyDescent="0.35">
      <c r="H141" s="34">
        <f t="shared" si="261"/>
        <v>1.1260986328125E-2</v>
      </c>
      <c r="I141" s="34">
        <f t="shared" ref="I141:J141" si="266">I136</f>
        <v>-0.45746758643617019</v>
      </c>
      <c r="J141" s="34">
        <f t="shared" si="266"/>
        <v>-0.34780778531484019</v>
      </c>
      <c r="K141" s="34">
        <f t="shared" si="257"/>
        <v>-0.46138424515141602</v>
      </c>
      <c r="L141" s="34">
        <f>$CE$6-$CE$7*SUMPRODUCT($B$6:$CD$6,Q140:CS140)</f>
        <v>-0.70593539609575373</v>
      </c>
    </row>
    <row r="142" spans="2:97" ht="13.5" thickBot="1" x14ac:dyDescent="0.4">
      <c r="B142" s="39" t="s">
        <v>367</v>
      </c>
      <c r="D142" s="39" t="s">
        <v>368</v>
      </c>
      <c r="E142" s="39" t="s">
        <v>369</v>
      </c>
      <c r="F142" s="39" t="s">
        <v>370</v>
      </c>
      <c r="H142" s="39" t="s">
        <v>347</v>
      </c>
      <c r="I142" s="39" t="s">
        <v>371</v>
      </c>
      <c r="J142" s="39" t="s">
        <v>372</v>
      </c>
      <c r="K142" s="39" t="s">
        <v>349</v>
      </c>
      <c r="L142" s="39" t="s">
        <v>373</v>
      </c>
      <c r="M142" s="39" t="s">
        <v>374</v>
      </c>
      <c r="O142" s="45" t="s">
        <v>336</v>
      </c>
    </row>
    <row r="143" spans="2:97" ht="13.9" thickTop="1" thickBot="1" x14ac:dyDescent="0.4">
      <c r="B143" s="32">
        <f>1+B138</f>
        <v>10</v>
      </c>
      <c r="D143" s="32">
        <f>IF(F138,IF(M143&lt;0,D138,H143),E138)</f>
        <v>1.1260986328125E-2</v>
      </c>
      <c r="E143" s="32">
        <f>IF(F138,IF(M143&lt;0,H143,E138),H143)</f>
        <v>1.31378173828125E-2</v>
      </c>
      <c r="F143" s="32" t="b">
        <f>OR(F138,M143*M138&lt;=0)</f>
        <v>1</v>
      </c>
      <c r="H143" s="32">
        <f>IF(F138,(D138+E138)/2,2*H138)</f>
        <v>1.31378173828125E-2</v>
      </c>
      <c r="I143" s="32">
        <f>I138</f>
        <v>-0.48046875</v>
      </c>
      <c r="J143" s="32">
        <f>J138</f>
        <v>-0.49182419201394484</v>
      </c>
      <c r="K143" s="32">
        <f>I143+J143*H143</f>
        <v>-0.48693024641912852</v>
      </c>
      <c r="L143" s="32">
        <f>$CE$3-$CE$7*SUMPRODUCT($B$3:$CD$3,Q145:CS145)</f>
        <v>-0.54932144458234688</v>
      </c>
      <c r="M143" s="32">
        <f>SUMPRODUCT(L143:L146,J143:J146)</f>
        <v>-8.3149291187531726E-3</v>
      </c>
      <c r="O143" s="46">
        <f>SUM(Q143:CS143)</f>
        <v>-1.6420234352207879</v>
      </c>
      <c r="P143" s="39" t="s">
        <v>363</v>
      </c>
      <c r="Q143" s="32">
        <f t="shared" ref="Q143:AV143" si="267">SUMPRODUCT(B$3:B$6,$K143:$K146)</f>
        <v>0.94429165606661947</v>
      </c>
      <c r="R143" s="32">
        <f t="shared" si="267"/>
        <v>0.48225463446266242</v>
      </c>
      <c r="S143" s="32">
        <f t="shared" si="267"/>
        <v>2.021761285870538E-2</v>
      </c>
      <c r="T143" s="32">
        <f t="shared" si="267"/>
        <v>0.52325748852139964</v>
      </c>
      <c r="U143" s="32">
        <f t="shared" si="267"/>
        <v>6.1220466917442651E-2</v>
      </c>
      <c r="V143" s="32">
        <f t="shared" si="267"/>
        <v>-0.40081655468651439</v>
      </c>
      <c r="W143" s="32">
        <f t="shared" si="267"/>
        <v>0.10222332097617992</v>
      </c>
      <c r="X143" s="32">
        <f t="shared" si="267"/>
        <v>-0.35981370062777712</v>
      </c>
      <c r="Y143" s="32">
        <f t="shared" si="267"/>
        <v>-0.82185072223173417</v>
      </c>
      <c r="Z143" s="32">
        <f t="shared" si="267"/>
        <v>1.3091857527823503</v>
      </c>
      <c r="AA143" s="32">
        <f t="shared" si="267"/>
        <v>0.84714873117839318</v>
      </c>
      <c r="AB143" s="32">
        <f t="shared" si="267"/>
        <v>0.38511170957443613</v>
      </c>
      <c r="AC143" s="32">
        <f t="shared" si="267"/>
        <v>0.88815158523713045</v>
      </c>
      <c r="AD143" s="32">
        <f t="shared" si="267"/>
        <v>0.4261145636331734</v>
      </c>
      <c r="AE143" s="32">
        <f t="shared" si="267"/>
        <v>-3.5922457970783639E-2</v>
      </c>
      <c r="AF143" s="32">
        <f t="shared" si="267"/>
        <v>0.46711741769191067</v>
      </c>
      <c r="AG143" s="32">
        <f t="shared" si="267"/>
        <v>5.0803960879536314E-3</v>
      </c>
      <c r="AH143" s="32">
        <f t="shared" si="267"/>
        <v>-0.45695662551600341</v>
      </c>
      <c r="AI143" s="32">
        <f t="shared" si="267"/>
        <v>1.7957112150699912</v>
      </c>
      <c r="AJ143" s="32">
        <f t="shared" si="267"/>
        <v>1.3336741934660341</v>
      </c>
      <c r="AK143" s="32">
        <f t="shared" si="267"/>
        <v>0.87163717186207701</v>
      </c>
      <c r="AL143" s="32">
        <f t="shared" si="267"/>
        <v>1.3746770475247714</v>
      </c>
      <c r="AM143" s="32">
        <f t="shared" si="267"/>
        <v>0.91264002592081439</v>
      </c>
      <c r="AN143" s="32">
        <f t="shared" si="267"/>
        <v>0.45060300431685735</v>
      </c>
      <c r="AO143" s="32">
        <f t="shared" si="267"/>
        <v>0.95364287997955166</v>
      </c>
      <c r="AP143" s="32">
        <f t="shared" si="267"/>
        <v>0.49160585837559462</v>
      </c>
      <c r="AQ143" s="32">
        <f t="shared" si="267"/>
        <v>2.9568836771637574E-2</v>
      </c>
      <c r="AR143" s="32">
        <f t="shared" si="267"/>
        <v>0.45736140964749095</v>
      </c>
      <c r="AS143" s="32">
        <f t="shared" si="267"/>
        <v>-4.675611956466097E-3</v>
      </c>
      <c r="AT143" s="32">
        <f t="shared" si="267"/>
        <v>-0.46671263356042314</v>
      </c>
      <c r="AU143" s="32">
        <f t="shared" si="267"/>
        <v>3.6327242102271173E-2</v>
      </c>
      <c r="AV143" s="32">
        <f t="shared" si="267"/>
        <v>-0.42570977950168587</v>
      </c>
      <c r="AW143" s="32">
        <f t="shared" ref="AW143:CB143" si="268">SUMPRODUCT(AH$3:AH$6,$K143:$K146)</f>
        <v>-0.88774680110564286</v>
      </c>
      <c r="AX143" s="32">
        <f t="shared" si="268"/>
        <v>-0.38470692544294854</v>
      </c>
      <c r="AY143" s="32">
        <f t="shared" si="268"/>
        <v>-0.84674394704690559</v>
      </c>
      <c r="AZ143" s="32">
        <f t="shared" si="268"/>
        <v>-1.3087809686508627</v>
      </c>
      <c r="BA143" s="32">
        <f t="shared" si="268"/>
        <v>0.82225550636322176</v>
      </c>
      <c r="BB143" s="32">
        <f t="shared" si="268"/>
        <v>0.36021848475926466</v>
      </c>
      <c r="BC143" s="32">
        <f t="shared" si="268"/>
        <v>-0.10181853684469239</v>
      </c>
      <c r="BD143" s="32">
        <f t="shared" si="268"/>
        <v>0.40122133881800193</v>
      </c>
      <c r="BE143" s="32">
        <f t="shared" si="268"/>
        <v>-6.0815682785955123E-2</v>
      </c>
      <c r="BF143" s="32">
        <f t="shared" si="268"/>
        <v>-0.52285270438991216</v>
      </c>
      <c r="BG143" s="32">
        <f t="shared" si="268"/>
        <v>-1.9812828727217846E-2</v>
      </c>
      <c r="BH143" s="32">
        <f t="shared" si="268"/>
        <v>-0.48184985033117489</v>
      </c>
      <c r="BI143" s="32">
        <f t="shared" si="268"/>
        <v>-0.94388687193513188</v>
      </c>
      <c r="BJ143" s="32">
        <f t="shared" si="268"/>
        <v>1.3087809686508627</v>
      </c>
      <c r="BK143" s="32">
        <f t="shared" si="268"/>
        <v>0.84674394704690559</v>
      </c>
      <c r="BL143" s="32">
        <f t="shared" si="268"/>
        <v>0.38470692544294854</v>
      </c>
      <c r="BM143" s="32">
        <f t="shared" si="268"/>
        <v>0.88774680110564286</v>
      </c>
      <c r="BN143" s="32">
        <f t="shared" si="268"/>
        <v>0.42570977950168587</v>
      </c>
      <c r="BO143" s="32">
        <f t="shared" si="268"/>
        <v>-3.6327242102271173E-2</v>
      </c>
      <c r="BP143" s="32">
        <f t="shared" si="268"/>
        <v>0.46671263356042314</v>
      </c>
      <c r="BQ143" s="32">
        <f t="shared" si="268"/>
        <v>4.675611956466097E-3</v>
      </c>
      <c r="BR143" s="32">
        <f t="shared" si="268"/>
        <v>-0.45736140964749095</v>
      </c>
      <c r="BS143" s="32">
        <f t="shared" si="268"/>
        <v>-2.9568836771637574E-2</v>
      </c>
      <c r="BT143" s="32">
        <f t="shared" si="268"/>
        <v>-0.49160585837559462</v>
      </c>
      <c r="BU143" s="32">
        <f t="shared" si="268"/>
        <v>-0.95364287997955166</v>
      </c>
      <c r="BV143" s="32">
        <f t="shared" si="268"/>
        <v>-0.45060300431685735</v>
      </c>
      <c r="BW143" s="32">
        <f t="shared" si="268"/>
        <v>-0.91264002592081439</v>
      </c>
      <c r="BX143" s="32">
        <f t="shared" si="268"/>
        <v>-1.3746770475247714</v>
      </c>
      <c r="BY143" s="32">
        <f t="shared" si="268"/>
        <v>-0.87163717186207701</v>
      </c>
      <c r="BZ143" s="32">
        <f t="shared" si="268"/>
        <v>-1.3336741934660341</v>
      </c>
      <c r="CA143" s="32">
        <f t="shared" si="268"/>
        <v>-1.7957112150699912</v>
      </c>
      <c r="CB143" s="32">
        <f t="shared" si="268"/>
        <v>0.33532525994409312</v>
      </c>
      <c r="CC143" s="32">
        <f t="shared" ref="CC143:CS143" si="269">SUMPRODUCT(BN$3:BN$6,$K143:$K146)</f>
        <v>-0.12671176165986392</v>
      </c>
      <c r="CD143" s="32">
        <f t="shared" si="269"/>
        <v>-0.58874878326382096</v>
      </c>
      <c r="CE143" s="32">
        <f t="shared" si="269"/>
        <v>-8.5708907601126649E-2</v>
      </c>
      <c r="CF143" s="32">
        <f t="shared" si="269"/>
        <v>-0.54774592920508369</v>
      </c>
      <c r="CG143" s="32">
        <f t="shared" si="269"/>
        <v>-1.0097829508090408</v>
      </c>
      <c r="CH143" s="32">
        <f t="shared" si="269"/>
        <v>-0.50674307514634642</v>
      </c>
      <c r="CI143" s="32">
        <f t="shared" si="269"/>
        <v>-0.96878009675030352</v>
      </c>
      <c r="CJ143" s="32">
        <f t="shared" si="269"/>
        <v>-1.4308171183542606</v>
      </c>
      <c r="CK143" s="32">
        <f t="shared" si="269"/>
        <v>0.82185072223173417</v>
      </c>
      <c r="CL143" s="32">
        <f t="shared" si="269"/>
        <v>0.35981370062777712</v>
      </c>
      <c r="CM143" s="32">
        <f t="shared" si="269"/>
        <v>-0.10222332097617992</v>
      </c>
      <c r="CN143" s="32">
        <f t="shared" si="269"/>
        <v>0.40081655468651439</v>
      </c>
      <c r="CO143" s="32">
        <f t="shared" si="269"/>
        <v>-6.1220466917442651E-2</v>
      </c>
      <c r="CP143" s="32">
        <f t="shared" si="269"/>
        <v>-0.52325748852139964</v>
      </c>
      <c r="CQ143" s="32">
        <f t="shared" si="269"/>
        <v>-2.021761285870538E-2</v>
      </c>
      <c r="CR143" s="32">
        <f t="shared" si="269"/>
        <v>-0.48225463446266242</v>
      </c>
      <c r="CS143" s="32">
        <f t="shared" si="269"/>
        <v>-0.94429165606661947</v>
      </c>
    </row>
    <row r="144" spans="2:97" ht="13.9" thickTop="1" thickBot="1" x14ac:dyDescent="0.4">
      <c r="H144" s="33">
        <f>H143</f>
        <v>1.31378173828125E-2</v>
      </c>
      <c r="I144" s="33">
        <f t="shared" ref="I144:J144" si="270">I139</f>
        <v>0.43884759688449837</v>
      </c>
      <c r="J144" s="33">
        <f t="shared" si="270"/>
        <v>-1</v>
      </c>
      <c r="K144" s="33">
        <f t="shared" ref="K144:K146" si="271">I144+J144*H144</f>
        <v>0.42570977950168587</v>
      </c>
      <c r="L144" s="33">
        <f>$CE$4-$CE$7*SUMPRODUCT($B$4:$CD$4,Q145:CS145)</f>
        <v>0.49694811877100165</v>
      </c>
      <c r="M144" s="39" t="s">
        <v>375</v>
      </c>
      <c r="O144" s="47">
        <f t="shared" ref="O144:O145" si="272">SUM(Q144:CS144)</f>
        <v>103.64357732361773</v>
      </c>
      <c r="P144" s="39" t="s">
        <v>365</v>
      </c>
      <c r="Q144" s="33">
        <f>EXP(Q143)</f>
        <v>2.5709915871435154</v>
      </c>
      <c r="R144" s="33">
        <f>EXP(R143)</f>
        <v>1.6197221698804263</v>
      </c>
      <c r="S144" s="33">
        <f t="shared" ref="S144:CD144" si="273">EXP(S143)</f>
        <v>1.0204233731145653</v>
      </c>
      <c r="T144" s="33">
        <f t="shared" si="273"/>
        <v>1.6875157693508678</v>
      </c>
      <c r="U144" s="33">
        <f t="shared" si="273"/>
        <v>1.0631332740677102</v>
      </c>
      <c r="V144" s="33">
        <f t="shared" si="273"/>
        <v>0.66977291647158965</v>
      </c>
      <c r="W144" s="33">
        <f t="shared" si="273"/>
        <v>1.1076308013017582</v>
      </c>
      <c r="X144" s="33">
        <f t="shared" si="273"/>
        <v>0.69780631484062994</v>
      </c>
      <c r="Y144" s="33">
        <f t="shared" si="273"/>
        <v>0.43961729166359853</v>
      </c>
      <c r="Z144" s="33">
        <f t="shared" si="273"/>
        <v>3.7031571988373773</v>
      </c>
      <c r="AA144" s="33">
        <f t="shared" si="273"/>
        <v>2.3329853911242604</v>
      </c>
      <c r="AB144" s="33">
        <f t="shared" si="273"/>
        <v>1.4697785006015991</v>
      </c>
      <c r="AC144" s="33">
        <f t="shared" si="273"/>
        <v>2.4306326791081903</v>
      </c>
      <c r="AD144" s="33">
        <f t="shared" si="273"/>
        <v>1.5312961959403046</v>
      </c>
      <c r="AE144" s="33">
        <f t="shared" si="273"/>
        <v>0.96471509654909682</v>
      </c>
      <c r="AF144" s="33">
        <f t="shared" si="273"/>
        <v>1.5953887192808054</v>
      </c>
      <c r="AG144" s="33">
        <f t="shared" si="273"/>
        <v>1.0050933231824744</v>
      </c>
      <c r="AH144" s="33">
        <f t="shared" si="273"/>
        <v>0.63320780452891101</v>
      </c>
      <c r="AI144" s="33">
        <f t="shared" si="273"/>
        <v>6.0237573857098603</v>
      </c>
      <c r="AJ144" s="33">
        <f t="shared" si="273"/>
        <v>3.7949612252350717</v>
      </c>
      <c r="AK144" s="33">
        <f t="shared" si="273"/>
        <v>2.39082183741378</v>
      </c>
      <c r="AL144" s="33">
        <f t="shared" si="273"/>
        <v>3.953799627334881</v>
      </c>
      <c r="AM144" s="33">
        <f t="shared" si="273"/>
        <v>2.490889874429524</v>
      </c>
      <c r="AN144" s="33">
        <f t="shared" si="273"/>
        <v>1.5692581696958148</v>
      </c>
      <c r="AO144" s="33">
        <f t="shared" si="273"/>
        <v>2.5951462670456231</v>
      </c>
      <c r="AP144" s="33">
        <f t="shared" si="273"/>
        <v>1.6349395944490057</v>
      </c>
      <c r="AQ144" s="33">
        <f t="shared" si="273"/>
        <v>1.0300103356178525</v>
      </c>
      <c r="AR144" s="33">
        <f t="shared" si="273"/>
        <v>1.5798997721007444</v>
      </c>
      <c r="AS144" s="33">
        <f t="shared" si="273"/>
        <v>0.99533530170114959</v>
      </c>
      <c r="AT144" s="33">
        <f t="shared" si="273"/>
        <v>0.62706026059819298</v>
      </c>
      <c r="AU144" s="33">
        <f t="shared" si="273"/>
        <v>1.0369951394419026</v>
      </c>
      <c r="AV144" s="33">
        <f t="shared" si="273"/>
        <v>0.65330591737892529</v>
      </c>
      <c r="AW144" s="33">
        <f t="shared" si="273"/>
        <v>0.41158208505395899</v>
      </c>
      <c r="AX144" s="33">
        <f t="shared" si="273"/>
        <v>0.68065008819911355</v>
      </c>
      <c r="AY144" s="33">
        <f t="shared" si="273"/>
        <v>0.42880888576226633</v>
      </c>
      <c r="AZ144" s="33">
        <f t="shared" si="273"/>
        <v>0.27014917605488659</v>
      </c>
      <c r="BA144" s="33">
        <f t="shared" si="273"/>
        <v>2.2756267440753066</v>
      </c>
      <c r="BB144" s="33">
        <f t="shared" si="273"/>
        <v>1.4336426094053316</v>
      </c>
      <c r="BC144" s="33">
        <f t="shared" si="273"/>
        <v>0.90319343312943245</v>
      </c>
      <c r="BD144" s="33">
        <f t="shared" si="273"/>
        <v>1.4936478341612285</v>
      </c>
      <c r="BE144" s="33">
        <f t="shared" si="273"/>
        <v>0.94099666567667239</v>
      </c>
      <c r="BF144" s="33">
        <f t="shared" si="273"/>
        <v>0.59282697337546197</v>
      </c>
      <c r="BG144" s="33">
        <f t="shared" si="273"/>
        <v>0.98038215551078067</v>
      </c>
      <c r="BH144" s="33">
        <f t="shared" si="273"/>
        <v>0.6176397932131118</v>
      </c>
      <c r="BI144" s="33">
        <f t="shared" si="273"/>
        <v>0.38911246192724147</v>
      </c>
      <c r="BJ144" s="33">
        <f t="shared" si="273"/>
        <v>3.7016585229074646</v>
      </c>
      <c r="BK144" s="33">
        <f t="shared" si="273"/>
        <v>2.332041226763208</v>
      </c>
      <c r="BL144" s="33">
        <f t="shared" si="273"/>
        <v>1.4691836779832543</v>
      </c>
      <c r="BM144" s="33">
        <f t="shared" si="273"/>
        <v>2.4296489966731634</v>
      </c>
      <c r="BN144" s="33">
        <f t="shared" si="273"/>
        <v>1.5306764769742442</v>
      </c>
      <c r="BO144" s="33">
        <f t="shared" si="273"/>
        <v>0.96432467421032186</v>
      </c>
      <c r="BP144" s="33">
        <f t="shared" si="273"/>
        <v>1.5947430619284275</v>
      </c>
      <c r="BQ144" s="33">
        <f t="shared" si="273"/>
        <v>1.0046865596858445</v>
      </c>
      <c r="BR144" s="33">
        <f t="shared" si="273"/>
        <v>0.63295154392631536</v>
      </c>
      <c r="BS144" s="33">
        <f t="shared" si="273"/>
        <v>0.97086404419441996</v>
      </c>
      <c r="BT144" s="33">
        <f t="shared" si="273"/>
        <v>0.61164339245023425</v>
      </c>
      <c r="BU144" s="33">
        <f t="shared" si="273"/>
        <v>0.38533473534747004</v>
      </c>
      <c r="BV144" s="33">
        <f t="shared" si="273"/>
        <v>0.63724377499582507</v>
      </c>
      <c r="BW144" s="33">
        <f t="shared" si="273"/>
        <v>0.40146295115878011</v>
      </c>
      <c r="BX144" s="33">
        <f t="shared" si="273"/>
        <v>0.25292126416483712</v>
      </c>
      <c r="BY144" s="33">
        <f t="shared" si="273"/>
        <v>0.41826621471791825</v>
      </c>
      <c r="BZ144" s="33">
        <f t="shared" si="273"/>
        <v>0.26350730367160918</v>
      </c>
      <c r="CA144" s="33">
        <f t="shared" si="273"/>
        <v>0.16600934200509082</v>
      </c>
      <c r="CB144" s="33">
        <f t="shared" si="273"/>
        <v>1.3983951531889023</v>
      </c>
      <c r="CC144" s="33">
        <f t="shared" si="273"/>
        <v>0.88098757039883091</v>
      </c>
      <c r="CD144" s="33">
        <f t="shared" si="273"/>
        <v>0.5550213024032058</v>
      </c>
      <c r="CE144" s="33">
        <f t="shared" ref="CE144:CS144" si="274">EXP(CE143)</f>
        <v>0.91786137480595642</v>
      </c>
      <c r="CF144" s="33">
        <f t="shared" si="274"/>
        <v>0.57825176289351543</v>
      </c>
      <c r="CG144" s="33">
        <f t="shared" si="274"/>
        <v>0.36429804158623408</v>
      </c>
      <c r="CH144" s="33">
        <f t="shared" si="274"/>
        <v>0.60245453614417344</v>
      </c>
      <c r="CI144" s="33">
        <f t="shared" si="274"/>
        <v>0.37954576491707337</v>
      </c>
      <c r="CJ144" s="33">
        <f t="shared" si="274"/>
        <v>0.23911345840047346</v>
      </c>
      <c r="CK144" s="33">
        <f t="shared" si="274"/>
        <v>2.2747057928859049</v>
      </c>
      <c r="CL144" s="33">
        <f t="shared" si="274"/>
        <v>1.4330624110622834</v>
      </c>
      <c r="CM144" s="33">
        <f t="shared" si="274"/>
        <v>0.90282790874426422</v>
      </c>
      <c r="CN144" s="33">
        <f t="shared" si="274"/>
        <v>1.4930433515706631</v>
      </c>
      <c r="CO144" s="33">
        <f t="shared" si="274"/>
        <v>0.9406158422394657</v>
      </c>
      <c r="CP144" s="33">
        <f t="shared" si="274"/>
        <v>0.59258705498477648</v>
      </c>
      <c r="CQ144" s="33">
        <f t="shared" si="274"/>
        <v>0.97998539267850304</v>
      </c>
      <c r="CR144" s="33">
        <f t="shared" si="274"/>
        <v>0.6173898330192169</v>
      </c>
      <c r="CS144" s="33">
        <f t="shared" si="274"/>
        <v>0.38895498725106442</v>
      </c>
    </row>
    <row r="145" spans="1:111" ht="13.9" thickTop="1" thickBot="1" x14ac:dyDescent="0.4">
      <c r="H145" s="32">
        <f t="shared" ref="H145:H146" si="275">H144</f>
        <v>1.31378173828125E-2</v>
      </c>
      <c r="I145" s="32">
        <f t="shared" ref="I145:J145" si="276">I140</f>
        <v>-0.41913231382978727</v>
      </c>
      <c r="J145" s="32">
        <f t="shared" si="276"/>
        <v>-0.14476177130613815</v>
      </c>
      <c r="K145" s="32">
        <f t="shared" si="271"/>
        <v>-0.42103416754521977</v>
      </c>
      <c r="L145" s="32">
        <f>$CE$5-$CE$7*SUMPRODUCT($B$5:$CD$5,Q145:CS145)</f>
        <v>-0.37833285573600506</v>
      </c>
      <c r="M145" s="32">
        <f>SUMPRODUCT($B$7:$CD$7, LN(Q145:CS145))</f>
        <v>-2480.3402923303579</v>
      </c>
      <c r="O145" s="48">
        <f t="shared" si="272"/>
        <v>1</v>
      </c>
      <c r="P145" s="39" t="s">
        <v>366</v>
      </c>
      <c r="Q145" s="32">
        <f t="shared" ref="Q145:AV145" si="277">Q144/$O144</f>
        <v>2.4806086913768191E-2</v>
      </c>
      <c r="R145" s="32">
        <f t="shared" si="277"/>
        <v>1.5627810344899518E-2</v>
      </c>
      <c r="S145" s="32">
        <f t="shared" si="277"/>
        <v>9.8455051385228174E-3</v>
      </c>
      <c r="T145" s="32">
        <f t="shared" si="277"/>
        <v>1.6281913582370394E-2</v>
      </c>
      <c r="U145" s="32">
        <f t="shared" si="277"/>
        <v>1.0257589534450093E-2</v>
      </c>
      <c r="V145" s="32">
        <f t="shared" si="277"/>
        <v>6.462271312580075E-3</v>
      </c>
      <c r="W145" s="32">
        <f t="shared" si="277"/>
        <v>1.0686921755346988E-2</v>
      </c>
      <c r="X145" s="32">
        <f t="shared" si="277"/>
        <v>6.732750189254782E-3</v>
      </c>
      <c r="Y145" s="32">
        <f t="shared" si="277"/>
        <v>4.2416259937741547E-3</v>
      </c>
      <c r="Z145" s="32">
        <f t="shared" si="277"/>
        <v>3.5729731590358006E-2</v>
      </c>
      <c r="AA145" s="32">
        <f t="shared" si="277"/>
        <v>2.2509695741586802E-2</v>
      </c>
      <c r="AB145" s="32">
        <f t="shared" si="277"/>
        <v>1.4181086166220876E-2</v>
      </c>
      <c r="AC145" s="32">
        <f t="shared" si="277"/>
        <v>2.3451840836396051E-2</v>
      </c>
      <c r="AD145" s="32">
        <f t="shared" si="277"/>
        <v>1.4774636648819735E-2</v>
      </c>
      <c r="AE145" s="32">
        <f t="shared" si="277"/>
        <v>9.3080065495699821E-3</v>
      </c>
      <c r="AF145" s="32">
        <f t="shared" si="277"/>
        <v>1.5393030233791988E-2</v>
      </c>
      <c r="AG145" s="32">
        <f t="shared" si="277"/>
        <v>9.6975938995637039E-3</v>
      </c>
      <c r="AH145" s="32">
        <f t="shared" si="277"/>
        <v>6.1094746136731333E-3</v>
      </c>
      <c r="AI145" s="32">
        <f t="shared" si="277"/>
        <v>5.8119929292880547E-2</v>
      </c>
      <c r="AJ145" s="32">
        <f t="shared" si="277"/>
        <v>3.6615498260790892E-2</v>
      </c>
      <c r="AK145" s="32">
        <f t="shared" si="277"/>
        <v>2.306772787230852E-2</v>
      </c>
      <c r="AL145" s="32">
        <f t="shared" si="277"/>
        <v>3.8148042835201429E-2</v>
      </c>
      <c r="AM145" s="32">
        <f t="shared" si="277"/>
        <v>2.4033229446065382E-2</v>
      </c>
      <c r="AN145" s="32">
        <f t="shared" si="277"/>
        <v>1.5140910900787875E-2</v>
      </c>
      <c r="AO145" s="32">
        <f t="shared" si="277"/>
        <v>2.5039142164521324E-2</v>
      </c>
      <c r="AP145" s="32">
        <f t="shared" si="277"/>
        <v>1.5774634923532736E-2</v>
      </c>
      <c r="AQ145" s="32">
        <f t="shared" si="277"/>
        <v>9.9380044785769787E-3</v>
      </c>
      <c r="AR145" s="32">
        <f t="shared" si="277"/>
        <v>1.5243585882486956E-2</v>
      </c>
      <c r="AS145" s="32">
        <f t="shared" si="277"/>
        <v>9.6034441053043235E-3</v>
      </c>
      <c r="AT145" s="32">
        <f t="shared" si="277"/>
        <v>6.0501603359391365E-3</v>
      </c>
      <c r="AU145" s="32">
        <f t="shared" si="277"/>
        <v>1.0005397017549661E-2</v>
      </c>
      <c r="AV145" s="32">
        <f t="shared" si="277"/>
        <v>6.3033902751063525E-3</v>
      </c>
      <c r="AW145" s="32">
        <f t="shared" ref="AW145:CB145" si="278">AW144/$O144</f>
        <v>3.9711296703782333E-3</v>
      </c>
      <c r="AX145" s="32">
        <f t="shared" si="278"/>
        <v>6.5672191733969678E-3</v>
      </c>
      <c r="AY145" s="32">
        <f t="shared" si="278"/>
        <v>4.1373416166768269E-3</v>
      </c>
      <c r="AZ145" s="32">
        <f t="shared" si="278"/>
        <v>2.6065211470979056E-3</v>
      </c>
      <c r="BA145" s="32">
        <f t="shared" si="278"/>
        <v>2.1956273633530296E-2</v>
      </c>
      <c r="BB145" s="32">
        <f t="shared" si="278"/>
        <v>1.3832430782747991E-2</v>
      </c>
      <c r="BC145" s="32">
        <f t="shared" si="278"/>
        <v>8.7144177811355576E-3</v>
      </c>
      <c r="BD145" s="32">
        <f t="shared" si="278"/>
        <v>1.4411388266708005E-2</v>
      </c>
      <c r="BE145" s="32">
        <f t="shared" si="278"/>
        <v>9.0791604262992105E-3</v>
      </c>
      <c r="BF145" s="32">
        <f t="shared" si="278"/>
        <v>5.7198621340945532E-3</v>
      </c>
      <c r="BG145" s="32">
        <f t="shared" si="278"/>
        <v>9.4591694037115849E-3</v>
      </c>
      <c r="BH145" s="32">
        <f t="shared" si="278"/>
        <v>5.9592674159112359E-3</v>
      </c>
      <c r="BI145" s="32">
        <f t="shared" si="278"/>
        <v>3.75433260772419E-3</v>
      </c>
      <c r="BJ145" s="32">
        <f t="shared" si="278"/>
        <v>3.5715271688754713E-2</v>
      </c>
      <c r="BK145" s="32">
        <f t="shared" si="278"/>
        <v>2.250058601780619E-2</v>
      </c>
      <c r="BL145" s="32">
        <f t="shared" si="278"/>
        <v>1.4175347049203644E-2</v>
      </c>
      <c r="BM145" s="32">
        <f t="shared" si="278"/>
        <v>2.3442349824406419E-2</v>
      </c>
      <c r="BN145" s="32">
        <f t="shared" si="278"/>
        <v>1.4768657320606031E-2</v>
      </c>
      <c r="BO145" s="32">
        <f t="shared" si="278"/>
        <v>9.3042395786793897E-3</v>
      </c>
      <c r="BP145" s="32">
        <f t="shared" si="278"/>
        <v>1.5386800640323191E-2</v>
      </c>
      <c r="BQ145" s="32">
        <f t="shared" si="278"/>
        <v>9.6936692618086809E-3</v>
      </c>
      <c r="BR145" s="32">
        <f t="shared" si="278"/>
        <v>6.1070020957495631E-3</v>
      </c>
      <c r="BS145" s="32">
        <f t="shared" si="278"/>
        <v>9.367334370975873E-3</v>
      </c>
      <c r="BT145" s="32">
        <f t="shared" si="278"/>
        <v>5.9014114356592774E-3</v>
      </c>
      <c r="BU145" s="32">
        <f t="shared" si="278"/>
        <v>3.7178833970994366E-3</v>
      </c>
      <c r="BV145" s="32">
        <f t="shared" si="278"/>
        <v>6.1484154778456632E-3</v>
      </c>
      <c r="BW145" s="32">
        <f t="shared" si="278"/>
        <v>3.8734957006091001E-3</v>
      </c>
      <c r="BX145" s="32">
        <f t="shared" si="278"/>
        <v>2.4402984796164768E-3</v>
      </c>
      <c r="BY145" s="32">
        <f t="shared" si="278"/>
        <v>4.0356211693843768E-3</v>
      </c>
      <c r="BZ145" s="32">
        <f t="shared" si="278"/>
        <v>2.5424373654030809E-3</v>
      </c>
      <c r="CA145" s="32">
        <f t="shared" si="278"/>
        <v>1.6017330382831307E-3</v>
      </c>
      <c r="CB145" s="32">
        <f t="shared" si="278"/>
        <v>1.3492347420839589E-2</v>
      </c>
      <c r="CC145" s="32">
        <f t="shared" ref="CC145:CS145" si="279">CC144/$O144</f>
        <v>8.5001655977970207E-3</v>
      </c>
      <c r="CD145" s="32">
        <f t="shared" si="279"/>
        <v>5.3550959619060789E-3</v>
      </c>
      <c r="CE145" s="32">
        <f t="shared" si="279"/>
        <v>8.855940700888942E-3</v>
      </c>
      <c r="CF145" s="32">
        <f t="shared" si="279"/>
        <v>5.5792339267485567E-3</v>
      </c>
      <c r="CG145" s="32">
        <f t="shared" si="279"/>
        <v>3.5149118835289357E-3</v>
      </c>
      <c r="CH145" s="32">
        <f t="shared" si="279"/>
        <v>5.8127532038291518E-3</v>
      </c>
      <c r="CI145" s="32">
        <f t="shared" si="279"/>
        <v>3.6620287982918219E-3</v>
      </c>
      <c r="CJ145" s="32">
        <f t="shared" si="279"/>
        <v>2.3070745392535343E-3</v>
      </c>
      <c r="CK145" s="32">
        <f t="shared" si="279"/>
        <v>2.1947387880904005E-2</v>
      </c>
      <c r="CL145" s="32">
        <f t="shared" si="279"/>
        <v>1.3826832767337576E-2</v>
      </c>
      <c r="CM145" s="32">
        <f t="shared" si="279"/>
        <v>8.7108910369358E-3</v>
      </c>
      <c r="CN145" s="32">
        <f t="shared" si="279"/>
        <v>1.4405555945920023E-2</v>
      </c>
      <c r="CO145" s="32">
        <f t="shared" si="279"/>
        <v>9.0754860699421586E-3</v>
      </c>
      <c r="CP145" s="32">
        <f t="shared" si="279"/>
        <v>5.717547293205413E-3</v>
      </c>
      <c r="CQ145" s="32">
        <f t="shared" si="279"/>
        <v>9.4553412568787257E-3</v>
      </c>
      <c r="CR145" s="32">
        <f t="shared" si="279"/>
        <v>5.9568556871736761E-3</v>
      </c>
      <c r="CS145" s="32">
        <f t="shared" si="279"/>
        <v>3.7528132209928215E-3</v>
      </c>
    </row>
    <row r="146" spans="1:111" ht="13.15" thickTop="1" x14ac:dyDescent="0.35">
      <c r="H146" s="34">
        <f t="shared" si="275"/>
        <v>1.31378173828125E-2</v>
      </c>
      <c r="I146" s="34">
        <f t="shared" ref="I146:J146" si="280">I141</f>
        <v>-0.45746758643617019</v>
      </c>
      <c r="J146" s="34">
        <f t="shared" si="280"/>
        <v>-0.34780778531484019</v>
      </c>
      <c r="K146" s="34">
        <f t="shared" si="271"/>
        <v>-0.46203702160395704</v>
      </c>
      <c r="L146" s="34">
        <f>$CE$6-$CE$7*SUMPRODUCT($B$6:$CD$6,Q145:CS145)</f>
        <v>-0.47064926832149467</v>
      </c>
    </row>
    <row r="148" spans="1:111" ht="27.75" customHeight="1" x14ac:dyDescent="0.35">
      <c r="A148" s="40" t="s">
        <v>354</v>
      </c>
      <c r="B148" s="40"/>
      <c r="C148" s="40">
        <f>1+C90</f>
        <v>3</v>
      </c>
      <c r="D148" s="40"/>
    </row>
    <row r="149" spans="1:111" ht="13.15" x14ac:dyDescent="0.35">
      <c r="B149" s="37" t="s">
        <v>349</v>
      </c>
      <c r="D149" s="37" t="s">
        <v>350</v>
      </c>
      <c r="F149" s="37" t="s">
        <v>348</v>
      </c>
      <c r="H149" s="37" t="s">
        <v>355</v>
      </c>
      <c r="I149" s="37"/>
      <c r="J149" s="37"/>
      <c r="K149" s="37"/>
      <c r="M149" s="37" t="s">
        <v>356</v>
      </c>
      <c r="N149" s="37" t="s">
        <v>357</v>
      </c>
      <c r="P149" s="37" t="s">
        <v>358</v>
      </c>
      <c r="R149" s="37" t="s">
        <v>359</v>
      </c>
      <c r="T149" s="37" t="s">
        <v>360</v>
      </c>
      <c r="V149" s="37" t="s">
        <v>361</v>
      </c>
      <c r="X149" s="37" t="s">
        <v>362</v>
      </c>
      <c r="Y149" s="37"/>
      <c r="Z149" s="37"/>
      <c r="AA149" s="37"/>
      <c r="AC149" s="37" t="s">
        <v>336</v>
      </c>
    </row>
    <row r="150" spans="1:111" ht="13.15" x14ac:dyDescent="0.35">
      <c r="B150" s="36">
        <f>K143</f>
        <v>-0.48693024641912852</v>
      </c>
      <c r="D150" s="36">
        <f>$CE$3-$CE$7*SUMPRODUCT($B$3:$CD$3,AE152:DG152)</f>
        <v>-0.54932144458234688</v>
      </c>
      <c r="F150" s="36">
        <f>SUMPRODUCT(D150:D153,D150:D153)</f>
        <v>0.91335796572899308</v>
      </c>
      <c r="H150" s="36">
        <f t="shared" ref="H150:K153" si="281">X92</f>
        <v>0.55271759594809355</v>
      </c>
      <c r="I150" s="36">
        <f t="shared" si="281"/>
        <v>-8.4436867319117037E-2</v>
      </c>
      <c r="J150" s="36">
        <f t="shared" si="281"/>
        <v>-0.30059377358026418</v>
      </c>
      <c r="K150" s="36">
        <f t="shared" si="281"/>
        <v>-0.38858919502764466</v>
      </c>
      <c r="M150" s="36">
        <f t="array" ref="M150:M153">MMULT(H150:K153,D150:D153)</f>
        <v>-4.8966649528957518E-2</v>
      </c>
      <c r="N150" s="36">
        <f>IFERROR(M150/(MAX(ABS(M150),ABS(M151),ABS(M152),ABS(M153))),0)</f>
        <v>-0.76813491550400936</v>
      </c>
      <c r="P150" s="36">
        <f>L201</f>
        <v>-0.50717953217954914</v>
      </c>
      <c r="R150" s="36">
        <f>H201*J201</f>
        <v>-1.1826112787406779E-4</v>
      </c>
      <c r="T150" s="36">
        <f>P150-D150</f>
        <v>4.2141912402797743E-2</v>
      </c>
      <c r="V150" s="36">
        <f t="array" ref="V150:V153">MMULT(H150:K153,T150:T153)</f>
        <v>4.3862615754830622E-2</v>
      </c>
      <c r="X150" s="36">
        <f t="array" ref="X150:AA153">H150:K153+MMULT(R150:R153,TRANSPOSE(R150:R153))*((SUMPRODUCT(R150:R153,T150:T153)+SUMPRODUCT(V150:V153,T150:T153))/SUMPRODUCT(R150:R153,T150:T153)^2)-(MMULT(V150:V153,TRANSPOSE(R150:R153))+MMULT(R150:R153,TRANSPOSE(V150:V153)))/SUMPRODUCT(R150:R153,T150:T153)</f>
        <v>0.17537196481173045</v>
      </c>
      <c r="Y150" s="36">
        <v>5.6709559986427849E-3</v>
      </c>
      <c r="Z150" s="36">
        <v>0.17460283229320828</v>
      </c>
      <c r="AA150" s="36">
        <v>-0.34071520293401275</v>
      </c>
      <c r="AC150" s="43">
        <f>SUM(AE150:DG150)</f>
        <v>-1.6420234352207879</v>
      </c>
      <c r="AD150" s="37" t="s">
        <v>363</v>
      </c>
      <c r="AE150" s="36">
        <f t="shared" ref="AE150:BJ150" si="282">SUMPRODUCT(B$3:B$6,$B150:$B153)</f>
        <v>0.94429165606661947</v>
      </c>
      <c r="AF150" s="36">
        <f t="shared" si="282"/>
        <v>0.48225463446266242</v>
      </c>
      <c r="AG150" s="36">
        <f t="shared" si="282"/>
        <v>2.021761285870538E-2</v>
      </c>
      <c r="AH150" s="36">
        <f t="shared" si="282"/>
        <v>0.52325748852139964</v>
      </c>
      <c r="AI150" s="36">
        <f t="shared" si="282"/>
        <v>6.1220466917442651E-2</v>
      </c>
      <c r="AJ150" s="36">
        <f t="shared" si="282"/>
        <v>-0.40081655468651439</v>
      </c>
      <c r="AK150" s="36">
        <f t="shared" si="282"/>
        <v>0.10222332097617992</v>
      </c>
      <c r="AL150" s="36">
        <f t="shared" si="282"/>
        <v>-0.35981370062777712</v>
      </c>
      <c r="AM150" s="36">
        <f t="shared" si="282"/>
        <v>-0.82185072223173417</v>
      </c>
      <c r="AN150" s="36">
        <f t="shared" si="282"/>
        <v>1.3091857527823503</v>
      </c>
      <c r="AO150" s="36">
        <f t="shared" si="282"/>
        <v>0.84714873117839318</v>
      </c>
      <c r="AP150" s="36">
        <f t="shared" si="282"/>
        <v>0.38511170957443613</v>
      </c>
      <c r="AQ150" s="36">
        <f t="shared" si="282"/>
        <v>0.88815158523713045</v>
      </c>
      <c r="AR150" s="36">
        <f t="shared" si="282"/>
        <v>0.4261145636331734</v>
      </c>
      <c r="AS150" s="36">
        <f t="shared" si="282"/>
        <v>-3.5922457970783639E-2</v>
      </c>
      <c r="AT150" s="36">
        <f t="shared" si="282"/>
        <v>0.46711741769191067</v>
      </c>
      <c r="AU150" s="36">
        <f t="shared" si="282"/>
        <v>5.0803960879536314E-3</v>
      </c>
      <c r="AV150" s="36">
        <f t="shared" si="282"/>
        <v>-0.45695662551600341</v>
      </c>
      <c r="AW150" s="36">
        <f t="shared" si="282"/>
        <v>1.7957112150699912</v>
      </c>
      <c r="AX150" s="36">
        <f t="shared" si="282"/>
        <v>1.3336741934660341</v>
      </c>
      <c r="AY150" s="36">
        <f t="shared" si="282"/>
        <v>0.87163717186207701</v>
      </c>
      <c r="AZ150" s="36">
        <f t="shared" si="282"/>
        <v>1.3746770475247714</v>
      </c>
      <c r="BA150" s="36">
        <f t="shared" si="282"/>
        <v>0.91264002592081439</v>
      </c>
      <c r="BB150" s="36">
        <f t="shared" si="282"/>
        <v>0.45060300431685735</v>
      </c>
      <c r="BC150" s="36">
        <f t="shared" si="282"/>
        <v>0.95364287997955166</v>
      </c>
      <c r="BD150" s="36">
        <f t="shared" si="282"/>
        <v>0.49160585837559462</v>
      </c>
      <c r="BE150" s="36">
        <f t="shared" si="282"/>
        <v>2.9568836771637574E-2</v>
      </c>
      <c r="BF150" s="36">
        <f t="shared" si="282"/>
        <v>0.45736140964749095</v>
      </c>
      <c r="BG150" s="36">
        <f t="shared" si="282"/>
        <v>-4.675611956466097E-3</v>
      </c>
      <c r="BH150" s="36">
        <f t="shared" si="282"/>
        <v>-0.46671263356042314</v>
      </c>
      <c r="BI150" s="36">
        <f t="shared" si="282"/>
        <v>3.6327242102271173E-2</v>
      </c>
      <c r="BJ150" s="36">
        <f t="shared" si="282"/>
        <v>-0.42570977950168587</v>
      </c>
      <c r="BK150" s="36">
        <f t="shared" ref="BK150:CP150" si="283">SUMPRODUCT(AH$3:AH$6,$B150:$B153)</f>
        <v>-0.88774680110564286</v>
      </c>
      <c r="BL150" s="36">
        <f t="shared" si="283"/>
        <v>-0.38470692544294854</v>
      </c>
      <c r="BM150" s="36">
        <f t="shared" si="283"/>
        <v>-0.84674394704690559</v>
      </c>
      <c r="BN150" s="36">
        <f t="shared" si="283"/>
        <v>-1.3087809686508627</v>
      </c>
      <c r="BO150" s="36">
        <f t="shared" si="283"/>
        <v>0.82225550636322176</v>
      </c>
      <c r="BP150" s="36">
        <f t="shared" si="283"/>
        <v>0.36021848475926466</v>
      </c>
      <c r="BQ150" s="36">
        <f t="shared" si="283"/>
        <v>-0.10181853684469239</v>
      </c>
      <c r="BR150" s="36">
        <f t="shared" si="283"/>
        <v>0.40122133881800193</v>
      </c>
      <c r="BS150" s="36">
        <f t="shared" si="283"/>
        <v>-6.0815682785955123E-2</v>
      </c>
      <c r="BT150" s="36">
        <f t="shared" si="283"/>
        <v>-0.52285270438991216</v>
      </c>
      <c r="BU150" s="36">
        <f t="shared" si="283"/>
        <v>-1.9812828727217846E-2</v>
      </c>
      <c r="BV150" s="36">
        <f t="shared" si="283"/>
        <v>-0.48184985033117489</v>
      </c>
      <c r="BW150" s="36">
        <f t="shared" si="283"/>
        <v>-0.94388687193513188</v>
      </c>
      <c r="BX150" s="36">
        <f t="shared" si="283"/>
        <v>1.3087809686508627</v>
      </c>
      <c r="BY150" s="36">
        <f t="shared" si="283"/>
        <v>0.84674394704690559</v>
      </c>
      <c r="BZ150" s="36">
        <f t="shared" si="283"/>
        <v>0.38470692544294854</v>
      </c>
      <c r="CA150" s="36">
        <f t="shared" si="283"/>
        <v>0.88774680110564286</v>
      </c>
      <c r="CB150" s="36">
        <f t="shared" si="283"/>
        <v>0.42570977950168587</v>
      </c>
      <c r="CC150" s="36">
        <f t="shared" si="283"/>
        <v>-3.6327242102271173E-2</v>
      </c>
      <c r="CD150" s="36">
        <f t="shared" si="283"/>
        <v>0.46671263356042314</v>
      </c>
      <c r="CE150" s="36">
        <f t="shared" si="283"/>
        <v>4.675611956466097E-3</v>
      </c>
      <c r="CF150" s="36">
        <f t="shared" si="283"/>
        <v>-0.45736140964749095</v>
      </c>
      <c r="CG150" s="36">
        <f t="shared" si="283"/>
        <v>-2.9568836771637574E-2</v>
      </c>
      <c r="CH150" s="36">
        <f t="shared" si="283"/>
        <v>-0.49160585837559462</v>
      </c>
      <c r="CI150" s="36">
        <f t="shared" si="283"/>
        <v>-0.95364287997955166</v>
      </c>
      <c r="CJ150" s="36">
        <f t="shared" si="283"/>
        <v>-0.45060300431685735</v>
      </c>
      <c r="CK150" s="36">
        <f t="shared" si="283"/>
        <v>-0.91264002592081439</v>
      </c>
      <c r="CL150" s="36">
        <f t="shared" si="283"/>
        <v>-1.3746770475247714</v>
      </c>
      <c r="CM150" s="36">
        <f t="shared" si="283"/>
        <v>-0.87163717186207701</v>
      </c>
      <c r="CN150" s="36">
        <f t="shared" si="283"/>
        <v>-1.3336741934660341</v>
      </c>
      <c r="CO150" s="36">
        <f t="shared" si="283"/>
        <v>-1.7957112150699912</v>
      </c>
      <c r="CP150" s="36">
        <f t="shared" si="283"/>
        <v>0.33532525994409312</v>
      </c>
      <c r="CQ150" s="36">
        <f t="shared" ref="CQ150:DG150" si="284">SUMPRODUCT(BN$3:BN$6,$B150:$B153)</f>
        <v>-0.12671176165986392</v>
      </c>
      <c r="CR150" s="36">
        <f t="shared" si="284"/>
        <v>-0.58874878326382096</v>
      </c>
      <c r="CS150" s="36">
        <f t="shared" si="284"/>
        <v>-8.5708907601126649E-2</v>
      </c>
      <c r="CT150" s="36">
        <f t="shared" si="284"/>
        <v>-0.54774592920508369</v>
      </c>
      <c r="CU150" s="36">
        <f t="shared" si="284"/>
        <v>-1.0097829508090408</v>
      </c>
      <c r="CV150" s="36">
        <f t="shared" si="284"/>
        <v>-0.50674307514634642</v>
      </c>
      <c r="CW150" s="36">
        <f t="shared" si="284"/>
        <v>-0.96878009675030352</v>
      </c>
      <c r="CX150" s="36">
        <f t="shared" si="284"/>
        <v>-1.4308171183542606</v>
      </c>
      <c r="CY150" s="36">
        <f t="shared" si="284"/>
        <v>0.82185072223173417</v>
      </c>
      <c r="CZ150" s="36">
        <f t="shared" si="284"/>
        <v>0.35981370062777712</v>
      </c>
      <c r="DA150" s="36">
        <f t="shared" si="284"/>
        <v>-0.10222332097617992</v>
      </c>
      <c r="DB150" s="36">
        <f t="shared" si="284"/>
        <v>0.40081655468651439</v>
      </c>
      <c r="DC150" s="36">
        <f t="shared" si="284"/>
        <v>-6.1220466917442651E-2</v>
      </c>
      <c r="DD150" s="36">
        <f t="shared" si="284"/>
        <v>-0.52325748852139964</v>
      </c>
      <c r="DE150" s="36">
        <f t="shared" si="284"/>
        <v>-2.021761285870538E-2</v>
      </c>
      <c r="DF150" s="36">
        <f t="shared" si="284"/>
        <v>-0.48225463446266242</v>
      </c>
      <c r="DG150" s="36">
        <f t="shared" si="284"/>
        <v>-0.94429165606661947</v>
      </c>
    </row>
    <row r="151" spans="1:111" ht="13.15" x14ac:dyDescent="0.35">
      <c r="B151" s="35">
        <f t="shared" ref="B151:B153" si="285">K144</f>
        <v>0.42570977950168587</v>
      </c>
      <c r="D151" s="35">
        <f>$CE$4-$CE$7*SUMPRODUCT($B$4:$CD$4,AE152:DG152)</f>
        <v>0.49694811877100165</v>
      </c>
      <c r="F151" s="37" t="s">
        <v>364</v>
      </c>
      <c r="H151" s="35">
        <f t="shared" si="281"/>
        <v>-8.4436867319117037E-2</v>
      </c>
      <c r="I151" s="35">
        <f t="shared" si="281"/>
        <v>1.9257157388620438E-2</v>
      </c>
      <c r="J151" s="35">
        <f t="shared" si="281"/>
        <v>0.11939094413161541</v>
      </c>
      <c r="K151" s="35">
        <f t="shared" si="281"/>
        <v>2.2399925122873476E-5</v>
      </c>
      <c r="M151" s="35">
        <v>1.0772730718195921E-2</v>
      </c>
      <c r="N151" s="35">
        <f>IFERROR(M151/(MAX(ABS(M150),ABS(M151),ABS(M152),ABS(M153))),0)</f>
        <v>0.16899074532504654</v>
      </c>
      <c r="P151" s="35">
        <f>L202</f>
        <v>0.48682466591554885</v>
      </c>
      <c r="R151" s="35">
        <f>H202*J202</f>
        <v>2.6017611931240274E-5</v>
      </c>
      <c r="T151" s="35">
        <f>P151-D151</f>
        <v>-1.0123452855452797E-2</v>
      </c>
      <c r="V151" s="35">
        <v>-1.0493973648654642E-2</v>
      </c>
      <c r="X151" s="35">
        <v>5.6709559986427849E-3</v>
      </c>
      <c r="Y151" s="35">
        <v>-2.126775968586507E-3</v>
      </c>
      <c r="Z151" s="35">
        <v>5.6152405939522698E-3</v>
      </c>
      <c r="AA151" s="35">
        <v>-1.1685032046275655E-2</v>
      </c>
      <c r="AC151" s="43">
        <f t="shared" ref="AC151:AC152" si="286">SUM(AE151:DG151)</f>
        <v>103.64357732361773</v>
      </c>
      <c r="AD151" s="37" t="s">
        <v>365</v>
      </c>
      <c r="AE151" s="35">
        <f>EXP(AE150)</f>
        <v>2.5709915871435154</v>
      </c>
      <c r="AF151" s="35">
        <f t="shared" ref="AF151:CQ151" si="287">EXP(AF150)</f>
        <v>1.6197221698804263</v>
      </c>
      <c r="AG151" s="35">
        <f t="shared" si="287"/>
        <v>1.0204233731145653</v>
      </c>
      <c r="AH151" s="35">
        <f t="shared" si="287"/>
        <v>1.6875157693508678</v>
      </c>
      <c r="AI151" s="35">
        <f t="shared" si="287"/>
        <v>1.0631332740677102</v>
      </c>
      <c r="AJ151" s="35">
        <f t="shared" si="287"/>
        <v>0.66977291647158965</v>
      </c>
      <c r="AK151" s="35">
        <f t="shared" si="287"/>
        <v>1.1076308013017582</v>
      </c>
      <c r="AL151" s="35">
        <f t="shared" si="287"/>
        <v>0.69780631484062994</v>
      </c>
      <c r="AM151" s="35">
        <f t="shared" si="287"/>
        <v>0.43961729166359853</v>
      </c>
      <c r="AN151" s="35">
        <f t="shared" si="287"/>
        <v>3.7031571988373773</v>
      </c>
      <c r="AO151" s="35">
        <f t="shared" si="287"/>
        <v>2.3329853911242604</v>
      </c>
      <c r="AP151" s="35">
        <f t="shared" si="287"/>
        <v>1.4697785006015991</v>
      </c>
      <c r="AQ151" s="35">
        <f t="shared" si="287"/>
        <v>2.4306326791081903</v>
      </c>
      <c r="AR151" s="35">
        <f t="shared" si="287"/>
        <v>1.5312961959403046</v>
      </c>
      <c r="AS151" s="35">
        <f t="shared" si="287"/>
        <v>0.96471509654909682</v>
      </c>
      <c r="AT151" s="35">
        <f t="shared" si="287"/>
        <v>1.5953887192808054</v>
      </c>
      <c r="AU151" s="35">
        <f t="shared" si="287"/>
        <v>1.0050933231824744</v>
      </c>
      <c r="AV151" s="35">
        <f t="shared" si="287"/>
        <v>0.63320780452891101</v>
      </c>
      <c r="AW151" s="35">
        <f t="shared" si="287"/>
        <v>6.0237573857098603</v>
      </c>
      <c r="AX151" s="35">
        <f t="shared" si="287"/>
        <v>3.7949612252350717</v>
      </c>
      <c r="AY151" s="35">
        <f t="shared" si="287"/>
        <v>2.39082183741378</v>
      </c>
      <c r="AZ151" s="35">
        <f t="shared" si="287"/>
        <v>3.953799627334881</v>
      </c>
      <c r="BA151" s="35">
        <f t="shared" si="287"/>
        <v>2.490889874429524</v>
      </c>
      <c r="BB151" s="35">
        <f t="shared" si="287"/>
        <v>1.5692581696958148</v>
      </c>
      <c r="BC151" s="35">
        <f t="shared" si="287"/>
        <v>2.5951462670456231</v>
      </c>
      <c r="BD151" s="35">
        <f t="shared" si="287"/>
        <v>1.6349395944490057</v>
      </c>
      <c r="BE151" s="35">
        <f t="shared" si="287"/>
        <v>1.0300103356178525</v>
      </c>
      <c r="BF151" s="35">
        <f t="shared" si="287"/>
        <v>1.5798997721007444</v>
      </c>
      <c r="BG151" s="35">
        <f t="shared" si="287"/>
        <v>0.99533530170114959</v>
      </c>
      <c r="BH151" s="35">
        <f t="shared" si="287"/>
        <v>0.62706026059819298</v>
      </c>
      <c r="BI151" s="35">
        <f t="shared" si="287"/>
        <v>1.0369951394419026</v>
      </c>
      <c r="BJ151" s="35">
        <f t="shared" si="287"/>
        <v>0.65330591737892529</v>
      </c>
      <c r="BK151" s="35">
        <f t="shared" si="287"/>
        <v>0.41158208505395899</v>
      </c>
      <c r="BL151" s="35">
        <f t="shared" si="287"/>
        <v>0.68065008819911355</v>
      </c>
      <c r="BM151" s="35">
        <f t="shared" si="287"/>
        <v>0.42880888576226633</v>
      </c>
      <c r="BN151" s="35">
        <f t="shared" si="287"/>
        <v>0.27014917605488659</v>
      </c>
      <c r="BO151" s="35">
        <f t="shared" si="287"/>
        <v>2.2756267440753066</v>
      </c>
      <c r="BP151" s="35">
        <f t="shared" si="287"/>
        <v>1.4336426094053316</v>
      </c>
      <c r="BQ151" s="35">
        <f t="shared" si="287"/>
        <v>0.90319343312943245</v>
      </c>
      <c r="BR151" s="35">
        <f t="shared" si="287"/>
        <v>1.4936478341612285</v>
      </c>
      <c r="BS151" s="35">
        <f t="shared" si="287"/>
        <v>0.94099666567667239</v>
      </c>
      <c r="BT151" s="35">
        <f t="shared" si="287"/>
        <v>0.59282697337546197</v>
      </c>
      <c r="BU151" s="35">
        <f t="shared" si="287"/>
        <v>0.98038215551078067</v>
      </c>
      <c r="BV151" s="35">
        <f t="shared" si="287"/>
        <v>0.6176397932131118</v>
      </c>
      <c r="BW151" s="35">
        <f t="shared" si="287"/>
        <v>0.38911246192724147</v>
      </c>
      <c r="BX151" s="35">
        <f t="shared" si="287"/>
        <v>3.7016585229074646</v>
      </c>
      <c r="BY151" s="35">
        <f t="shared" si="287"/>
        <v>2.332041226763208</v>
      </c>
      <c r="BZ151" s="35">
        <f t="shared" si="287"/>
        <v>1.4691836779832543</v>
      </c>
      <c r="CA151" s="35">
        <f t="shared" si="287"/>
        <v>2.4296489966731634</v>
      </c>
      <c r="CB151" s="35">
        <f t="shared" si="287"/>
        <v>1.5306764769742442</v>
      </c>
      <c r="CC151" s="35">
        <f t="shared" si="287"/>
        <v>0.96432467421032186</v>
      </c>
      <c r="CD151" s="35">
        <f t="shared" si="287"/>
        <v>1.5947430619284275</v>
      </c>
      <c r="CE151" s="35">
        <f t="shared" si="287"/>
        <v>1.0046865596858445</v>
      </c>
      <c r="CF151" s="35">
        <f t="shared" si="287"/>
        <v>0.63295154392631536</v>
      </c>
      <c r="CG151" s="35">
        <f t="shared" si="287"/>
        <v>0.97086404419441996</v>
      </c>
      <c r="CH151" s="35">
        <f t="shared" si="287"/>
        <v>0.61164339245023425</v>
      </c>
      <c r="CI151" s="35">
        <f t="shared" si="287"/>
        <v>0.38533473534747004</v>
      </c>
      <c r="CJ151" s="35">
        <f t="shared" si="287"/>
        <v>0.63724377499582507</v>
      </c>
      <c r="CK151" s="35">
        <f t="shared" si="287"/>
        <v>0.40146295115878011</v>
      </c>
      <c r="CL151" s="35">
        <f t="shared" si="287"/>
        <v>0.25292126416483712</v>
      </c>
      <c r="CM151" s="35">
        <f t="shared" si="287"/>
        <v>0.41826621471791825</v>
      </c>
      <c r="CN151" s="35">
        <f t="shared" si="287"/>
        <v>0.26350730367160918</v>
      </c>
      <c r="CO151" s="35">
        <f t="shared" si="287"/>
        <v>0.16600934200509082</v>
      </c>
      <c r="CP151" s="35">
        <f t="shared" si="287"/>
        <v>1.3983951531889023</v>
      </c>
      <c r="CQ151" s="35">
        <f t="shared" si="287"/>
        <v>0.88098757039883091</v>
      </c>
      <c r="CR151" s="35">
        <f t="shared" ref="CR151:DG151" si="288">EXP(CR150)</f>
        <v>0.5550213024032058</v>
      </c>
      <c r="CS151" s="35">
        <f t="shared" si="288"/>
        <v>0.91786137480595642</v>
      </c>
      <c r="CT151" s="35">
        <f t="shared" si="288"/>
        <v>0.57825176289351543</v>
      </c>
      <c r="CU151" s="35">
        <f t="shared" si="288"/>
        <v>0.36429804158623408</v>
      </c>
      <c r="CV151" s="35">
        <f t="shared" si="288"/>
        <v>0.60245453614417344</v>
      </c>
      <c r="CW151" s="35">
        <f t="shared" si="288"/>
        <v>0.37954576491707337</v>
      </c>
      <c r="CX151" s="35">
        <f t="shared" si="288"/>
        <v>0.23911345840047346</v>
      </c>
      <c r="CY151" s="35">
        <f t="shared" si="288"/>
        <v>2.2747057928859049</v>
      </c>
      <c r="CZ151" s="35">
        <f t="shared" si="288"/>
        <v>1.4330624110622834</v>
      </c>
      <c r="DA151" s="35">
        <f t="shared" si="288"/>
        <v>0.90282790874426422</v>
      </c>
      <c r="DB151" s="35">
        <f t="shared" si="288"/>
        <v>1.4930433515706631</v>
      </c>
      <c r="DC151" s="35">
        <f t="shared" si="288"/>
        <v>0.9406158422394657</v>
      </c>
      <c r="DD151" s="35">
        <f t="shared" si="288"/>
        <v>0.59258705498477648</v>
      </c>
      <c r="DE151" s="35">
        <f t="shared" si="288"/>
        <v>0.97998539267850304</v>
      </c>
      <c r="DF151" s="35">
        <f t="shared" si="288"/>
        <v>0.6173898330192169</v>
      </c>
      <c r="DG151" s="35">
        <f t="shared" si="288"/>
        <v>0.38895498725106442</v>
      </c>
    </row>
    <row r="152" spans="1:111" ht="13.15" x14ac:dyDescent="0.35">
      <c r="B152" s="36">
        <f t="shared" si="285"/>
        <v>-0.42103416754521977</v>
      </c>
      <c r="D152" s="36">
        <f>$CE$5-$CE$7*SUMPRODUCT($B$5:$CD$5,AE152:DG152)</f>
        <v>-0.37833285573600506</v>
      </c>
      <c r="F152" s="36">
        <f>SUMPRODUCT($B$7:$CD$7, LN(AE152:DG152))</f>
        <v>-2480.3402923303579</v>
      </c>
      <c r="H152" s="36">
        <f t="shared" si="281"/>
        <v>-0.30059377358026418</v>
      </c>
      <c r="I152" s="36">
        <f t="shared" si="281"/>
        <v>0.11939094413161541</v>
      </c>
      <c r="J152" s="36">
        <f t="shared" si="281"/>
        <v>0.76612320254378741</v>
      </c>
      <c r="K152" s="36">
        <f t="shared" si="281"/>
        <v>-0.27439398376362933</v>
      </c>
      <c r="M152" s="36">
        <v>6.3747459646237015E-2</v>
      </c>
      <c r="N152" s="36">
        <f>IFERROR(M152/(MAX(ABS(M150),ABS(M151),ABS(M152),ABS(M153))),0)</f>
        <v>1</v>
      </c>
      <c r="P152" s="36">
        <f>L203</f>
        <v>-0.4347905335490907</v>
      </c>
      <c r="R152" s="36">
        <f>H203*J203</f>
        <v>1.5395879745483398E-4</v>
      </c>
      <c r="T152" s="36">
        <f>P152-D152</f>
        <v>-5.6457677813085638E-2</v>
      </c>
      <c r="V152" s="36">
        <v>-5.5191868148047551E-2</v>
      </c>
      <c r="X152" s="36">
        <v>0.17460283229320828</v>
      </c>
      <c r="Y152" s="36">
        <v>5.6152405939522698E-3</v>
      </c>
      <c r="Z152" s="36">
        <v>0.1683843891994623</v>
      </c>
      <c r="AA152" s="36">
        <v>-0.33405890637012164</v>
      </c>
      <c r="AC152" s="44">
        <f t="shared" si="286"/>
        <v>1</v>
      </c>
      <c r="AD152" s="37" t="s">
        <v>366</v>
      </c>
      <c r="AE152" s="36">
        <f t="shared" ref="AE152:BJ152" si="289">AE151/$AC151</f>
        <v>2.4806086913768191E-2</v>
      </c>
      <c r="AF152" s="36">
        <f t="shared" si="289"/>
        <v>1.5627810344899518E-2</v>
      </c>
      <c r="AG152" s="36">
        <f t="shared" si="289"/>
        <v>9.8455051385228174E-3</v>
      </c>
      <c r="AH152" s="36">
        <f t="shared" si="289"/>
        <v>1.6281913582370394E-2</v>
      </c>
      <c r="AI152" s="36">
        <f t="shared" si="289"/>
        <v>1.0257589534450093E-2</v>
      </c>
      <c r="AJ152" s="36">
        <f t="shared" si="289"/>
        <v>6.462271312580075E-3</v>
      </c>
      <c r="AK152" s="36">
        <f t="shared" si="289"/>
        <v>1.0686921755346988E-2</v>
      </c>
      <c r="AL152" s="36">
        <f t="shared" si="289"/>
        <v>6.732750189254782E-3</v>
      </c>
      <c r="AM152" s="36">
        <f t="shared" si="289"/>
        <v>4.2416259937741547E-3</v>
      </c>
      <c r="AN152" s="36">
        <f t="shared" si="289"/>
        <v>3.5729731590358006E-2</v>
      </c>
      <c r="AO152" s="36">
        <f t="shared" si="289"/>
        <v>2.2509695741586802E-2</v>
      </c>
      <c r="AP152" s="36">
        <f t="shared" si="289"/>
        <v>1.4181086166220876E-2</v>
      </c>
      <c r="AQ152" s="36">
        <f t="shared" si="289"/>
        <v>2.3451840836396051E-2</v>
      </c>
      <c r="AR152" s="36">
        <f t="shared" si="289"/>
        <v>1.4774636648819735E-2</v>
      </c>
      <c r="AS152" s="36">
        <f t="shared" si="289"/>
        <v>9.3080065495699821E-3</v>
      </c>
      <c r="AT152" s="36">
        <f t="shared" si="289"/>
        <v>1.5393030233791988E-2</v>
      </c>
      <c r="AU152" s="36">
        <f t="shared" si="289"/>
        <v>9.6975938995637039E-3</v>
      </c>
      <c r="AV152" s="36">
        <f t="shared" si="289"/>
        <v>6.1094746136731333E-3</v>
      </c>
      <c r="AW152" s="36">
        <f t="shared" si="289"/>
        <v>5.8119929292880547E-2</v>
      </c>
      <c r="AX152" s="36">
        <f t="shared" si="289"/>
        <v>3.6615498260790892E-2</v>
      </c>
      <c r="AY152" s="36">
        <f t="shared" si="289"/>
        <v>2.306772787230852E-2</v>
      </c>
      <c r="AZ152" s="36">
        <f t="shared" si="289"/>
        <v>3.8148042835201429E-2</v>
      </c>
      <c r="BA152" s="36">
        <f t="shared" si="289"/>
        <v>2.4033229446065382E-2</v>
      </c>
      <c r="BB152" s="36">
        <f t="shared" si="289"/>
        <v>1.5140910900787875E-2</v>
      </c>
      <c r="BC152" s="36">
        <f t="shared" si="289"/>
        <v>2.5039142164521324E-2</v>
      </c>
      <c r="BD152" s="36">
        <f t="shared" si="289"/>
        <v>1.5774634923532736E-2</v>
      </c>
      <c r="BE152" s="36">
        <f t="shared" si="289"/>
        <v>9.9380044785769787E-3</v>
      </c>
      <c r="BF152" s="36">
        <f t="shared" si="289"/>
        <v>1.5243585882486956E-2</v>
      </c>
      <c r="BG152" s="36">
        <f t="shared" si="289"/>
        <v>9.6034441053043235E-3</v>
      </c>
      <c r="BH152" s="36">
        <f t="shared" si="289"/>
        <v>6.0501603359391365E-3</v>
      </c>
      <c r="BI152" s="36">
        <f t="shared" si="289"/>
        <v>1.0005397017549661E-2</v>
      </c>
      <c r="BJ152" s="36">
        <f t="shared" si="289"/>
        <v>6.3033902751063525E-3</v>
      </c>
      <c r="BK152" s="36">
        <f t="shared" ref="BK152:CP152" si="290">BK151/$AC151</f>
        <v>3.9711296703782333E-3</v>
      </c>
      <c r="BL152" s="36">
        <f t="shared" si="290"/>
        <v>6.5672191733969678E-3</v>
      </c>
      <c r="BM152" s="36">
        <f t="shared" si="290"/>
        <v>4.1373416166768269E-3</v>
      </c>
      <c r="BN152" s="36">
        <f t="shared" si="290"/>
        <v>2.6065211470979056E-3</v>
      </c>
      <c r="BO152" s="36">
        <f t="shared" si="290"/>
        <v>2.1956273633530296E-2</v>
      </c>
      <c r="BP152" s="36">
        <f t="shared" si="290"/>
        <v>1.3832430782747991E-2</v>
      </c>
      <c r="BQ152" s="36">
        <f t="shared" si="290"/>
        <v>8.7144177811355576E-3</v>
      </c>
      <c r="BR152" s="36">
        <f t="shared" si="290"/>
        <v>1.4411388266708005E-2</v>
      </c>
      <c r="BS152" s="36">
        <f t="shared" si="290"/>
        <v>9.0791604262992105E-3</v>
      </c>
      <c r="BT152" s="36">
        <f t="shared" si="290"/>
        <v>5.7198621340945532E-3</v>
      </c>
      <c r="BU152" s="36">
        <f t="shared" si="290"/>
        <v>9.4591694037115849E-3</v>
      </c>
      <c r="BV152" s="36">
        <f t="shared" si="290"/>
        <v>5.9592674159112359E-3</v>
      </c>
      <c r="BW152" s="36">
        <f t="shared" si="290"/>
        <v>3.75433260772419E-3</v>
      </c>
      <c r="BX152" s="36">
        <f t="shared" si="290"/>
        <v>3.5715271688754713E-2</v>
      </c>
      <c r="BY152" s="36">
        <f t="shared" si="290"/>
        <v>2.250058601780619E-2</v>
      </c>
      <c r="BZ152" s="36">
        <f t="shared" si="290"/>
        <v>1.4175347049203644E-2</v>
      </c>
      <c r="CA152" s="36">
        <f t="shared" si="290"/>
        <v>2.3442349824406419E-2</v>
      </c>
      <c r="CB152" s="36">
        <f t="shared" si="290"/>
        <v>1.4768657320606031E-2</v>
      </c>
      <c r="CC152" s="36">
        <f t="shared" si="290"/>
        <v>9.3042395786793897E-3</v>
      </c>
      <c r="CD152" s="36">
        <f t="shared" si="290"/>
        <v>1.5386800640323191E-2</v>
      </c>
      <c r="CE152" s="36">
        <f t="shared" si="290"/>
        <v>9.6936692618086809E-3</v>
      </c>
      <c r="CF152" s="36">
        <f t="shared" si="290"/>
        <v>6.1070020957495631E-3</v>
      </c>
      <c r="CG152" s="36">
        <f t="shared" si="290"/>
        <v>9.367334370975873E-3</v>
      </c>
      <c r="CH152" s="36">
        <f t="shared" si="290"/>
        <v>5.9014114356592774E-3</v>
      </c>
      <c r="CI152" s="36">
        <f t="shared" si="290"/>
        <v>3.7178833970994366E-3</v>
      </c>
      <c r="CJ152" s="36">
        <f t="shared" si="290"/>
        <v>6.1484154778456632E-3</v>
      </c>
      <c r="CK152" s="36">
        <f t="shared" si="290"/>
        <v>3.8734957006091001E-3</v>
      </c>
      <c r="CL152" s="36">
        <f t="shared" si="290"/>
        <v>2.4402984796164768E-3</v>
      </c>
      <c r="CM152" s="36">
        <f t="shared" si="290"/>
        <v>4.0356211693843768E-3</v>
      </c>
      <c r="CN152" s="36">
        <f t="shared" si="290"/>
        <v>2.5424373654030809E-3</v>
      </c>
      <c r="CO152" s="36">
        <f t="shared" si="290"/>
        <v>1.6017330382831307E-3</v>
      </c>
      <c r="CP152" s="36">
        <f t="shared" si="290"/>
        <v>1.3492347420839589E-2</v>
      </c>
      <c r="CQ152" s="36">
        <f t="shared" ref="CQ152:DG152" si="291">CQ151/$AC151</f>
        <v>8.5001655977970207E-3</v>
      </c>
      <c r="CR152" s="36">
        <f t="shared" si="291"/>
        <v>5.3550959619060789E-3</v>
      </c>
      <c r="CS152" s="36">
        <f t="shared" si="291"/>
        <v>8.855940700888942E-3</v>
      </c>
      <c r="CT152" s="36">
        <f t="shared" si="291"/>
        <v>5.5792339267485567E-3</v>
      </c>
      <c r="CU152" s="36">
        <f t="shared" si="291"/>
        <v>3.5149118835289357E-3</v>
      </c>
      <c r="CV152" s="36">
        <f t="shared" si="291"/>
        <v>5.8127532038291518E-3</v>
      </c>
      <c r="CW152" s="36">
        <f t="shared" si="291"/>
        <v>3.6620287982918219E-3</v>
      </c>
      <c r="CX152" s="36">
        <f t="shared" si="291"/>
        <v>2.3070745392535343E-3</v>
      </c>
      <c r="CY152" s="36">
        <f t="shared" si="291"/>
        <v>2.1947387880904005E-2</v>
      </c>
      <c r="CZ152" s="36">
        <f t="shared" si="291"/>
        <v>1.3826832767337576E-2</v>
      </c>
      <c r="DA152" s="36">
        <f t="shared" si="291"/>
        <v>8.7108910369358E-3</v>
      </c>
      <c r="DB152" s="36">
        <f t="shared" si="291"/>
        <v>1.4405555945920023E-2</v>
      </c>
      <c r="DC152" s="36">
        <f t="shared" si="291"/>
        <v>9.0754860699421586E-3</v>
      </c>
      <c r="DD152" s="36">
        <f t="shared" si="291"/>
        <v>5.717547293205413E-3</v>
      </c>
      <c r="DE152" s="36">
        <f t="shared" si="291"/>
        <v>9.4553412568787257E-3</v>
      </c>
      <c r="DF152" s="36">
        <f t="shared" si="291"/>
        <v>5.9568556871736761E-3</v>
      </c>
      <c r="DG152" s="36">
        <f t="shared" si="291"/>
        <v>3.7528132209928215E-3</v>
      </c>
    </row>
    <row r="153" spans="1:111" x14ac:dyDescent="0.35">
      <c r="B153" s="35">
        <f t="shared" si="285"/>
        <v>-0.46203702160395704</v>
      </c>
      <c r="D153" s="35">
        <f>$CE$6-$CE$7*SUMPRODUCT($B$6:$CD$6,AE152:DG152)</f>
        <v>-0.47064926832149467</v>
      </c>
      <c r="H153" s="35">
        <f t="shared" si="281"/>
        <v>-0.38858919502764466</v>
      </c>
      <c r="I153" s="35">
        <f t="shared" si="281"/>
        <v>2.2399925122873476E-5</v>
      </c>
      <c r="J153" s="35">
        <f t="shared" si="281"/>
        <v>-0.27439398376362933</v>
      </c>
      <c r="K153" s="35">
        <f t="shared" si="281"/>
        <v>0.65690008458529614</v>
      </c>
      <c r="M153" s="35">
        <v>8.1142248660028282E-3</v>
      </c>
      <c r="N153" s="35">
        <f>IFERROR(M153/(MAX(ABS(M150),ABS(M151),ABS(M152),ABS(M153))),0)</f>
        <v>0.12728703090338453</v>
      </c>
      <c r="P153" s="35">
        <f>L204</f>
        <v>-0.47771179144626785</v>
      </c>
      <c r="R153" s="35">
        <f>H204*J204</f>
        <v>1.9596958209481372E-5</v>
      </c>
      <c r="T153" s="35">
        <f>P153-D153</f>
        <v>-7.062523124773179E-3</v>
      </c>
      <c r="V153" s="35">
        <v>-5.5238434909877111E-3</v>
      </c>
      <c r="X153" s="35">
        <v>-0.34071520293401275</v>
      </c>
      <c r="Y153" s="35">
        <v>-1.1685032046275655E-2</v>
      </c>
      <c r="Z153" s="35">
        <v>-0.33405890637012164</v>
      </c>
      <c r="AA153" s="35">
        <v>0.65139550011209923</v>
      </c>
    </row>
    <row r="154" spans="1:111" x14ac:dyDescent="0.35">
      <c r="B154" s="3"/>
    </row>
    <row r="155" spans="1:111" ht="13.5" thickBot="1" x14ac:dyDescent="0.4">
      <c r="B155" s="39" t="s">
        <v>367</v>
      </c>
      <c r="D155" s="39" t="s">
        <v>368</v>
      </c>
      <c r="E155" s="39" t="s">
        <v>369</v>
      </c>
      <c r="F155" s="39" t="s">
        <v>370</v>
      </c>
      <c r="H155" s="39" t="s">
        <v>347</v>
      </c>
      <c r="I155" s="39" t="s">
        <v>371</v>
      </c>
      <c r="J155" s="39" t="s">
        <v>372</v>
      </c>
      <c r="K155" s="39" t="s">
        <v>349</v>
      </c>
      <c r="L155" s="39" t="s">
        <v>373</v>
      </c>
      <c r="M155" s="39" t="s">
        <v>374</v>
      </c>
    </row>
    <row r="156" spans="1:111" ht="13.15" thickTop="1" x14ac:dyDescent="0.35">
      <c r="B156" s="32">
        <v>1</v>
      </c>
      <c r="D156" s="32">
        <v>0</v>
      </c>
      <c r="E156" s="32"/>
      <c r="F156" s="32" t="b">
        <v>0</v>
      </c>
      <c r="H156" s="32">
        <v>0</v>
      </c>
      <c r="I156" s="32">
        <f>B150</f>
        <v>-0.48693024641912852</v>
      </c>
      <c r="J156" s="32">
        <f>IF(SUMPRODUCT(L156:L159,N150:N153)&gt;0,N150,-N150)</f>
        <v>-0.76813491550400936</v>
      </c>
      <c r="K156" s="32">
        <f>I156+J156*H156</f>
        <v>-0.48693024641912852</v>
      </c>
      <c r="L156" s="32">
        <f>D150</f>
        <v>-0.54932144458234688</v>
      </c>
      <c r="M156" s="32">
        <f>SUMPRODUCT(L156:L159,J156:J159)</f>
        <v>6.7692210700294214E-2</v>
      </c>
    </row>
    <row r="157" spans="1:111" ht="13.5" thickBot="1" x14ac:dyDescent="0.4">
      <c r="H157" s="33">
        <f>H156</f>
        <v>0</v>
      </c>
      <c r="I157" s="33">
        <f>B151</f>
        <v>0.42570977950168587</v>
      </c>
      <c r="J157" s="32">
        <f>IF(SUMPRODUCT(L156:L159,N150:N153)&gt;0,N151,-N151)</f>
        <v>0.16899074532504654</v>
      </c>
      <c r="K157" s="33">
        <f t="shared" ref="K157:K159" si="292">I157+J157*H157</f>
        <v>0.42570977950168587</v>
      </c>
      <c r="L157" s="32">
        <f>D151</f>
        <v>0.49694811877100165</v>
      </c>
      <c r="M157" s="39" t="s">
        <v>375</v>
      </c>
    </row>
    <row r="158" spans="1:111" ht="13.15" thickTop="1" x14ac:dyDescent="0.35">
      <c r="H158" s="33">
        <f t="shared" ref="H158:H159" si="293">H157</f>
        <v>0</v>
      </c>
      <c r="I158" s="32">
        <f>B152</f>
        <v>-0.42103416754521977</v>
      </c>
      <c r="J158" s="32">
        <f>IF(SUMPRODUCT(L156:L159,N150:N153)&gt;0,N152,-N152)</f>
        <v>1</v>
      </c>
      <c r="K158" s="32">
        <f t="shared" si="292"/>
        <v>-0.42103416754521977</v>
      </c>
      <c r="L158" s="32">
        <f>D152</f>
        <v>-0.37833285573600506</v>
      </c>
      <c r="M158" s="32">
        <f>F152</f>
        <v>-2480.3402923303579</v>
      </c>
    </row>
    <row r="159" spans="1:111" x14ac:dyDescent="0.35">
      <c r="H159" s="33">
        <f t="shared" si="293"/>
        <v>0</v>
      </c>
      <c r="I159" s="34">
        <f>B153</f>
        <v>-0.46203702160395704</v>
      </c>
      <c r="J159" s="32">
        <f>IF(SUMPRODUCT(L156:L159,N150:N153)&gt;0,N153,-N153)</f>
        <v>0.12728703090338453</v>
      </c>
      <c r="K159" s="34">
        <f t="shared" si="292"/>
        <v>-0.46203702160395704</v>
      </c>
      <c r="L159" s="32">
        <f>D153</f>
        <v>-0.47064926832149467</v>
      </c>
    </row>
    <row r="160" spans="1:111" ht="13.5" thickBot="1" x14ac:dyDescent="0.4">
      <c r="B160" s="39" t="s">
        <v>367</v>
      </c>
      <c r="D160" s="39" t="s">
        <v>368</v>
      </c>
      <c r="E160" s="39" t="s">
        <v>369</v>
      </c>
      <c r="F160" s="39" t="s">
        <v>370</v>
      </c>
      <c r="H160" s="39" t="s">
        <v>347</v>
      </c>
      <c r="I160" s="39" t="s">
        <v>371</v>
      </c>
      <c r="J160" s="39" t="s">
        <v>372</v>
      </c>
      <c r="K160" s="39" t="s">
        <v>349</v>
      </c>
      <c r="L160" s="39" t="s">
        <v>373</v>
      </c>
      <c r="M160" s="39" t="s">
        <v>374</v>
      </c>
      <c r="O160" s="45" t="s">
        <v>336</v>
      </c>
    </row>
    <row r="161" spans="2:97" ht="13.9" thickTop="1" thickBot="1" x14ac:dyDescent="0.4">
      <c r="B161" s="32">
        <f>1+B156</f>
        <v>2</v>
      </c>
      <c r="D161" s="32">
        <v>0</v>
      </c>
      <c r="E161" s="32">
        <f>H161</f>
        <v>1.31378173828125E-2</v>
      </c>
      <c r="F161" s="32" t="b">
        <f>OR(F156,M161*M156&lt;=0)</f>
        <v>1</v>
      </c>
      <c r="H161" s="32">
        <f>ABS(H143)</f>
        <v>1.31378173828125E-2</v>
      </c>
      <c r="I161" s="32">
        <f>I156</f>
        <v>-0.48693024641912852</v>
      </c>
      <c r="J161" s="32">
        <f>J156</f>
        <v>-0.76813491550400936</v>
      </c>
      <c r="K161" s="32">
        <f>I161+J161*H161</f>
        <v>-0.49702186266438231</v>
      </c>
      <c r="L161" s="32">
        <f>$CE$3-$CE$7*SUMPRODUCT($B$3:$CD$3,Q163:CS163)</f>
        <v>3.0384541271597811</v>
      </c>
      <c r="M161" s="32">
        <f>SUMPRODUCT(L161:L164,J161:J164)</f>
        <v>-7.7411703049311136</v>
      </c>
      <c r="O161" s="46">
        <f>SUM(Q161:CS161)</f>
        <v>-1.6505869463478722</v>
      </c>
      <c r="P161" s="39" t="s">
        <v>363</v>
      </c>
      <c r="Q161" s="32">
        <f t="shared" ref="Q161:AV161" si="294">SUMPRODUCT(B$3:B$6,$K161:$K164)</f>
        <v>0.93735301161038587</v>
      </c>
      <c r="R161" s="32">
        <f t="shared" si="294"/>
        <v>0.4769882637736379</v>
      </c>
      <c r="S161" s="32">
        <f t="shared" si="294"/>
        <v>1.6623515936889932E-2</v>
      </c>
      <c r="T161" s="32">
        <f t="shared" si="294"/>
        <v>0.52945666144797854</v>
      </c>
      <c r="U161" s="32">
        <f t="shared" si="294"/>
        <v>6.9091913611230626E-2</v>
      </c>
      <c r="V161" s="32">
        <f t="shared" si="294"/>
        <v>-0.39127283422551734</v>
      </c>
      <c r="W161" s="32">
        <f t="shared" si="294"/>
        <v>0.12156031128557132</v>
      </c>
      <c r="X161" s="32">
        <f t="shared" si="294"/>
        <v>-0.33880443655117665</v>
      </c>
      <c r="Y161" s="32">
        <f t="shared" si="294"/>
        <v>-0.79916918438792461</v>
      </c>
      <c r="Z161" s="32">
        <f t="shared" si="294"/>
        <v>1.3041501107988016</v>
      </c>
      <c r="AA161" s="32">
        <f t="shared" si="294"/>
        <v>0.84378536296205364</v>
      </c>
      <c r="AB161" s="32">
        <f t="shared" si="294"/>
        <v>0.38342061512530567</v>
      </c>
      <c r="AC161" s="32">
        <f t="shared" si="294"/>
        <v>0.89625376063639428</v>
      </c>
      <c r="AD161" s="32">
        <f t="shared" si="294"/>
        <v>0.43588901279964637</v>
      </c>
      <c r="AE161" s="32">
        <f t="shared" si="294"/>
        <v>-2.4475735037101598E-2</v>
      </c>
      <c r="AF161" s="32">
        <f t="shared" si="294"/>
        <v>0.48835741047398706</v>
      </c>
      <c r="AG161" s="32">
        <f t="shared" si="294"/>
        <v>2.7992662637239096E-2</v>
      </c>
      <c r="AH161" s="32">
        <f t="shared" si="294"/>
        <v>-0.43237208519950887</v>
      </c>
      <c r="AI161" s="32">
        <f t="shared" si="294"/>
        <v>1.7932129097166891</v>
      </c>
      <c r="AJ161" s="32">
        <f t="shared" si="294"/>
        <v>1.3328481618799413</v>
      </c>
      <c r="AK161" s="32">
        <f t="shared" si="294"/>
        <v>0.87248341404319329</v>
      </c>
      <c r="AL161" s="32">
        <f t="shared" si="294"/>
        <v>1.385316559554282</v>
      </c>
      <c r="AM161" s="32">
        <f t="shared" si="294"/>
        <v>0.92495181171753393</v>
      </c>
      <c r="AN161" s="32">
        <f t="shared" si="294"/>
        <v>0.46458706388078597</v>
      </c>
      <c r="AO161" s="32">
        <f t="shared" si="294"/>
        <v>0.97742020939187457</v>
      </c>
      <c r="AP161" s="32">
        <f t="shared" si="294"/>
        <v>0.51705546155512661</v>
      </c>
      <c r="AQ161" s="32">
        <f t="shared" si="294"/>
        <v>5.6690713718378638E-2</v>
      </c>
      <c r="AR161" s="32">
        <f t="shared" si="294"/>
        <v>0.44033114894600356</v>
      </c>
      <c r="AS161" s="32">
        <f t="shared" si="294"/>
        <v>-2.0033598890744408E-2</v>
      </c>
      <c r="AT161" s="32">
        <f t="shared" si="294"/>
        <v>-0.48039834672749238</v>
      </c>
      <c r="AU161" s="32">
        <f t="shared" si="294"/>
        <v>3.2434798783596286E-2</v>
      </c>
      <c r="AV161" s="32">
        <f t="shared" si="294"/>
        <v>-0.42792994905315168</v>
      </c>
      <c r="AW161" s="32">
        <f t="shared" ref="AW161:CB161" si="295">SUMPRODUCT(AH$3:AH$6,$K161:$K164)</f>
        <v>-0.8882946968898997</v>
      </c>
      <c r="AX161" s="32">
        <f t="shared" si="295"/>
        <v>-0.37546155137881099</v>
      </c>
      <c r="AY161" s="32">
        <f t="shared" si="295"/>
        <v>-0.83582629921555895</v>
      </c>
      <c r="AZ161" s="32">
        <f t="shared" si="295"/>
        <v>-1.2961910470523068</v>
      </c>
      <c r="BA161" s="32">
        <f t="shared" si="295"/>
        <v>0.8071282481344193</v>
      </c>
      <c r="BB161" s="32">
        <f t="shared" si="295"/>
        <v>0.34676350029767133</v>
      </c>
      <c r="BC161" s="32">
        <f t="shared" si="295"/>
        <v>-0.11360124753907663</v>
      </c>
      <c r="BD161" s="32">
        <f t="shared" si="295"/>
        <v>0.39923189797201203</v>
      </c>
      <c r="BE161" s="32">
        <f t="shared" si="295"/>
        <v>-6.1132849864735953E-2</v>
      </c>
      <c r="BF161" s="32">
        <f t="shared" si="295"/>
        <v>-0.52149759770148396</v>
      </c>
      <c r="BG161" s="32">
        <f t="shared" si="295"/>
        <v>-8.6644521903952443E-3</v>
      </c>
      <c r="BH161" s="32">
        <f t="shared" si="295"/>
        <v>-0.46902920002714321</v>
      </c>
      <c r="BI161" s="32">
        <f t="shared" si="295"/>
        <v>-0.92939394786389118</v>
      </c>
      <c r="BJ161" s="32">
        <f t="shared" si="295"/>
        <v>1.2961910470523068</v>
      </c>
      <c r="BK161" s="32">
        <f t="shared" si="295"/>
        <v>0.83582629921555895</v>
      </c>
      <c r="BL161" s="32">
        <f t="shared" si="295"/>
        <v>0.37546155137881099</v>
      </c>
      <c r="BM161" s="32">
        <f t="shared" si="295"/>
        <v>0.8882946968898997</v>
      </c>
      <c r="BN161" s="32">
        <f t="shared" si="295"/>
        <v>0.42792994905315168</v>
      </c>
      <c r="BO161" s="32">
        <f t="shared" si="295"/>
        <v>-3.2434798783596286E-2</v>
      </c>
      <c r="BP161" s="32">
        <f t="shared" si="295"/>
        <v>0.48039834672749238</v>
      </c>
      <c r="BQ161" s="32">
        <f t="shared" si="295"/>
        <v>2.0033598890744408E-2</v>
      </c>
      <c r="BR161" s="32">
        <f t="shared" si="295"/>
        <v>-0.44033114894600356</v>
      </c>
      <c r="BS161" s="32">
        <f t="shared" si="295"/>
        <v>-5.6690713718378638E-2</v>
      </c>
      <c r="BT161" s="32">
        <f t="shared" si="295"/>
        <v>-0.51705546155512661</v>
      </c>
      <c r="BU161" s="32">
        <f t="shared" si="295"/>
        <v>-0.97742020939187457</v>
      </c>
      <c r="BV161" s="32">
        <f t="shared" si="295"/>
        <v>-0.46458706388078597</v>
      </c>
      <c r="BW161" s="32">
        <f t="shared" si="295"/>
        <v>-0.92495181171753393</v>
      </c>
      <c r="BX161" s="32">
        <f t="shared" si="295"/>
        <v>-1.385316559554282</v>
      </c>
      <c r="BY161" s="32">
        <f t="shared" si="295"/>
        <v>-0.87248341404319329</v>
      </c>
      <c r="BZ161" s="32">
        <f t="shared" si="295"/>
        <v>-1.3328481618799413</v>
      </c>
      <c r="CA161" s="32">
        <f t="shared" si="295"/>
        <v>-1.7932129097166891</v>
      </c>
      <c r="CB161" s="32">
        <f t="shared" si="295"/>
        <v>0.31010638547003694</v>
      </c>
      <c r="CC161" s="32">
        <f t="shared" ref="CC161:CS161" si="296">SUMPRODUCT(BN$3:BN$6,$K161:$K164)</f>
        <v>-0.15025836236671103</v>
      </c>
      <c r="CD161" s="32">
        <f t="shared" si="296"/>
        <v>-0.61062311020345894</v>
      </c>
      <c r="CE161" s="32">
        <f t="shared" si="296"/>
        <v>-9.7789964692370335E-2</v>
      </c>
      <c r="CF161" s="32">
        <f t="shared" si="296"/>
        <v>-0.5581547125291183</v>
      </c>
      <c r="CG161" s="32">
        <f t="shared" si="296"/>
        <v>-1.0185194603658663</v>
      </c>
      <c r="CH161" s="32">
        <f t="shared" si="296"/>
        <v>-0.50568631485477755</v>
      </c>
      <c r="CI161" s="32">
        <f t="shared" si="296"/>
        <v>-0.96605106269152552</v>
      </c>
      <c r="CJ161" s="32">
        <f t="shared" si="296"/>
        <v>-1.4264158105282734</v>
      </c>
      <c r="CK161" s="32">
        <f t="shared" si="296"/>
        <v>0.79916918438792461</v>
      </c>
      <c r="CL161" s="32">
        <f t="shared" si="296"/>
        <v>0.33880443655117665</v>
      </c>
      <c r="CM161" s="32">
        <f t="shared" si="296"/>
        <v>-0.12156031128557132</v>
      </c>
      <c r="CN161" s="32">
        <f t="shared" si="296"/>
        <v>0.39127283422551734</v>
      </c>
      <c r="CO161" s="32">
        <f t="shared" si="296"/>
        <v>-6.9091913611230626E-2</v>
      </c>
      <c r="CP161" s="32">
        <f t="shared" si="296"/>
        <v>-0.52945666144797854</v>
      </c>
      <c r="CQ161" s="32">
        <f t="shared" si="296"/>
        <v>-1.6623515936889932E-2</v>
      </c>
      <c r="CR161" s="32">
        <f t="shared" si="296"/>
        <v>-0.4769882637736379</v>
      </c>
      <c r="CS161" s="32">
        <f t="shared" si="296"/>
        <v>-0.93735301161038587</v>
      </c>
    </row>
    <row r="162" spans="2:97" ht="13.9" thickTop="1" thickBot="1" x14ac:dyDescent="0.4">
      <c r="H162" s="33">
        <f>H161</f>
        <v>1.31378173828125E-2</v>
      </c>
      <c r="I162" s="33">
        <f t="shared" ref="I162:J162" si="297">I157</f>
        <v>0.42570977950168587</v>
      </c>
      <c r="J162" s="33">
        <f t="shared" si="297"/>
        <v>0.16899074532504654</v>
      </c>
      <c r="K162" s="33">
        <f t="shared" ref="K162:K164" si="298">I162+J162*H162</f>
        <v>0.42792994905315168</v>
      </c>
      <c r="L162" s="33">
        <f>$CE$4-$CE$7*SUMPRODUCT($B$4:$CD$4,Q163:CS163)</f>
        <v>-0.36663263912191724</v>
      </c>
      <c r="M162" s="39" t="s">
        <v>375</v>
      </c>
      <c r="O162" s="47">
        <f t="shared" ref="O162:O163" si="299">SUM(Q162:CS162)</f>
        <v>103.61101747391622</v>
      </c>
      <c r="P162" s="39" t="s">
        <v>365</v>
      </c>
      <c r="Q162" s="33">
        <f>EXP(Q161)</f>
        <v>2.5532141376452984</v>
      </c>
      <c r="R162" s="33">
        <f>EXP(R161)</f>
        <v>1.6112145343647835</v>
      </c>
      <c r="S162" s="33">
        <f t="shared" ref="S162:CD162" si="300">EXP(S161)</f>
        <v>1.0167624553976888</v>
      </c>
      <c r="T162" s="33">
        <f t="shared" si="300"/>
        <v>1.6980094639292553</v>
      </c>
      <c r="U162" s="33">
        <f t="shared" si="300"/>
        <v>1.0715346932454775</v>
      </c>
      <c r="V162" s="33">
        <f t="shared" si="300"/>
        <v>0.67619564155533862</v>
      </c>
      <c r="W162" s="33">
        <f t="shared" si="300"/>
        <v>1.1292574708411969</v>
      </c>
      <c r="X162" s="33">
        <f t="shared" si="300"/>
        <v>0.71262179823951788</v>
      </c>
      <c r="Y162" s="33">
        <f t="shared" si="300"/>
        <v>0.44970242875421118</v>
      </c>
      <c r="Z162" s="33">
        <f t="shared" si="300"/>
        <v>3.6845562980200817</v>
      </c>
      <c r="AA162" s="33">
        <f t="shared" si="300"/>
        <v>2.325151883081102</v>
      </c>
      <c r="AB162" s="33">
        <f t="shared" si="300"/>
        <v>1.4672950667901907</v>
      </c>
      <c r="AC162" s="33">
        <f t="shared" si="300"/>
        <v>2.4504060870461166</v>
      </c>
      <c r="AD162" s="33">
        <f t="shared" si="300"/>
        <v>1.5463371615926438</v>
      </c>
      <c r="AE162" s="33">
        <f t="shared" si="300"/>
        <v>0.97582136690039678</v>
      </c>
      <c r="AF162" s="33">
        <f t="shared" si="300"/>
        <v>1.6296371953006146</v>
      </c>
      <c r="AG162" s="33">
        <f t="shared" si="300"/>
        <v>1.0283881387369094</v>
      </c>
      <c r="AH162" s="33">
        <f t="shared" si="300"/>
        <v>0.64896786041980081</v>
      </c>
      <c r="AI162" s="33">
        <f t="shared" si="300"/>
        <v>6.0087269834710604</v>
      </c>
      <c r="AJ162" s="33">
        <f t="shared" si="300"/>
        <v>3.79182776174311</v>
      </c>
      <c r="AK162" s="33">
        <f t="shared" si="300"/>
        <v>2.3928459080062994</v>
      </c>
      <c r="AL162" s="33">
        <f t="shared" si="300"/>
        <v>3.9960907053062731</v>
      </c>
      <c r="AM162" s="33">
        <f t="shared" si="300"/>
        <v>2.521746738786057</v>
      </c>
      <c r="AN162" s="33">
        <f t="shared" si="300"/>
        <v>1.591356924439663</v>
      </c>
      <c r="AO162" s="33">
        <f t="shared" si="300"/>
        <v>2.6575913615250535</v>
      </c>
      <c r="AP162" s="33">
        <f t="shared" si="300"/>
        <v>1.6770821393149924</v>
      </c>
      <c r="AQ162" s="33">
        <f t="shared" si="300"/>
        <v>1.0583284333056171</v>
      </c>
      <c r="AR162" s="33">
        <f t="shared" si="300"/>
        <v>1.5532214810142415</v>
      </c>
      <c r="AS162" s="33">
        <f t="shared" si="300"/>
        <v>0.98016574027188286</v>
      </c>
      <c r="AT162" s="33">
        <f t="shared" si="300"/>
        <v>0.61853695055477997</v>
      </c>
      <c r="AU162" s="33">
        <f t="shared" si="300"/>
        <v>1.0329665402733217</v>
      </c>
      <c r="AV162" s="33">
        <f t="shared" si="300"/>
        <v>0.65185707640480584</v>
      </c>
      <c r="AW162" s="33">
        <f t="shared" si="300"/>
        <v>0.4113566427297714</v>
      </c>
      <c r="AX162" s="33">
        <f t="shared" si="300"/>
        <v>0.68697213267194857</v>
      </c>
      <c r="AY162" s="33">
        <f t="shared" si="300"/>
        <v>0.43351611936686874</v>
      </c>
      <c r="AZ162" s="33">
        <f t="shared" si="300"/>
        <v>0.27357183328520085</v>
      </c>
      <c r="BA162" s="33">
        <f t="shared" si="300"/>
        <v>2.2414618130577475</v>
      </c>
      <c r="BB162" s="33">
        <f t="shared" si="300"/>
        <v>1.4144821611997518</v>
      </c>
      <c r="BC162" s="33">
        <f t="shared" si="300"/>
        <v>0.89261381688360464</v>
      </c>
      <c r="BD162" s="33">
        <f t="shared" si="300"/>
        <v>1.490679264026866</v>
      </c>
      <c r="BE162" s="33">
        <f t="shared" si="300"/>
        <v>0.94069825983783284</v>
      </c>
      <c r="BF162" s="33">
        <f t="shared" si="300"/>
        <v>0.59363086172638835</v>
      </c>
      <c r="BG162" s="33">
        <f t="shared" si="300"/>
        <v>0.99137297599922547</v>
      </c>
      <c r="BH162" s="33">
        <f t="shared" si="300"/>
        <v>0.62560931508061646</v>
      </c>
      <c r="BI162" s="33">
        <f t="shared" si="300"/>
        <v>0.39479290296485126</v>
      </c>
      <c r="BJ162" s="33">
        <f t="shared" si="300"/>
        <v>3.6553470728015038</v>
      </c>
      <c r="BK162" s="33">
        <f t="shared" si="300"/>
        <v>2.3067193013732825</v>
      </c>
      <c r="BL162" s="33">
        <f t="shared" si="300"/>
        <v>1.4556631229137971</v>
      </c>
      <c r="BM162" s="33">
        <f t="shared" si="300"/>
        <v>2.4309805558601871</v>
      </c>
      <c r="BN162" s="33">
        <f t="shared" si="300"/>
        <v>1.5340786135441078</v>
      </c>
      <c r="BO162" s="33">
        <f t="shared" si="300"/>
        <v>0.96808556813021374</v>
      </c>
      <c r="BP162" s="33">
        <f t="shared" si="300"/>
        <v>1.6167182883788542</v>
      </c>
      <c r="BQ162" s="33">
        <f t="shared" si="300"/>
        <v>1.0202356182359684</v>
      </c>
      <c r="BR162" s="33">
        <f t="shared" si="300"/>
        <v>0.64382318440961028</v>
      </c>
      <c r="BS162" s="33">
        <f t="shared" si="300"/>
        <v>0.944886264537529</v>
      </c>
      <c r="BT162" s="33">
        <f t="shared" si="300"/>
        <v>0.59627371644924443</v>
      </c>
      <c r="BU162" s="33">
        <f t="shared" si="300"/>
        <v>0.37628057288166078</v>
      </c>
      <c r="BV162" s="33">
        <f t="shared" si="300"/>
        <v>0.62839453842330983</v>
      </c>
      <c r="BW162" s="33">
        <f t="shared" si="300"/>
        <v>0.39655052770342419</v>
      </c>
      <c r="BX162" s="33">
        <f t="shared" si="300"/>
        <v>0.25024456994235239</v>
      </c>
      <c r="BY162" s="33">
        <f t="shared" si="300"/>
        <v>0.41791240992747092</v>
      </c>
      <c r="BZ162" s="33">
        <f t="shared" si="300"/>
        <v>0.26372505895159598</v>
      </c>
      <c r="CA162" s="33">
        <f t="shared" si="300"/>
        <v>0.16642460254074154</v>
      </c>
      <c r="CB162" s="33">
        <f t="shared" si="300"/>
        <v>1.3635701704696115</v>
      </c>
      <c r="CC162" s="33">
        <f t="shared" si="300"/>
        <v>0.86048563059935523</v>
      </c>
      <c r="CD162" s="33">
        <f t="shared" si="300"/>
        <v>0.54301240706443832</v>
      </c>
      <c r="CE162" s="33">
        <f t="shared" ref="CE162:CS162" si="301">EXP(CE161)</f>
        <v>0.90683935203506449</v>
      </c>
      <c r="CF162" s="33">
        <f t="shared" si="301"/>
        <v>0.57226408188400124</v>
      </c>
      <c r="CG162" s="33">
        <f t="shared" si="301"/>
        <v>0.36112921068061021</v>
      </c>
      <c r="CH162" s="33">
        <f t="shared" si="301"/>
        <v>0.60309152268720945</v>
      </c>
      <c r="CI162" s="33">
        <f t="shared" si="301"/>
        <v>0.38058297288059817</v>
      </c>
      <c r="CJ162" s="33">
        <f t="shared" si="301"/>
        <v>0.24016818973221832</v>
      </c>
      <c r="CK162" s="33">
        <f t="shared" si="301"/>
        <v>2.2236926822260035</v>
      </c>
      <c r="CL162" s="33">
        <f t="shared" si="301"/>
        <v>1.4032688902731152</v>
      </c>
      <c r="CM162" s="33">
        <f t="shared" si="301"/>
        <v>0.88553764382456412</v>
      </c>
      <c r="CN162" s="33">
        <f t="shared" si="301"/>
        <v>1.4788619425287464</v>
      </c>
      <c r="CO162" s="33">
        <f t="shared" si="301"/>
        <v>0.93324089859488146</v>
      </c>
      <c r="CP162" s="33">
        <f t="shared" si="301"/>
        <v>0.58892486834906321</v>
      </c>
      <c r="CQ162" s="33">
        <f t="shared" si="301"/>
        <v>0.98351389224818242</v>
      </c>
      <c r="CR162" s="33">
        <f t="shared" si="301"/>
        <v>0.62064981333739455</v>
      </c>
      <c r="CS162" s="33">
        <f t="shared" si="301"/>
        <v>0.39166319238787001</v>
      </c>
    </row>
    <row r="163" spans="2:97" ht="13.9" thickTop="1" thickBot="1" x14ac:dyDescent="0.4">
      <c r="H163" s="32">
        <f t="shared" ref="H163:H164" si="302">H162</f>
        <v>1.31378173828125E-2</v>
      </c>
      <c r="I163" s="32">
        <f t="shared" ref="I163:J163" si="303">I158</f>
        <v>-0.42103416754521977</v>
      </c>
      <c r="J163" s="32">
        <f t="shared" si="303"/>
        <v>1</v>
      </c>
      <c r="K163" s="32">
        <f t="shared" si="298"/>
        <v>-0.40789635016240727</v>
      </c>
      <c r="L163" s="32">
        <f>$CE$5-$CE$7*SUMPRODUCT($B$5:$CD$5,Q163:CS163)</f>
        <v>-5.2086226894092817</v>
      </c>
      <c r="M163" s="32">
        <f>SUMPRODUCT($B$7:$CD$7, LN(Q163:CS163))</f>
        <v>-2480.3906852318228</v>
      </c>
      <c r="O163" s="48">
        <f t="shared" si="299"/>
        <v>1</v>
      </c>
      <c r="P163" s="39" t="s">
        <v>366</v>
      </c>
      <c r="Q163" s="32">
        <f t="shared" ref="Q163:AV163" si="304">Q162/$O162</f>
        <v>2.4642303491402957E-2</v>
      </c>
      <c r="R163" s="32">
        <f t="shared" si="304"/>
        <v>1.5550610095788338E-2</v>
      </c>
      <c r="S163" s="32">
        <f t="shared" si="304"/>
        <v>9.8132658107875047E-3</v>
      </c>
      <c r="T163" s="32">
        <f t="shared" si="304"/>
        <v>1.6388309904945431E-2</v>
      </c>
      <c r="U163" s="32">
        <f t="shared" si="304"/>
        <v>1.0341899147117566E-2</v>
      </c>
      <c r="V163" s="32">
        <f t="shared" si="304"/>
        <v>6.5262909103809249E-3</v>
      </c>
      <c r="W163" s="32">
        <f t="shared" si="304"/>
        <v>1.0899009568412782E-2</v>
      </c>
      <c r="X163" s="32">
        <f t="shared" si="304"/>
        <v>6.8778573515979454E-3</v>
      </c>
      <c r="Y163" s="32">
        <f t="shared" si="304"/>
        <v>4.3402954600597612E-3</v>
      </c>
      <c r="Z163" s="32">
        <f t="shared" si="304"/>
        <v>3.5561433405937336E-2</v>
      </c>
      <c r="AA163" s="32">
        <f t="shared" si="304"/>
        <v>2.2441164460781909E-2</v>
      </c>
      <c r="AB163" s="32">
        <f t="shared" si="304"/>
        <v>1.4161573764677854E-2</v>
      </c>
      <c r="AC163" s="32">
        <f t="shared" si="304"/>
        <v>2.3650053312747357E-2</v>
      </c>
      <c r="AD163" s="32">
        <f t="shared" si="304"/>
        <v>1.4924447218964236E-2</v>
      </c>
      <c r="AE163" s="32">
        <f t="shared" si="304"/>
        <v>9.4181235807867351E-3</v>
      </c>
      <c r="AF163" s="32">
        <f t="shared" si="304"/>
        <v>1.5728416099290512E-2</v>
      </c>
      <c r="AG163" s="32">
        <f t="shared" si="304"/>
        <v>9.9254708988433891E-3</v>
      </c>
      <c r="AH163" s="32">
        <f t="shared" si="304"/>
        <v>6.2635024367285715E-3</v>
      </c>
      <c r="AI163" s="32">
        <f t="shared" si="304"/>
        <v>5.7993127854224003E-2</v>
      </c>
      <c r="AJ163" s="32">
        <f t="shared" si="304"/>
        <v>3.6596762141610006E-2</v>
      </c>
      <c r="AK163" s="32">
        <f t="shared" si="304"/>
        <v>2.309451220869143E-2</v>
      </c>
      <c r="AL163" s="32">
        <f t="shared" si="304"/>
        <v>3.8568202520666083E-2</v>
      </c>
      <c r="AM163" s="32">
        <f t="shared" si="304"/>
        <v>2.4338596418290163E-2</v>
      </c>
      <c r="AN163" s="32">
        <f t="shared" si="304"/>
        <v>1.5358954706146791E-2</v>
      </c>
      <c r="AO163" s="32">
        <f t="shared" si="304"/>
        <v>2.5649698519697429E-2</v>
      </c>
      <c r="AP163" s="32">
        <f t="shared" si="304"/>
        <v>1.6186330181895889E-2</v>
      </c>
      <c r="AQ163" s="32">
        <f t="shared" si="304"/>
        <v>1.0214439150470154E-2</v>
      </c>
      <c r="AR163" s="32">
        <f t="shared" si="304"/>
        <v>1.4990891112571698E-2</v>
      </c>
      <c r="AS163" s="32">
        <f t="shared" si="304"/>
        <v>9.4600532276274268E-3</v>
      </c>
      <c r="AT163" s="32">
        <f t="shared" si="304"/>
        <v>5.9697990197856605E-3</v>
      </c>
      <c r="AU163" s="32">
        <f t="shared" si="304"/>
        <v>9.9696592645986525E-3</v>
      </c>
      <c r="AV163" s="32">
        <f t="shared" si="304"/>
        <v>6.2913876564228222E-3</v>
      </c>
      <c r="AW163" s="32">
        <f t="shared" ref="AW163:CB163" si="305">AW162/$O162</f>
        <v>3.9702017484128009E-3</v>
      </c>
      <c r="AX163" s="32">
        <f t="shared" si="305"/>
        <v>6.6303000339215067E-3</v>
      </c>
      <c r="AY163" s="32">
        <f t="shared" si="305"/>
        <v>4.1840735660761677E-3</v>
      </c>
      <c r="AZ163" s="32">
        <f t="shared" si="305"/>
        <v>2.64037396750854E-3</v>
      </c>
      <c r="BA163" s="32">
        <f t="shared" si="305"/>
        <v>2.1633431151489552E-2</v>
      </c>
      <c r="BB163" s="32">
        <f t="shared" si="305"/>
        <v>1.3651850890817125E-2</v>
      </c>
      <c r="BC163" s="32">
        <f t="shared" si="305"/>
        <v>8.6150473052570651E-3</v>
      </c>
      <c r="BD163" s="32">
        <f t="shared" si="305"/>
        <v>1.4387265952697939E-2</v>
      </c>
      <c r="BE163" s="32">
        <f t="shared" si="305"/>
        <v>9.0791335011708666E-3</v>
      </c>
      <c r="BF163" s="32">
        <f t="shared" si="305"/>
        <v>5.7294183205548891E-3</v>
      </c>
      <c r="BG163" s="32">
        <f t="shared" si="305"/>
        <v>9.5682196755649158E-3</v>
      </c>
      <c r="BH163" s="32">
        <f t="shared" si="305"/>
        <v>6.0380578275675348E-3</v>
      </c>
      <c r="BI163" s="32">
        <f t="shared" si="305"/>
        <v>3.8103370914607535E-3</v>
      </c>
      <c r="BJ163" s="32">
        <f t="shared" si="305"/>
        <v>3.5279521057900304E-2</v>
      </c>
      <c r="BK163" s="32">
        <f t="shared" si="305"/>
        <v>2.2263262707115029E-2</v>
      </c>
      <c r="BL163" s="32">
        <f t="shared" si="305"/>
        <v>1.4049308253152287E-2</v>
      </c>
      <c r="BM163" s="32">
        <f t="shared" si="305"/>
        <v>2.3462568123821193E-2</v>
      </c>
      <c r="BN163" s="32">
        <f t="shared" si="305"/>
        <v>1.4806134047764831E-2</v>
      </c>
      <c r="BO163" s="32">
        <f t="shared" si="305"/>
        <v>9.3434616485059286E-3</v>
      </c>
      <c r="BP163" s="32">
        <f t="shared" si="305"/>
        <v>1.5603729485485059E-2</v>
      </c>
      <c r="BQ163" s="32">
        <f t="shared" si="305"/>
        <v>9.8467869837569142E-3</v>
      </c>
      <c r="BR163" s="32">
        <f t="shared" si="305"/>
        <v>6.2138486823729048E-3</v>
      </c>
      <c r="BS163" s="32">
        <f t="shared" si="305"/>
        <v>9.1195539583944479E-3</v>
      </c>
      <c r="BT163" s="32">
        <f t="shared" si="305"/>
        <v>5.7549257886532644E-3</v>
      </c>
      <c r="BU163" s="32">
        <f t="shared" si="305"/>
        <v>3.6316656476845077E-3</v>
      </c>
      <c r="BV163" s="32">
        <f t="shared" si="305"/>
        <v>6.0649393640160552E-3</v>
      </c>
      <c r="BW163" s="32">
        <f t="shared" si="305"/>
        <v>3.8273007771905594E-3</v>
      </c>
      <c r="BX163" s="32">
        <f t="shared" si="305"/>
        <v>2.4152312760112675E-3</v>
      </c>
      <c r="BY163" s="32">
        <f t="shared" si="305"/>
        <v>4.0334746257334958E-3</v>
      </c>
      <c r="BZ163" s="32">
        <f t="shared" si="305"/>
        <v>2.5453379899293819E-3</v>
      </c>
      <c r="CA163" s="32">
        <f t="shared" si="305"/>
        <v>1.606244264348031E-3</v>
      </c>
      <c r="CB163" s="32">
        <f t="shared" si="305"/>
        <v>1.316047466489639E-2</v>
      </c>
      <c r="CC163" s="32">
        <f t="shared" ref="CC163:CS163" si="306">CC162/$O162</f>
        <v>8.3049626533778613E-3</v>
      </c>
      <c r="CD163" s="32">
        <f t="shared" si="306"/>
        <v>5.2408751530805125E-3</v>
      </c>
      <c r="CE163" s="32">
        <f t="shared" si="306"/>
        <v>8.7523448195396657E-3</v>
      </c>
      <c r="CF163" s="32">
        <f t="shared" si="306"/>
        <v>5.5231972027305603E-3</v>
      </c>
      <c r="CG163" s="32">
        <f t="shared" si="306"/>
        <v>3.4854325291373907E-3</v>
      </c>
      <c r="CH163" s="32">
        <f t="shared" si="306"/>
        <v>5.820727731382775E-3</v>
      </c>
      <c r="CI163" s="32">
        <f t="shared" si="306"/>
        <v>3.6731901892229643E-3</v>
      </c>
      <c r="CJ163" s="32">
        <f t="shared" si="306"/>
        <v>2.3179792611599435E-3</v>
      </c>
      <c r="CK163" s="32">
        <f t="shared" si="306"/>
        <v>2.1461932682842456E-2</v>
      </c>
      <c r="CL163" s="32">
        <f t="shared" si="306"/>
        <v>1.354362619425472E-2</v>
      </c>
      <c r="CM163" s="32">
        <f t="shared" si="306"/>
        <v>8.5467517394807527E-3</v>
      </c>
      <c r="CN163" s="32">
        <f t="shared" si="306"/>
        <v>1.4273211272160758E-2</v>
      </c>
      <c r="CO163" s="32">
        <f t="shared" si="306"/>
        <v>9.0071589040212081E-3</v>
      </c>
      <c r="CP163" s="32">
        <f t="shared" si="306"/>
        <v>5.6839985042838074E-3</v>
      </c>
      <c r="CQ163" s="32">
        <f t="shared" si="306"/>
        <v>9.4923678603559634E-3</v>
      </c>
      <c r="CR163" s="32">
        <f t="shared" si="306"/>
        <v>5.9901912795484458E-3</v>
      </c>
      <c r="CS163" s="32">
        <f t="shared" si="306"/>
        <v>3.7801307422395511E-3</v>
      </c>
    </row>
    <row r="164" spans="2:97" ht="13.15" thickTop="1" x14ac:dyDescent="0.35">
      <c r="H164" s="34">
        <f t="shared" si="302"/>
        <v>1.31378173828125E-2</v>
      </c>
      <c r="I164" s="34">
        <f t="shared" ref="I164:J164" si="307">I159</f>
        <v>-0.46203702160395704</v>
      </c>
      <c r="J164" s="34">
        <f t="shared" si="307"/>
        <v>0.12728703090338453</v>
      </c>
      <c r="K164" s="34">
        <f t="shared" si="298"/>
        <v>-0.46036474783674797</v>
      </c>
      <c r="L164" s="34">
        <f>$CE$6-$CE$7*SUMPRODUCT($B$6:$CD$6,Q163:CS163)</f>
        <v>-1.0735374010818362</v>
      </c>
    </row>
    <row r="165" spans="2:97" ht="13.5" thickBot="1" x14ac:dyDescent="0.4">
      <c r="B165" s="39" t="s">
        <v>367</v>
      </c>
      <c r="D165" s="39" t="s">
        <v>368</v>
      </c>
      <c r="E165" s="39" t="s">
        <v>369</v>
      </c>
      <c r="F165" s="39" t="s">
        <v>370</v>
      </c>
      <c r="H165" s="39" t="s">
        <v>347</v>
      </c>
      <c r="I165" s="39" t="s">
        <v>371</v>
      </c>
      <c r="J165" s="39" t="s">
        <v>372</v>
      </c>
      <c r="K165" s="39" t="s">
        <v>349</v>
      </c>
      <c r="L165" s="39" t="s">
        <v>373</v>
      </c>
      <c r="M165" s="39" t="s">
        <v>374</v>
      </c>
      <c r="O165" s="45" t="s">
        <v>336</v>
      </c>
    </row>
    <row r="166" spans="2:97" ht="13.9" thickTop="1" thickBot="1" x14ac:dyDescent="0.4">
      <c r="B166" s="32">
        <f>1+B161</f>
        <v>3</v>
      </c>
      <c r="D166" s="32">
        <f>IF(F161,IF(M166&lt;0,D161,H166),E161)</f>
        <v>0</v>
      </c>
      <c r="E166" s="32">
        <f>IF(F161,IF(M166&lt;0,H166,E161),H166)</f>
        <v>6.56890869140625E-3</v>
      </c>
      <c r="F166" s="32" t="b">
        <f>OR(F161,M166*M161&lt;=0)</f>
        <v>1</v>
      </c>
      <c r="H166" s="32">
        <f>IF(F161,(D161+E161)/2,2*H161)</f>
        <v>6.56890869140625E-3</v>
      </c>
      <c r="I166" s="32">
        <f>I161</f>
        <v>-0.48693024641912852</v>
      </c>
      <c r="J166" s="32">
        <f>J161</f>
        <v>-0.76813491550400936</v>
      </c>
      <c r="K166" s="32">
        <f>I166+J166*H166</f>
        <v>-0.49197605454175541</v>
      </c>
      <c r="L166" s="32">
        <f>$CE$3-$CE$7*SUMPRODUCT($B$3:$CD$3,Q168:CS168)</f>
        <v>1.2466793494082822</v>
      </c>
      <c r="M166" s="32">
        <f>SUMPRODUCT(L166:L169,J166:J169)</f>
        <v>-3.8352004885076094</v>
      </c>
      <c r="O166" s="46">
        <f>SUM(Q166:CS166)</f>
        <v>-1.6463051907843296</v>
      </c>
      <c r="P166" s="39" t="s">
        <v>363</v>
      </c>
      <c r="Q166" s="32">
        <f t="shared" ref="Q166:AV166" si="308">SUMPRODUCT(B$3:B$6,$K166:$K169)</f>
        <v>0.94082233383850267</v>
      </c>
      <c r="R166" s="32">
        <f t="shared" si="308"/>
        <v>0.47962144911815013</v>
      </c>
      <c r="S166" s="32">
        <f t="shared" si="308"/>
        <v>1.8420564397797656E-2</v>
      </c>
      <c r="T166" s="32">
        <f t="shared" si="308"/>
        <v>0.52635707498468909</v>
      </c>
      <c r="U166" s="32">
        <f t="shared" si="308"/>
        <v>6.5156190264336611E-2</v>
      </c>
      <c r="V166" s="32">
        <f t="shared" si="308"/>
        <v>-0.39604469445601587</v>
      </c>
      <c r="W166" s="32">
        <f t="shared" si="308"/>
        <v>0.11189181613087557</v>
      </c>
      <c r="X166" s="32">
        <f t="shared" si="308"/>
        <v>-0.34930906858947691</v>
      </c>
      <c r="Y166" s="32">
        <f t="shared" si="308"/>
        <v>-0.81050995330982945</v>
      </c>
      <c r="Z166" s="32">
        <f t="shared" si="308"/>
        <v>1.3066679317905758</v>
      </c>
      <c r="AA166" s="32">
        <f t="shared" si="308"/>
        <v>0.84546704707022347</v>
      </c>
      <c r="AB166" s="32">
        <f t="shared" si="308"/>
        <v>0.38426616234987099</v>
      </c>
      <c r="AC166" s="32">
        <f t="shared" si="308"/>
        <v>0.89220267293676236</v>
      </c>
      <c r="AD166" s="32">
        <f t="shared" si="308"/>
        <v>0.43100178821640989</v>
      </c>
      <c r="AE166" s="32">
        <f t="shared" si="308"/>
        <v>-3.0199096503942591E-2</v>
      </c>
      <c r="AF166" s="32">
        <f t="shared" si="308"/>
        <v>0.47773741408294884</v>
      </c>
      <c r="AG166" s="32">
        <f t="shared" si="308"/>
        <v>1.6536529362596364E-2</v>
      </c>
      <c r="AH166" s="32">
        <f t="shared" si="308"/>
        <v>-0.44466435535775611</v>
      </c>
      <c r="AI166" s="32">
        <f t="shared" si="308"/>
        <v>1.7944620623933401</v>
      </c>
      <c r="AJ166" s="32">
        <f t="shared" si="308"/>
        <v>1.3332611776729877</v>
      </c>
      <c r="AK166" s="32">
        <f t="shared" si="308"/>
        <v>0.87206029295263521</v>
      </c>
      <c r="AL166" s="32">
        <f t="shared" si="308"/>
        <v>1.3799968035395267</v>
      </c>
      <c r="AM166" s="32">
        <f t="shared" si="308"/>
        <v>0.91879591881917422</v>
      </c>
      <c r="AN166" s="32">
        <f t="shared" si="308"/>
        <v>0.45759503409882174</v>
      </c>
      <c r="AO166" s="32">
        <f t="shared" si="308"/>
        <v>0.96553154468571323</v>
      </c>
      <c r="AP166" s="32">
        <f t="shared" si="308"/>
        <v>0.50433065996536075</v>
      </c>
      <c r="AQ166" s="32">
        <f t="shared" si="308"/>
        <v>4.3129775245008273E-2</v>
      </c>
      <c r="AR166" s="32">
        <f t="shared" si="308"/>
        <v>0.4488462792967472</v>
      </c>
      <c r="AS166" s="32">
        <f t="shared" si="308"/>
        <v>-1.235460542360528E-2</v>
      </c>
      <c r="AT166" s="32">
        <f t="shared" si="308"/>
        <v>-0.47355549014395776</v>
      </c>
      <c r="AU166" s="32">
        <f t="shared" si="308"/>
        <v>3.4381020442933674E-2</v>
      </c>
      <c r="AV166" s="32">
        <f t="shared" si="308"/>
        <v>-0.4268198642774188</v>
      </c>
      <c r="AW166" s="32">
        <f t="shared" ref="AW166:CB166" si="309">SUMPRODUCT(AH$3:AH$6,$K166:$K169)</f>
        <v>-0.88802074899777128</v>
      </c>
      <c r="AX166" s="32">
        <f t="shared" si="309"/>
        <v>-0.3800842384108799</v>
      </c>
      <c r="AY166" s="32">
        <f t="shared" si="309"/>
        <v>-0.84128512313123238</v>
      </c>
      <c r="AZ166" s="32">
        <f t="shared" si="309"/>
        <v>-1.3024860078515847</v>
      </c>
      <c r="BA166" s="32">
        <f t="shared" si="309"/>
        <v>0.81469187724882053</v>
      </c>
      <c r="BB166" s="32">
        <f t="shared" si="309"/>
        <v>0.353490992528468</v>
      </c>
      <c r="BC166" s="32">
        <f t="shared" si="309"/>
        <v>-0.10770989219188448</v>
      </c>
      <c r="BD166" s="32">
        <f t="shared" si="309"/>
        <v>0.40022661839500695</v>
      </c>
      <c r="BE166" s="32">
        <f t="shared" si="309"/>
        <v>-6.0974266325345541E-2</v>
      </c>
      <c r="BF166" s="32">
        <f t="shared" si="309"/>
        <v>-0.522175151045698</v>
      </c>
      <c r="BG166" s="32">
        <f t="shared" si="309"/>
        <v>-1.4238640458806573E-2</v>
      </c>
      <c r="BH166" s="32">
        <f t="shared" si="309"/>
        <v>-0.47543952517915905</v>
      </c>
      <c r="BI166" s="32">
        <f t="shared" si="309"/>
        <v>-0.93664040989951158</v>
      </c>
      <c r="BJ166" s="32">
        <f t="shared" si="309"/>
        <v>1.3024860078515847</v>
      </c>
      <c r="BK166" s="32">
        <f t="shared" si="309"/>
        <v>0.84128512313123238</v>
      </c>
      <c r="BL166" s="32">
        <f t="shared" si="309"/>
        <v>0.3800842384108799</v>
      </c>
      <c r="BM166" s="32">
        <f t="shared" si="309"/>
        <v>0.88802074899777128</v>
      </c>
      <c r="BN166" s="32">
        <f t="shared" si="309"/>
        <v>0.4268198642774188</v>
      </c>
      <c r="BO166" s="32">
        <f t="shared" si="309"/>
        <v>-3.4381020442933674E-2</v>
      </c>
      <c r="BP166" s="32">
        <f t="shared" si="309"/>
        <v>0.47355549014395776</v>
      </c>
      <c r="BQ166" s="32">
        <f t="shared" si="309"/>
        <v>1.235460542360528E-2</v>
      </c>
      <c r="BR166" s="32">
        <f t="shared" si="309"/>
        <v>-0.4488462792967472</v>
      </c>
      <c r="BS166" s="32">
        <f t="shared" si="309"/>
        <v>-4.3129775245008273E-2</v>
      </c>
      <c r="BT166" s="32">
        <f t="shared" si="309"/>
        <v>-0.50433065996536075</v>
      </c>
      <c r="BU166" s="32">
        <f t="shared" si="309"/>
        <v>-0.96553154468571323</v>
      </c>
      <c r="BV166" s="32">
        <f t="shared" si="309"/>
        <v>-0.45759503409882174</v>
      </c>
      <c r="BW166" s="32">
        <f t="shared" si="309"/>
        <v>-0.91879591881917422</v>
      </c>
      <c r="BX166" s="32">
        <f t="shared" si="309"/>
        <v>-1.3799968035395267</v>
      </c>
      <c r="BY166" s="32">
        <f t="shared" si="309"/>
        <v>-0.87206029295263521</v>
      </c>
      <c r="BZ166" s="32">
        <f t="shared" si="309"/>
        <v>-1.3332611776729877</v>
      </c>
      <c r="CA166" s="32">
        <f t="shared" si="309"/>
        <v>-1.7944620623933401</v>
      </c>
      <c r="CB166" s="32">
        <f t="shared" si="309"/>
        <v>0.32271582270706506</v>
      </c>
      <c r="CC166" s="32">
        <f t="shared" ref="CC166:CS166" si="310">SUMPRODUCT(BN$3:BN$6,$K166:$K169)</f>
        <v>-0.13848506201328742</v>
      </c>
      <c r="CD166" s="32">
        <f t="shared" si="310"/>
        <v>-0.59968594673363995</v>
      </c>
      <c r="CE166" s="32">
        <f t="shared" si="310"/>
        <v>-9.1749436146748464E-2</v>
      </c>
      <c r="CF166" s="32">
        <f t="shared" si="310"/>
        <v>-0.55295032086710094</v>
      </c>
      <c r="CG166" s="32">
        <f t="shared" si="310"/>
        <v>-1.0141512055874533</v>
      </c>
      <c r="CH166" s="32">
        <f t="shared" si="310"/>
        <v>-0.50621469500056204</v>
      </c>
      <c r="CI166" s="32">
        <f t="shared" si="310"/>
        <v>-0.96741557972091452</v>
      </c>
      <c r="CJ166" s="32">
        <f t="shared" si="310"/>
        <v>-1.4286164644412671</v>
      </c>
      <c r="CK166" s="32">
        <f t="shared" si="310"/>
        <v>0.81050995330982945</v>
      </c>
      <c r="CL166" s="32">
        <f t="shared" si="310"/>
        <v>0.34930906858947691</v>
      </c>
      <c r="CM166" s="32">
        <f t="shared" si="310"/>
        <v>-0.11189181613087557</v>
      </c>
      <c r="CN166" s="32">
        <f t="shared" si="310"/>
        <v>0.39604469445601587</v>
      </c>
      <c r="CO166" s="32">
        <f t="shared" si="310"/>
        <v>-6.5156190264336611E-2</v>
      </c>
      <c r="CP166" s="32">
        <f t="shared" si="310"/>
        <v>-0.52635707498468909</v>
      </c>
      <c r="CQ166" s="32">
        <f t="shared" si="310"/>
        <v>-1.8420564397797656E-2</v>
      </c>
      <c r="CR166" s="32">
        <f t="shared" si="310"/>
        <v>-0.47962144911815013</v>
      </c>
      <c r="CS166" s="32">
        <f t="shared" si="310"/>
        <v>-0.94082233383850267</v>
      </c>
    </row>
    <row r="167" spans="2:97" ht="13.9" thickTop="1" thickBot="1" x14ac:dyDescent="0.4">
      <c r="H167" s="33">
        <f>H166</f>
        <v>6.56890869140625E-3</v>
      </c>
      <c r="I167" s="33">
        <f t="shared" ref="I167:J167" si="311">I162</f>
        <v>0.42570977950168587</v>
      </c>
      <c r="J167" s="33">
        <f t="shared" si="311"/>
        <v>0.16899074532504654</v>
      </c>
      <c r="K167" s="33">
        <f t="shared" ref="K167:K169" si="312">I167+J167*H167</f>
        <v>0.4268198642774188</v>
      </c>
      <c r="L167" s="33">
        <f>$CE$4-$CE$7*SUMPRODUCT($B$4:$CD$4,Q168:CS168)</f>
        <v>6.5085003635232397E-2</v>
      </c>
      <c r="M167" s="39" t="s">
        <v>375</v>
      </c>
      <c r="O167" s="47">
        <f t="shared" ref="O167:O168" si="313">SUM(Q167:CS167)</f>
        <v>103.6250812909754</v>
      </c>
      <c r="P167" s="39" t="s">
        <v>365</v>
      </c>
      <c r="Q167" s="33">
        <f>EXP(Q166)</f>
        <v>2.5620874434846965</v>
      </c>
      <c r="R167" s="33">
        <f>EXP(R166)</f>
        <v>1.6154627515805517</v>
      </c>
      <c r="S167" s="33">
        <f t="shared" ref="S167:CD167" si="314">EXP(S166)</f>
        <v>1.0185912695449326</v>
      </c>
      <c r="T167" s="33">
        <f t="shared" si="314"/>
        <v>1.6927544851181555</v>
      </c>
      <c r="U167" s="33">
        <f t="shared" si="314"/>
        <v>1.0673257172518631</v>
      </c>
      <c r="V167" s="33">
        <f t="shared" si="314"/>
        <v>0.67297661694140365</v>
      </c>
      <c r="W167" s="33">
        <f t="shared" si="314"/>
        <v>1.1183918621412763</v>
      </c>
      <c r="X167" s="33">
        <f t="shared" si="314"/>
        <v>0.70517514909745715</v>
      </c>
      <c r="Y167" s="33">
        <f t="shared" si="314"/>
        <v>0.44463126721303425</v>
      </c>
      <c r="Z167" s="33">
        <f t="shared" si="314"/>
        <v>3.6938450400002787</v>
      </c>
      <c r="AA167" s="33">
        <f t="shared" si="314"/>
        <v>2.3290653437319606</v>
      </c>
      <c r="AB167" s="33">
        <f t="shared" si="314"/>
        <v>1.4685362587307846</v>
      </c>
      <c r="AC167" s="33">
        <f t="shared" si="314"/>
        <v>2.4404993571521216</v>
      </c>
      <c r="AD167" s="33">
        <f t="shared" si="314"/>
        <v>1.5387983016587794</v>
      </c>
      <c r="AE167" s="33">
        <f t="shared" si="314"/>
        <v>0.97025234046818354</v>
      </c>
      <c r="AF167" s="33">
        <f t="shared" si="314"/>
        <v>1.6124220284723882</v>
      </c>
      <c r="AG167" s="33">
        <f t="shared" si="314"/>
        <v>1.0166740145614619</v>
      </c>
      <c r="AH167" s="33">
        <f t="shared" si="314"/>
        <v>0.64103940136800242</v>
      </c>
      <c r="AI167" s="33">
        <f t="shared" si="314"/>
        <v>6.0162374907742731</v>
      </c>
      <c r="AJ167" s="33">
        <f t="shared" si="314"/>
        <v>3.7933941699466183</v>
      </c>
      <c r="AK167" s="33">
        <f t="shared" si="314"/>
        <v>2.391833658603304</v>
      </c>
      <c r="AL167" s="33">
        <f t="shared" si="314"/>
        <v>3.974888921899117</v>
      </c>
      <c r="AM167" s="33">
        <f t="shared" si="314"/>
        <v>2.5062708188697136</v>
      </c>
      <c r="AN167" s="33">
        <f t="shared" si="314"/>
        <v>1.5802689184372851</v>
      </c>
      <c r="AO167" s="33">
        <f t="shared" si="314"/>
        <v>2.6261832192736363</v>
      </c>
      <c r="AP167" s="33">
        <f t="shared" si="314"/>
        <v>1.6558768048104682</v>
      </c>
      <c r="AQ167" s="33">
        <f t="shared" si="314"/>
        <v>1.0440733809378702</v>
      </c>
      <c r="AR167" s="33">
        <f t="shared" si="314"/>
        <v>1.5665038346191116</v>
      </c>
      <c r="AS167" s="33">
        <f t="shared" si="314"/>
        <v>0.98772139938883829</v>
      </c>
      <c r="AT167" s="33">
        <f t="shared" si="314"/>
        <v>0.62278402468632088</v>
      </c>
      <c r="AU167" s="33">
        <f t="shared" si="314"/>
        <v>1.0349788797214912</v>
      </c>
      <c r="AV167" s="33">
        <f t="shared" si="314"/>
        <v>0.65258109480782989</v>
      </c>
      <c r="AW167" s="33">
        <f t="shared" si="314"/>
        <v>0.41146934845200289</v>
      </c>
      <c r="AX167" s="33">
        <f t="shared" si="314"/>
        <v>0.68380380424029141</v>
      </c>
      <c r="AY167" s="33">
        <f t="shared" si="314"/>
        <v>0.43115607859067534</v>
      </c>
      <c r="AZ167" s="33">
        <f t="shared" si="314"/>
        <v>0.27185511831455705</v>
      </c>
      <c r="BA167" s="33">
        <f t="shared" si="314"/>
        <v>2.2584796761577763</v>
      </c>
      <c r="BB167" s="33">
        <f t="shared" si="314"/>
        <v>1.4240301599824721</v>
      </c>
      <c r="BC167" s="33">
        <f t="shared" si="314"/>
        <v>0.89788804298190172</v>
      </c>
      <c r="BD167" s="33">
        <f t="shared" si="314"/>
        <v>1.4921628108697731</v>
      </c>
      <c r="BE167" s="33">
        <f t="shared" si="314"/>
        <v>0.94084745092668909</v>
      </c>
      <c r="BF167" s="33">
        <f t="shared" si="314"/>
        <v>0.59322878138162027</v>
      </c>
      <c r="BG167" s="33">
        <f t="shared" si="314"/>
        <v>0.98586224956900448</v>
      </c>
      <c r="BH167" s="33">
        <f t="shared" si="314"/>
        <v>0.62161178238397996</v>
      </c>
      <c r="BI167" s="33">
        <f t="shared" si="314"/>
        <v>0.39194239171599671</v>
      </c>
      <c r="BJ167" s="33">
        <f t="shared" si="314"/>
        <v>3.6784299159044118</v>
      </c>
      <c r="BK167" s="33">
        <f t="shared" si="314"/>
        <v>2.319345707171081</v>
      </c>
      <c r="BL167" s="33">
        <f t="shared" si="314"/>
        <v>1.4624077751527045</v>
      </c>
      <c r="BM167" s="33">
        <f t="shared" si="314"/>
        <v>2.4303146850722177</v>
      </c>
      <c r="BN167" s="33">
        <f t="shared" si="314"/>
        <v>1.5323766010942701</v>
      </c>
      <c r="BO167" s="33">
        <f t="shared" si="314"/>
        <v>0.96620329128754412</v>
      </c>
      <c r="BP167" s="33">
        <f t="shared" si="314"/>
        <v>1.6056930819695838</v>
      </c>
      <c r="BQ167" s="33">
        <f t="shared" si="314"/>
        <v>1.0124312388278305</v>
      </c>
      <c r="BR167" s="33">
        <f t="shared" si="314"/>
        <v>0.63836422094884027</v>
      </c>
      <c r="BS167" s="33">
        <f t="shared" si="314"/>
        <v>0.95778708494772657</v>
      </c>
      <c r="BT167" s="33">
        <f t="shared" si="314"/>
        <v>0.60390966109007127</v>
      </c>
      <c r="BU167" s="33">
        <f t="shared" si="314"/>
        <v>0.38078074395608441</v>
      </c>
      <c r="BV167" s="33">
        <f t="shared" si="314"/>
        <v>0.63280368824117084</v>
      </c>
      <c r="BW167" s="33">
        <f t="shared" si="314"/>
        <v>0.39899917936681056</v>
      </c>
      <c r="BX167" s="33">
        <f t="shared" si="314"/>
        <v>0.25157935722194252</v>
      </c>
      <c r="BY167" s="33">
        <f t="shared" si="314"/>
        <v>0.41808927489712794</v>
      </c>
      <c r="BZ167" s="33">
        <f t="shared" si="314"/>
        <v>0.26361615882751049</v>
      </c>
      <c r="CA167" s="33">
        <f t="shared" si="314"/>
        <v>0.16621684259198066</v>
      </c>
      <c r="CB167" s="33">
        <f t="shared" si="314"/>
        <v>1.3808728824253411</v>
      </c>
      <c r="CC167" s="33">
        <f t="shared" si="314"/>
        <v>0.87067625732233678</v>
      </c>
      <c r="CD167" s="33">
        <f t="shared" si="314"/>
        <v>0.54898401924828766</v>
      </c>
      <c r="CE167" s="33">
        <f t="shared" ref="CE167:CS167" si="315">EXP(CE166)</f>
        <v>0.91233371876032676</v>
      </c>
      <c r="CF167" s="33">
        <f t="shared" si="315"/>
        <v>0.57525013184706253</v>
      </c>
      <c r="CG167" s="33">
        <f t="shared" si="315"/>
        <v>0.36271016557373864</v>
      </c>
      <c r="CH167" s="33">
        <f t="shared" si="315"/>
        <v>0.60277294527293268</v>
      </c>
      <c r="CI167" s="33">
        <f t="shared" si="315"/>
        <v>0.3800640150769084</v>
      </c>
      <c r="CJ167" s="33">
        <f t="shared" si="315"/>
        <v>0.23964024379192195</v>
      </c>
      <c r="CK167" s="33">
        <f t="shared" si="315"/>
        <v>2.2490546071310686</v>
      </c>
      <c r="CL167" s="33">
        <f t="shared" si="315"/>
        <v>1.4180874088939248</v>
      </c>
      <c r="CM167" s="33">
        <f t="shared" si="315"/>
        <v>0.89414098389932584</v>
      </c>
      <c r="CN167" s="33">
        <f t="shared" si="315"/>
        <v>1.4859357291563524</v>
      </c>
      <c r="CO167" s="33">
        <f t="shared" si="315"/>
        <v>0.93692111399206934</v>
      </c>
      <c r="CP167" s="33">
        <f t="shared" si="315"/>
        <v>0.59075312385316137</v>
      </c>
      <c r="CQ167" s="33">
        <f t="shared" si="315"/>
        <v>0.98174805724258907</v>
      </c>
      <c r="CR167" s="33">
        <f t="shared" si="315"/>
        <v>0.6190176771464464</v>
      </c>
      <c r="CS167" s="33">
        <f t="shared" si="315"/>
        <v>0.39030674091275336</v>
      </c>
    </row>
    <row r="168" spans="2:97" ht="13.9" thickTop="1" thickBot="1" x14ac:dyDescent="0.4">
      <c r="H168" s="32">
        <f t="shared" ref="H168:H169" si="316">H167</f>
        <v>6.56890869140625E-3</v>
      </c>
      <c r="I168" s="32">
        <f t="shared" ref="I168:J168" si="317">I163</f>
        <v>-0.42103416754521977</v>
      </c>
      <c r="J168" s="32">
        <f t="shared" si="317"/>
        <v>1</v>
      </c>
      <c r="K168" s="32">
        <f t="shared" si="312"/>
        <v>-0.41446525885381352</v>
      </c>
      <c r="L168" s="32">
        <f>$CE$5-$CE$7*SUMPRODUCT($B$5:$CD$5,Q168:CS168)</f>
        <v>-2.7903109114313622</v>
      </c>
      <c r="M168" s="32">
        <f>SUMPRODUCT($B$7:$CD$7, LN(Q168:CS168))</f>
        <v>-2480.3526648278489</v>
      </c>
      <c r="O168" s="48">
        <f t="shared" si="313"/>
        <v>1</v>
      </c>
      <c r="P168" s="39" t="s">
        <v>366</v>
      </c>
      <c r="Q168" s="32">
        <f t="shared" ref="Q168:AV168" si="318">Q167/$O167</f>
        <v>2.4724588020253992E-2</v>
      </c>
      <c r="R168" s="32">
        <f t="shared" si="318"/>
        <v>1.5589495626492124E-2</v>
      </c>
      <c r="S168" s="32">
        <f t="shared" si="318"/>
        <v>9.8295823448839182E-3</v>
      </c>
      <c r="T168" s="32">
        <f t="shared" si="318"/>
        <v>1.6335374255243895E-2</v>
      </c>
      <c r="U168" s="32">
        <f t="shared" si="318"/>
        <v>1.0299878214376034E-2</v>
      </c>
      <c r="V168" s="32">
        <f t="shared" si="318"/>
        <v>6.4943410278416108E-3</v>
      </c>
      <c r="W168" s="32">
        <f t="shared" si="318"/>
        <v>1.0792675365926837E-2</v>
      </c>
      <c r="X168" s="32">
        <f t="shared" si="318"/>
        <v>6.8050624454262321E-3</v>
      </c>
      <c r="Y168" s="32">
        <f t="shared" si="318"/>
        <v>4.2907688145935067E-3</v>
      </c>
      <c r="Z168" s="32">
        <f t="shared" si="318"/>
        <v>3.5646245040118214E-2</v>
      </c>
      <c r="AA168" s="32">
        <f t="shared" si="318"/>
        <v>2.2475884358459812E-2</v>
      </c>
      <c r="AB168" s="32">
        <f t="shared" si="318"/>
        <v>1.417162949775826E-2</v>
      </c>
      <c r="AC168" s="32">
        <f t="shared" si="318"/>
        <v>2.3551241907345671E-2</v>
      </c>
      <c r="AD168" s="32">
        <f t="shared" si="318"/>
        <v>1.4849670393385658E-2</v>
      </c>
      <c r="AE168" s="32">
        <f t="shared" si="318"/>
        <v>9.3631032987443533E-3</v>
      </c>
      <c r="AF168" s="32">
        <f t="shared" si="318"/>
        <v>1.5560152121326368E-2</v>
      </c>
      <c r="AG168" s="32">
        <f t="shared" si="318"/>
        <v>9.811080501897787E-3</v>
      </c>
      <c r="AH168" s="32">
        <f t="shared" si="318"/>
        <v>6.1861413605841954E-3</v>
      </c>
      <c r="AI168" s="32">
        <f t="shared" si="318"/>
        <v>5.8057734824650223E-2</v>
      </c>
      <c r="AJ168" s="32">
        <f t="shared" si="318"/>
        <v>3.6606911402992368E-2</v>
      </c>
      <c r="AK168" s="32">
        <f t="shared" si="318"/>
        <v>2.3081609479148425E-2</v>
      </c>
      <c r="AL168" s="32">
        <f t="shared" si="318"/>
        <v>3.8358367225187269E-2</v>
      </c>
      <c r="AM168" s="32">
        <f t="shared" si="318"/>
        <v>2.4185947915757941E-2</v>
      </c>
      <c r="AN168" s="32">
        <f t="shared" si="318"/>
        <v>1.5249869035083779E-2</v>
      </c>
      <c r="AO168" s="32">
        <f t="shared" si="318"/>
        <v>2.5343123368940099E-2</v>
      </c>
      <c r="AP168" s="32">
        <f t="shared" si="318"/>
        <v>1.5979498246769305E-2</v>
      </c>
      <c r="AQ168" s="32">
        <f t="shared" si="318"/>
        <v>1.0075489137674601E-2</v>
      </c>
      <c r="AR168" s="32">
        <f t="shared" si="318"/>
        <v>1.5117033589777619E-2</v>
      </c>
      <c r="AS168" s="32">
        <f t="shared" si="318"/>
        <v>9.5316827459498259E-3</v>
      </c>
      <c r="AT168" s="32">
        <f t="shared" si="318"/>
        <v>6.0099738106604355E-3</v>
      </c>
      <c r="AU168" s="32">
        <f t="shared" si="318"/>
        <v>9.9877256242174479E-3</v>
      </c>
      <c r="AV168" s="32">
        <f t="shared" si="318"/>
        <v>6.2975207032687991E-3</v>
      </c>
      <c r="AW168" s="32">
        <f t="shared" ref="AW168:CB168" si="319">AW167/$O167</f>
        <v>3.9707505492479391E-3</v>
      </c>
      <c r="AX168" s="32">
        <f t="shared" si="319"/>
        <v>6.5988252623917906E-3</v>
      </c>
      <c r="AY168" s="32">
        <f t="shared" si="319"/>
        <v>4.1607309081862619E-3</v>
      </c>
      <c r="AZ168" s="32">
        <f t="shared" si="319"/>
        <v>2.6234490234193198E-3</v>
      </c>
      <c r="BA168" s="32">
        <f t="shared" si="319"/>
        <v>2.1794720428889688E-2</v>
      </c>
      <c r="BB168" s="32">
        <f t="shared" si="319"/>
        <v>1.3742137928788185E-2</v>
      </c>
      <c r="BC168" s="32">
        <f t="shared" si="319"/>
        <v>8.6647752821603606E-3</v>
      </c>
      <c r="BD168" s="32">
        <f t="shared" si="319"/>
        <v>1.4399629822048921E-2</v>
      </c>
      <c r="BE168" s="32">
        <f t="shared" si="319"/>
        <v>9.0793410167257105E-3</v>
      </c>
      <c r="BF168" s="32">
        <f t="shared" si="319"/>
        <v>5.7247605887599329E-3</v>
      </c>
      <c r="BG168" s="32">
        <f t="shared" si="319"/>
        <v>9.5137416278665166E-3</v>
      </c>
      <c r="BH168" s="32">
        <f t="shared" si="319"/>
        <v>5.9986614692104992E-3</v>
      </c>
      <c r="BI168" s="32">
        <f t="shared" si="319"/>
        <v>3.782312031345355E-3</v>
      </c>
      <c r="BJ168" s="32">
        <f t="shared" si="319"/>
        <v>3.5497486420063847E-2</v>
      </c>
      <c r="BK168" s="32">
        <f t="shared" si="319"/>
        <v>2.2382088180548144E-2</v>
      </c>
      <c r="BL168" s="32">
        <f t="shared" si="319"/>
        <v>1.4112488568730937E-2</v>
      </c>
      <c r="BM168" s="32">
        <f t="shared" si="319"/>
        <v>2.345295805605193E-2</v>
      </c>
      <c r="BN168" s="32">
        <f t="shared" si="319"/>
        <v>1.478769986960409E-2</v>
      </c>
      <c r="BO168" s="32">
        <f t="shared" si="319"/>
        <v>9.3240292721651144E-3</v>
      </c>
      <c r="BP168" s="32">
        <f t="shared" si="319"/>
        <v>1.5495216620972842E-2</v>
      </c>
      <c r="BQ168" s="32">
        <f t="shared" si="319"/>
        <v>9.7701369804956868E-3</v>
      </c>
      <c r="BR168" s="32">
        <f t="shared" si="319"/>
        <v>6.1603254057416576E-3</v>
      </c>
      <c r="BS168" s="32">
        <f t="shared" si="319"/>
        <v>9.242811421863166E-3</v>
      </c>
      <c r="BT168" s="32">
        <f t="shared" si="319"/>
        <v>5.8278329296969642E-3</v>
      </c>
      <c r="BU168" s="32">
        <f t="shared" si="319"/>
        <v>3.6746001953606787E-3</v>
      </c>
      <c r="BV168" s="32">
        <f t="shared" si="319"/>
        <v>6.106665301079779E-3</v>
      </c>
      <c r="BW168" s="32">
        <f t="shared" si="319"/>
        <v>3.8504112556151885E-3</v>
      </c>
      <c r="BX168" s="32">
        <f t="shared" si="319"/>
        <v>2.427784413654808E-3</v>
      </c>
      <c r="BY168" s="32">
        <f t="shared" si="319"/>
        <v>4.0346339871439874E-3</v>
      </c>
      <c r="BZ168" s="32">
        <f t="shared" si="319"/>
        <v>2.543941635976005E-3</v>
      </c>
      <c r="CA168" s="32">
        <f t="shared" si="319"/>
        <v>1.6040213481256522E-3</v>
      </c>
      <c r="CB168" s="32">
        <f t="shared" si="319"/>
        <v>1.3325662718158948E-2</v>
      </c>
      <c r="CC168" s="32">
        <f t="shared" ref="CC168:CS168" si="320">CC167/$O167</f>
        <v>8.4021768328220656E-3</v>
      </c>
      <c r="CD168" s="32">
        <f t="shared" si="320"/>
        <v>5.2977909634324997E-3</v>
      </c>
      <c r="CE168" s="32">
        <f t="shared" si="320"/>
        <v>8.8041785578775802E-3</v>
      </c>
      <c r="CF168" s="32">
        <f t="shared" si="320"/>
        <v>5.5512635037822684E-3</v>
      </c>
      <c r="CG168" s="32">
        <f t="shared" si="320"/>
        <v>3.5002159810641007E-3</v>
      </c>
      <c r="CH168" s="32">
        <f t="shared" si="320"/>
        <v>5.8168634249884787E-3</v>
      </c>
      <c r="CI168" s="32">
        <f t="shared" si="320"/>
        <v>3.6676836374169171E-3</v>
      </c>
      <c r="CJ168" s="32">
        <f t="shared" si="320"/>
        <v>2.3125698991639E-3</v>
      </c>
      <c r="CK168" s="32">
        <f t="shared" si="320"/>
        <v>2.1703766878752126E-2</v>
      </c>
      <c r="CL168" s="32">
        <f t="shared" si="320"/>
        <v>1.3684789350485407E-2</v>
      </c>
      <c r="CM168" s="32">
        <f t="shared" si="320"/>
        <v>8.6286155123836382E-3</v>
      </c>
      <c r="CN168" s="32">
        <f t="shared" si="320"/>
        <v>1.4339537403921545E-2</v>
      </c>
      <c r="CO168" s="32">
        <f t="shared" si="320"/>
        <v>9.0414511845952564E-3</v>
      </c>
      <c r="CP168" s="32">
        <f t="shared" si="320"/>
        <v>5.7008700644040839E-3</v>
      </c>
      <c r="CQ168" s="32">
        <f t="shared" si="320"/>
        <v>9.4740389586366325E-3</v>
      </c>
      <c r="CR168" s="32">
        <f t="shared" si="320"/>
        <v>5.9736279039267299E-3</v>
      </c>
      <c r="CS168" s="32">
        <f t="shared" si="320"/>
        <v>3.7665277175203023E-3</v>
      </c>
    </row>
    <row r="169" spans="2:97" ht="13.15" thickTop="1" x14ac:dyDescent="0.35">
      <c r="H169" s="34">
        <f t="shared" si="316"/>
        <v>6.56890869140625E-3</v>
      </c>
      <c r="I169" s="34">
        <f t="shared" ref="I169:J169" si="321">I164</f>
        <v>-0.46203702160395704</v>
      </c>
      <c r="J169" s="34">
        <f t="shared" si="321"/>
        <v>0.12728703090338453</v>
      </c>
      <c r="K169" s="34">
        <f t="shared" si="312"/>
        <v>-0.46120088472035248</v>
      </c>
      <c r="L169" s="34">
        <f>$CE$6-$CE$7*SUMPRODUCT($B$6:$CD$6,Q168:CS168)</f>
        <v>-0.77203783397473558</v>
      </c>
    </row>
    <row r="170" spans="2:97" ht="13.5" thickBot="1" x14ac:dyDescent="0.4">
      <c r="B170" s="39" t="s">
        <v>367</v>
      </c>
      <c r="D170" s="39" t="s">
        <v>368</v>
      </c>
      <c r="E170" s="39" t="s">
        <v>369</v>
      </c>
      <c r="F170" s="39" t="s">
        <v>370</v>
      </c>
      <c r="H170" s="39" t="s">
        <v>347</v>
      </c>
      <c r="I170" s="39" t="s">
        <v>371</v>
      </c>
      <c r="J170" s="39" t="s">
        <v>372</v>
      </c>
      <c r="K170" s="39" t="s">
        <v>349</v>
      </c>
      <c r="L170" s="39" t="s">
        <v>373</v>
      </c>
      <c r="M170" s="39" t="s">
        <v>374</v>
      </c>
      <c r="O170" s="45" t="s">
        <v>336</v>
      </c>
    </row>
    <row r="171" spans="2:97" ht="13.9" thickTop="1" thickBot="1" x14ac:dyDescent="0.4">
      <c r="B171" s="32">
        <f>1+B166</f>
        <v>4</v>
      </c>
      <c r="D171" s="32">
        <f>IF(F166,IF(M171&lt;0,D166,H171),E166)</f>
        <v>0</v>
      </c>
      <c r="E171" s="32">
        <f>IF(F166,IF(M171&lt;0,H171,E166),H171)</f>
        <v>3.284454345703125E-3</v>
      </c>
      <c r="F171" s="32" t="b">
        <f>OR(F166,M171*M166&lt;=0)</f>
        <v>1</v>
      </c>
      <c r="H171" s="32">
        <f>IF(F166,(D166+E166)/2,2*H166)</f>
        <v>3.284454345703125E-3</v>
      </c>
      <c r="I171" s="32">
        <f>I166</f>
        <v>-0.48693024641912852</v>
      </c>
      <c r="J171" s="32">
        <f>J166</f>
        <v>-0.76813491550400936</v>
      </c>
      <c r="K171" s="32">
        <f>I171+J171*H171</f>
        <v>-0.48945315048044197</v>
      </c>
      <c r="L171" s="32">
        <f>$CE$3-$CE$7*SUMPRODUCT($B$3:$CD$3,Q173:CS173)</f>
        <v>0.34920539090697389</v>
      </c>
      <c r="M171" s="32">
        <f>SUMPRODUCT(L171:L174,J171:J174)</f>
        <v>-1.8833633329113584</v>
      </c>
      <c r="O171" s="46">
        <f>SUM(Q171:CS171)</f>
        <v>-1.6441643130025585</v>
      </c>
      <c r="P171" s="39" t="s">
        <v>363</v>
      </c>
      <c r="Q171" s="32">
        <f t="shared" ref="Q171:AV171" si="322">SUMPRODUCT(B$3:B$6,$K171:$K174)</f>
        <v>0.94255699495256107</v>
      </c>
      <c r="R171" s="32">
        <f t="shared" si="322"/>
        <v>0.48093804179040628</v>
      </c>
      <c r="S171" s="32">
        <f t="shared" si="322"/>
        <v>1.9319088628251491E-2</v>
      </c>
      <c r="T171" s="32">
        <f t="shared" si="322"/>
        <v>0.52480728175304447</v>
      </c>
      <c r="U171" s="32">
        <f t="shared" si="322"/>
        <v>6.3188328590889631E-2</v>
      </c>
      <c r="V171" s="32">
        <f t="shared" si="322"/>
        <v>-0.39843062457126516</v>
      </c>
      <c r="W171" s="32">
        <f t="shared" si="322"/>
        <v>0.10705756855352777</v>
      </c>
      <c r="X171" s="32">
        <f t="shared" si="322"/>
        <v>-0.35456138460862702</v>
      </c>
      <c r="Y171" s="32">
        <f t="shared" si="322"/>
        <v>-0.81618033777078181</v>
      </c>
      <c r="Z171" s="32">
        <f t="shared" si="322"/>
        <v>1.3079268422864632</v>
      </c>
      <c r="AA171" s="32">
        <f t="shared" si="322"/>
        <v>0.84630788912430832</v>
      </c>
      <c r="AB171" s="32">
        <f t="shared" si="322"/>
        <v>0.38468893596215353</v>
      </c>
      <c r="AC171" s="32">
        <f t="shared" si="322"/>
        <v>0.89017712908694646</v>
      </c>
      <c r="AD171" s="32">
        <f t="shared" si="322"/>
        <v>0.42855817592479162</v>
      </c>
      <c r="AE171" s="32">
        <f t="shared" si="322"/>
        <v>-3.306077723736317E-2</v>
      </c>
      <c r="AF171" s="32">
        <f t="shared" si="322"/>
        <v>0.47242741588742976</v>
      </c>
      <c r="AG171" s="32">
        <f t="shared" si="322"/>
        <v>1.080846272527497E-2</v>
      </c>
      <c r="AH171" s="32">
        <f t="shared" si="322"/>
        <v>-0.45081049043687982</v>
      </c>
      <c r="AI171" s="32">
        <f t="shared" si="322"/>
        <v>1.7950866387316657</v>
      </c>
      <c r="AJ171" s="32">
        <f t="shared" si="322"/>
        <v>1.3334676855695109</v>
      </c>
      <c r="AK171" s="32">
        <f t="shared" si="322"/>
        <v>0.87184873240735605</v>
      </c>
      <c r="AL171" s="32">
        <f t="shared" si="322"/>
        <v>1.377336925532149</v>
      </c>
      <c r="AM171" s="32">
        <f t="shared" si="322"/>
        <v>0.9157179723699943</v>
      </c>
      <c r="AN171" s="32">
        <f t="shared" si="322"/>
        <v>0.45409901920783952</v>
      </c>
      <c r="AO171" s="32">
        <f t="shared" si="322"/>
        <v>0.95958721233263244</v>
      </c>
      <c r="AP171" s="32">
        <f t="shared" si="322"/>
        <v>0.49796825917047766</v>
      </c>
      <c r="AQ171" s="32">
        <f t="shared" si="322"/>
        <v>3.6349306008322868E-2</v>
      </c>
      <c r="AR171" s="32">
        <f t="shared" si="322"/>
        <v>0.4531038444721191</v>
      </c>
      <c r="AS171" s="32">
        <f t="shared" si="322"/>
        <v>-8.5151086900356887E-3</v>
      </c>
      <c r="AT171" s="32">
        <f t="shared" si="322"/>
        <v>-0.47013406185219048</v>
      </c>
      <c r="AU171" s="32">
        <f t="shared" si="322"/>
        <v>3.5354131272602451E-2</v>
      </c>
      <c r="AV171" s="32">
        <f t="shared" si="322"/>
        <v>-0.42626482188955234</v>
      </c>
      <c r="AW171" s="32">
        <f t="shared" ref="AW171:CB171" si="323">SUMPRODUCT(AH$3:AH$6,$K171:$K174)</f>
        <v>-0.88788377505170712</v>
      </c>
      <c r="AX171" s="32">
        <f t="shared" si="323"/>
        <v>-0.3823955819269142</v>
      </c>
      <c r="AY171" s="32">
        <f t="shared" si="323"/>
        <v>-0.84401453508906898</v>
      </c>
      <c r="AZ171" s="32">
        <f t="shared" si="323"/>
        <v>-1.3056334882512237</v>
      </c>
      <c r="BA171" s="32">
        <f t="shared" si="323"/>
        <v>0.81847369180602114</v>
      </c>
      <c r="BB171" s="32">
        <f t="shared" si="323"/>
        <v>0.3568547386438663</v>
      </c>
      <c r="BC171" s="32">
        <f t="shared" si="323"/>
        <v>-0.10476421451828849</v>
      </c>
      <c r="BD171" s="32">
        <f t="shared" si="323"/>
        <v>0.40072397860650444</v>
      </c>
      <c r="BE171" s="32">
        <f t="shared" si="323"/>
        <v>-6.0894974555650329E-2</v>
      </c>
      <c r="BF171" s="32">
        <f t="shared" si="323"/>
        <v>-0.52251392771780514</v>
      </c>
      <c r="BG171" s="32">
        <f t="shared" si="323"/>
        <v>-1.7025734593012209E-2</v>
      </c>
      <c r="BH171" s="32">
        <f t="shared" si="323"/>
        <v>-0.478644687755167</v>
      </c>
      <c r="BI171" s="32">
        <f t="shared" si="323"/>
        <v>-0.94026364091732173</v>
      </c>
      <c r="BJ171" s="32">
        <f t="shared" si="323"/>
        <v>1.3056334882512237</v>
      </c>
      <c r="BK171" s="32">
        <f t="shared" si="323"/>
        <v>0.84401453508906898</v>
      </c>
      <c r="BL171" s="32">
        <f t="shared" si="323"/>
        <v>0.3823955819269142</v>
      </c>
      <c r="BM171" s="32">
        <f t="shared" si="323"/>
        <v>0.88788377505170712</v>
      </c>
      <c r="BN171" s="32">
        <f t="shared" si="323"/>
        <v>0.42626482188955234</v>
      </c>
      <c r="BO171" s="32">
        <f t="shared" si="323"/>
        <v>-3.5354131272602451E-2</v>
      </c>
      <c r="BP171" s="32">
        <f t="shared" si="323"/>
        <v>0.47013406185219048</v>
      </c>
      <c r="BQ171" s="32">
        <f t="shared" si="323"/>
        <v>8.5151086900356887E-3</v>
      </c>
      <c r="BR171" s="32">
        <f t="shared" si="323"/>
        <v>-0.4531038444721191</v>
      </c>
      <c r="BS171" s="32">
        <f t="shared" si="323"/>
        <v>-3.6349306008322868E-2</v>
      </c>
      <c r="BT171" s="32">
        <f t="shared" si="323"/>
        <v>-0.49796825917047766</v>
      </c>
      <c r="BU171" s="32">
        <f t="shared" si="323"/>
        <v>-0.95958721233263244</v>
      </c>
      <c r="BV171" s="32">
        <f t="shared" si="323"/>
        <v>-0.45409901920783952</v>
      </c>
      <c r="BW171" s="32">
        <f t="shared" si="323"/>
        <v>-0.9157179723699943</v>
      </c>
      <c r="BX171" s="32">
        <f t="shared" si="323"/>
        <v>-1.377336925532149</v>
      </c>
      <c r="BY171" s="32">
        <f t="shared" si="323"/>
        <v>-0.87184873240735605</v>
      </c>
      <c r="BZ171" s="32">
        <f t="shared" si="323"/>
        <v>-1.3334676855695109</v>
      </c>
      <c r="CA171" s="32">
        <f t="shared" si="323"/>
        <v>-1.7950866387316657</v>
      </c>
      <c r="CB171" s="32">
        <f t="shared" si="323"/>
        <v>0.32902054132557912</v>
      </c>
      <c r="CC171" s="32">
        <f t="shared" ref="CC171:CS171" si="324">SUMPRODUCT(BN$3:BN$6,$K171:$K174)</f>
        <v>-0.13259841183657567</v>
      </c>
      <c r="CD171" s="32">
        <f t="shared" si="324"/>
        <v>-0.59421736499873046</v>
      </c>
      <c r="CE171" s="32">
        <f t="shared" si="324"/>
        <v>-8.8729171873937529E-2</v>
      </c>
      <c r="CF171" s="32">
        <f t="shared" si="324"/>
        <v>-0.55034812503609232</v>
      </c>
      <c r="CG171" s="32">
        <f t="shared" si="324"/>
        <v>-1.011967078198247</v>
      </c>
      <c r="CH171" s="32">
        <f t="shared" si="324"/>
        <v>-0.50647888507345407</v>
      </c>
      <c r="CI171" s="32">
        <f t="shared" si="324"/>
        <v>-0.96809783823560891</v>
      </c>
      <c r="CJ171" s="32">
        <f t="shared" si="324"/>
        <v>-1.4297167913977638</v>
      </c>
      <c r="CK171" s="32">
        <f t="shared" si="324"/>
        <v>0.81618033777078181</v>
      </c>
      <c r="CL171" s="32">
        <f t="shared" si="324"/>
        <v>0.35456138460862702</v>
      </c>
      <c r="CM171" s="32">
        <f t="shared" si="324"/>
        <v>-0.10705756855352777</v>
      </c>
      <c r="CN171" s="32">
        <f t="shared" si="324"/>
        <v>0.39843062457126516</v>
      </c>
      <c r="CO171" s="32">
        <f t="shared" si="324"/>
        <v>-6.3188328590889631E-2</v>
      </c>
      <c r="CP171" s="32">
        <f t="shared" si="324"/>
        <v>-0.52480728175304447</v>
      </c>
      <c r="CQ171" s="32">
        <f t="shared" si="324"/>
        <v>-1.9319088628251491E-2</v>
      </c>
      <c r="CR171" s="32">
        <f t="shared" si="324"/>
        <v>-0.48093804179040628</v>
      </c>
      <c r="CS171" s="32">
        <f t="shared" si="324"/>
        <v>-0.94255699495256107</v>
      </c>
    </row>
    <row r="172" spans="2:97" ht="13.9" thickTop="1" thickBot="1" x14ac:dyDescent="0.4">
      <c r="H172" s="33">
        <f>H171</f>
        <v>3.284454345703125E-3</v>
      </c>
      <c r="I172" s="33">
        <f t="shared" ref="I172:J172" si="325">I167</f>
        <v>0.42570977950168587</v>
      </c>
      <c r="J172" s="33">
        <f t="shared" si="325"/>
        <v>0.16899074532504654</v>
      </c>
      <c r="K172" s="33">
        <f t="shared" ref="K172:K174" si="326">I172+J172*H172</f>
        <v>0.42626482188955234</v>
      </c>
      <c r="L172" s="33">
        <f>$CE$4-$CE$7*SUMPRODUCT($B$4:$CD$4,Q173:CS173)</f>
        <v>0.28099840785984043</v>
      </c>
      <c r="M172" s="39" t="s">
        <v>375</v>
      </c>
      <c r="O172" s="47">
        <f t="shared" ref="O172:O173" si="327">SUM(Q172:CS172)</f>
        <v>103.63377536448115</v>
      </c>
      <c r="P172" s="39" t="s">
        <v>365</v>
      </c>
      <c r="Q172" s="33">
        <f>EXP(Q171)</f>
        <v>2.5665356538971347</v>
      </c>
      <c r="R172" s="33">
        <f>EXP(R171)</f>
        <v>1.617591058750961</v>
      </c>
      <c r="S172" s="33">
        <f t="shared" ref="S172:CD172" si="328">EXP(S171)</f>
        <v>1.0195069097824141</v>
      </c>
      <c r="T172" s="33">
        <f t="shared" si="328"/>
        <v>1.6901330975033584</v>
      </c>
      <c r="U172" s="33">
        <f t="shared" si="328"/>
        <v>1.0652274331233871</v>
      </c>
      <c r="V172" s="33">
        <f t="shared" si="328"/>
        <v>0.67137285575604533</v>
      </c>
      <c r="W172" s="33">
        <f t="shared" si="328"/>
        <v>1.1129983263387719</v>
      </c>
      <c r="X172" s="33">
        <f t="shared" si="328"/>
        <v>0.70148105612973488</v>
      </c>
      <c r="Y172" s="33">
        <f t="shared" si="328"/>
        <v>0.44211717166510045</v>
      </c>
      <c r="Z172" s="33">
        <f t="shared" si="328"/>
        <v>3.6984981886255905</v>
      </c>
      <c r="AA172" s="33">
        <f t="shared" si="328"/>
        <v>2.3310245433929837</v>
      </c>
      <c r="AB172" s="33">
        <f t="shared" si="328"/>
        <v>1.4691572483694231</v>
      </c>
      <c r="AC172" s="33">
        <f t="shared" si="328"/>
        <v>2.4355610217846069</v>
      </c>
      <c r="AD172" s="33">
        <f t="shared" si="328"/>
        <v>1.5350426657423857</v>
      </c>
      <c r="AE172" s="33">
        <f t="shared" si="328"/>
        <v>0.96747975705528377</v>
      </c>
      <c r="AF172" s="33">
        <f t="shared" si="328"/>
        <v>1.6038827622194591</v>
      </c>
      <c r="AG172" s="33">
        <f t="shared" si="328"/>
        <v>1.0108670851743304</v>
      </c>
      <c r="AH172" s="33">
        <f t="shared" si="328"/>
        <v>0.63711156947332237</v>
      </c>
      <c r="AI172" s="33">
        <f t="shared" si="328"/>
        <v>6.0199962640549947</v>
      </c>
      <c r="AJ172" s="33">
        <f t="shared" si="328"/>
        <v>3.7941776166885224</v>
      </c>
      <c r="AK172" s="33">
        <f t="shared" si="328"/>
        <v>2.3913276944931816</v>
      </c>
      <c r="AL172" s="33">
        <f t="shared" si="328"/>
        <v>3.9643302508875666</v>
      </c>
      <c r="AM172" s="33">
        <f t="shared" si="328"/>
        <v>2.4985685112281315</v>
      </c>
      <c r="AN172" s="33">
        <f t="shared" si="328"/>
        <v>1.5747539206409613</v>
      </c>
      <c r="AO172" s="33">
        <f t="shared" si="328"/>
        <v>2.6106186198056265</v>
      </c>
      <c r="AP172" s="33">
        <f t="shared" si="328"/>
        <v>1.6453748970111164</v>
      </c>
      <c r="AQ172" s="33">
        <f t="shared" si="328"/>
        <v>1.03701801985765</v>
      </c>
      <c r="AR172" s="33">
        <f t="shared" si="328"/>
        <v>1.5731875448622381</v>
      </c>
      <c r="AS172" s="33">
        <f t="shared" si="328"/>
        <v>0.99152104216570769</v>
      </c>
      <c r="AT172" s="33">
        <f t="shared" si="328"/>
        <v>0.62491848493719226</v>
      </c>
      <c r="AU172" s="33">
        <f t="shared" si="328"/>
        <v>1.0359865190706932</v>
      </c>
      <c r="AV172" s="33">
        <f t="shared" si="328"/>
        <v>0.65294340551656749</v>
      </c>
      <c r="AW172" s="33">
        <f t="shared" si="328"/>
        <v>0.41152571289248663</v>
      </c>
      <c r="AX172" s="33">
        <f t="shared" si="328"/>
        <v>0.68222512389023304</v>
      </c>
      <c r="AY172" s="33">
        <f t="shared" si="328"/>
        <v>0.42998088056342182</v>
      </c>
      <c r="AZ172" s="33">
        <f t="shared" si="328"/>
        <v>0.27100080483087369</v>
      </c>
      <c r="BA172" s="33">
        <f t="shared" si="328"/>
        <v>2.2670369983780976</v>
      </c>
      <c r="BB172" s="33">
        <f t="shared" si="328"/>
        <v>1.4288283012416723</v>
      </c>
      <c r="BC172" s="33">
        <f t="shared" si="328"/>
        <v>0.90053683106616533</v>
      </c>
      <c r="BD172" s="33">
        <f t="shared" si="328"/>
        <v>1.4929051378676299</v>
      </c>
      <c r="BE172" s="33">
        <f t="shared" si="328"/>
        <v>0.94092205534380535</v>
      </c>
      <c r="BF172" s="33">
        <f t="shared" si="328"/>
        <v>0.59302784334774661</v>
      </c>
      <c r="BG172" s="33">
        <f t="shared" si="328"/>
        <v>0.98311838415786312</v>
      </c>
      <c r="BH172" s="33">
        <f t="shared" si="328"/>
        <v>0.61962260508350986</v>
      </c>
      <c r="BI172" s="33">
        <f t="shared" si="328"/>
        <v>0.39052486345207615</v>
      </c>
      <c r="BJ172" s="33">
        <f t="shared" si="328"/>
        <v>3.6900259415247141</v>
      </c>
      <c r="BK172" s="33">
        <f t="shared" si="328"/>
        <v>2.3256848041467761</v>
      </c>
      <c r="BL172" s="33">
        <f t="shared" si="328"/>
        <v>1.4657918112099542</v>
      </c>
      <c r="BM172" s="33">
        <f t="shared" si="328"/>
        <v>2.429981818077199</v>
      </c>
      <c r="BN172" s="33">
        <f t="shared" si="328"/>
        <v>1.5315263031240254</v>
      </c>
      <c r="BO172" s="33">
        <f t="shared" si="328"/>
        <v>0.96526352572331342</v>
      </c>
      <c r="BP172" s="33">
        <f t="shared" si="328"/>
        <v>1.6002087057810515</v>
      </c>
      <c r="BQ172" s="33">
        <f t="shared" si="328"/>
        <v>1.0085514653484029</v>
      </c>
      <c r="BR172" s="33">
        <f t="shared" si="328"/>
        <v>0.63565212123998138</v>
      </c>
      <c r="BS172" s="33">
        <f t="shared" si="328"/>
        <v>0.96430339767602935</v>
      </c>
      <c r="BT172" s="33">
        <f t="shared" si="328"/>
        <v>0.6077642255370107</v>
      </c>
      <c r="BU172" s="33">
        <f t="shared" si="328"/>
        <v>0.38305097206211414</v>
      </c>
      <c r="BV172" s="33">
        <f t="shared" si="328"/>
        <v>0.6350198509700975</v>
      </c>
      <c r="BW172" s="33">
        <f t="shared" si="328"/>
        <v>0.4002291694248824</v>
      </c>
      <c r="BX172" s="33">
        <f t="shared" si="328"/>
        <v>0.2522494183667246</v>
      </c>
      <c r="BY172" s="33">
        <f t="shared" si="328"/>
        <v>0.41817773544915188</v>
      </c>
      <c r="BZ172" s="33">
        <f t="shared" si="328"/>
        <v>0.26356172562969754</v>
      </c>
      <c r="CA172" s="33">
        <f t="shared" si="328"/>
        <v>0.16611305989854758</v>
      </c>
      <c r="CB172" s="33">
        <f t="shared" si="328"/>
        <v>1.3896063996519252</v>
      </c>
      <c r="CC172" s="33">
        <f t="shared" si="328"/>
        <v>0.8758167391311682</v>
      </c>
      <c r="CD172" s="33">
        <f t="shared" si="328"/>
        <v>0.5519944070022188</v>
      </c>
      <c r="CE172" s="33">
        <f t="shared" ref="CE172:CS172" si="329">EXP(CE171)</f>
        <v>0.91509337304079763</v>
      </c>
      <c r="CF172" s="33">
        <f t="shared" si="329"/>
        <v>0.57674899466344198</v>
      </c>
      <c r="CG172" s="33">
        <f t="shared" si="329"/>
        <v>0.36350323654945865</v>
      </c>
      <c r="CH172" s="33">
        <f t="shared" si="329"/>
        <v>0.60261371967842059</v>
      </c>
      <c r="CI172" s="33">
        <f t="shared" si="329"/>
        <v>0.37980480160184826</v>
      </c>
      <c r="CJ172" s="33">
        <f t="shared" si="329"/>
        <v>0.23937670618717072</v>
      </c>
      <c r="CK172" s="33">
        <f t="shared" si="329"/>
        <v>2.2618438370846414</v>
      </c>
      <c r="CL172" s="33">
        <f t="shared" si="329"/>
        <v>1.4255552466623642</v>
      </c>
      <c r="CM172" s="33">
        <f t="shared" si="329"/>
        <v>0.8984739476558945</v>
      </c>
      <c r="CN172" s="33">
        <f t="shared" si="329"/>
        <v>1.4894853007929276</v>
      </c>
      <c r="CO172" s="33">
        <f t="shared" si="329"/>
        <v>0.93876666043782619</v>
      </c>
      <c r="CP172" s="33">
        <f t="shared" si="329"/>
        <v>0.59166937886559723</v>
      </c>
      <c r="CQ172" s="33">
        <f t="shared" si="329"/>
        <v>0.9808663290113675</v>
      </c>
      <c r="CR172" s="33">
        <f t="shared" si="329"/>
        <v>0.61820321928099675</v>
      </c>
      <c r="CS172" s="33">
        <f t="shared" si="329"/>
        <v>0.38963027787342769</v>
      </c>
    </row>
    <row r="173" spans="2:97" ht="13.9" thickTop="1" thickBot="1" x14ac:dyDescent="0.4">
      <c r="H173" s="32">
        <f t="shared" ref="H173:H174" si="330">H172</f>
        <v>3.284454345703125E-3</v>
      </c>
      <c r="I173" s="32">
        <f t="shared" ref="I173:J173" si="331">I168</f>
        <v>-0.42103416754521977</v>
      </c>
      <c r="J173" s="32">
        <f t="shared" si="331"/>
        <v>1</v>
      </c>
      <c r="K173" s="32">
        <f t="shared" si="326"/>
        <v>-0.41774971319951665</v>
      </c>
      <c r="L173" s="32">
        <f>$CE$5-$CE$7*SUMPRODUCT($B$5:$CD$5,Q173:CS173)</f>
        <v>-1.583525401318127</v>
      </c>
      <c r="M173" s="32">
        <f>SUMPRODUCT($B$7:$CD$7, LN(Q173:CS173))</f>
        <v>-2480.3432738591991</v>
      </c>
      <c r="O173" s="48">
        <f t="shared" si="327"/>
        <v>1.0000000000000004</v>
      </c>
      <c r="P173" s="39" t="s">
        <v>366</v>
      </c>
      <c r="Q173" s="32">
        <f t="shared" ref="Q173:AV173" si="332">Q172/$O172</f>
        <v>2.4765436218748181E-2</v>
      </c>
      <c r="R173" s="32">
        <f t="shared" si="332"/>
        <v>1.5608724598345232E-2</v>
      </c>
      <c r="S173" s="32">
        <f t="shared" si="332"/>
        <v>9.8375930645853323E-3</v>
      </c>
      <c r="T173" s="32">
        <f t="shared" si="332"/>
        <v>1.630870912073927E-2</v>
      </c>
      <c r="U173" s="32">
        <f t="shared" si="332"/>
        <v>1.0278767027226117E-2</v>
      </c>
      <c r="V173" s="32">
        <f t="shared" si="332"/>
        <v>6.4783209276591484E-3</v>
      </c>
      <c r="W173" s="32">
        <f t="shared" si="332"/>
        <v>1.0739725754700573E-2</v>
      </c>
      <c r="X173" s="32">
        <f t="shared" si="332"/>
        <v>6.7688459062947206E-3</v>
      </c>
      <c r="Y173" s="32">
        <f t="shared" si="332"/>
        <v>4.2661494296639237E-3</v>
      </c>
      <c r="Z173" s="32">
        <f t="shared" si="332"/>
        <v>3.5688154519295766E-2</v>
      </c>
      <c r="AA173" s="32">
        <f t="shared" si="332"/>
        <v>2.2492903835595532E-2</v>
      </c>
      <c r="AB173" s="32">
        <f t="shared" si="332"/>
        <v>1.4176432762411487E-2</v>
      </c>
      <c r="AC173" s="32">
        <f t="shared" si="332"/>
        <v>2.3501614345503782E-2</v>
      </c>
      <c r="AD173" s="32">
        <f t="shared" si="332"/>
        <v>1.4812185123466007E-2</v>
      </c>
      <c r="AE173" s="32">
        <f t="shared" si="332"/>
        <v>9.3355641406736994E-3</v>
      </c>
      <c r="AF173" s="32">
        <f t="shared" si="332"/>
        <v>1.5476448258095254E-2</v>
      </c>
      <c r="AG173" s="32">
        <f t="shared" si="332"/>
        <v>9.7542242538120362E-3</v>
      </c>
      <c r="AH173" s="32">
        <f t="shared" si="332"/>
        <v>6.147721312213068E-3</v>
      </c>
      <c r="AI173" s="32">
        <f t="shared" si="332"/>
        <v>5.8089133999823898E-2</v>
      </c>
      <c r="AJ173" s="32">
        <f t="shared" si="332"/>
        <v>3.6611400128426827E-2</v>
      </c>
      <c r="AK173" s="32">
        <f t="shared" si="332"/>
        <v>2.3074790878580418E-2</v>
      </c>
      <c r="AL173" s="32">
        <f t="shared" si="332"/>
        <v>3.8253264796587527E-2</v>
      </c>
      <c r="AM173" s="32">
        <f t="shared" si="332"/>
        <v>2.4109596532989733E-2</v>
      </c>
      <c r="AN173" s="32">
        <f t="shared" si="332"/>
        <v>1.5195373468760875E-2</v>
      </c>
      <c r="AO173" s="32">
        <f t="shared" si="332"/>
        <v>2.5190808793986819E-2</v>
      </c>
      <c r="AP173" s="32">
        <f t="shared" si="332"/>
        <v>1.5876820961354676E-2</v>
      </c>
      <c r="AQ173" s="32">
        <f t="shared" si="332"/>
        <v>1.000656413616551E-2</v>
      </c>
      <c r="AR173" s="32">
        <f t="shared" si="332"/>
        <v>1.518025893903141E-2</v>
      </c>
      <c r="AS173" s="32">
        <f t="shared" si="332"/>
        <v>9.5675472468171405E-3</v>
      </c>
      <c r="AT173" s="32">
        <f t="shared" si="332"/>
        <v>6.0300658037338402E-3</v>
      </c>
      <c r="AU173" s="32">
        <f t="shared" si="332"/>
        <v>9.9966108098167514E-3</v>
      </c>
      <c r="AV173" s="32">
        <f t="shared" si="332"/>
        <v>6.3004884577461178E-3</v>
      </c>
      <c r="AW173" s="32">
        <f t="shared" ref="AW173:CB173" si="333">AW172/$O172</f>
        <v>3.9709613149298681E-3</v>
      </c>
      <c r="AX173" s="32">
        <f t="shared" si="333"/>
        <v>6.5830384108929701E-3</v>
      </c>
      <c r="AY173" s="32">
        <f t="shared" si="333"/>
        <v>4.1490419416949174E-3</v>
      </c>
      <c r="AZ173" s="32">
        <f t="shared" si="333"/>
        <v>2.6149853547046877E-3</v>
      </c>
      <c r="BA173" s="32">
        <f t="shared" si="333"/>
        <v>2.1875464735361644E-2</v>
      </c>
      <c r="BB173" s="32">
        <f t="shared" si="333"/>
        <v>1.3787284080083612E-2</v>
      </c>
      <c r="BC173" s="32">
        <f t="shared" si="333"/>
        <v>8.6896074942649452E-3</v>
      </c>
      <c r="BD173" s="32">
        <f t="shared" si="333"/>
        <v>1.4405584787556621E-2</v>
      </c>
      <c r="BE173" s="32">
        <f t="shared" si="333"/>
        <v>9.0792992152854794E-3</v>
      </c>
      <c r="BF173" s="32">
        <f t="shared" si="333"/>
        <v>5.7223414013632236E-3</v>
      </c>
      <c r="BG173" s="32">
        <f t="shared" si="333"/>
        <v>9.4864669428497105E-3</v>
      </c>
      <c r="BH173" s="32">
        <f t="shared" si="333"/>
        <v>5.9789639324080417E-3</v>
      </c>
      <c r="BI173" s="32">
        <f t="shared" si="333"/>
        <v>3.7683164786634069E-3</v>
      </c>
      <c r="BJ173" s="32">
        <f t="shared" si="333"/>
        <v>3.5606402724853471E-2</v>
      </c>
      <c r="BK173" s="32">
        <f t="shared" si="333"/>
        <v>2.2441378749035405E-2</v>
      </c>
      <c r="BL173" s="32">
        <f t="shared" si="333"/>
        <v>1.414395843492865E-2</v>
      </c>
      <c r="BM173" s="32">
        <f t="shared" si="333"/>
        <v>2.3447778579241428E-2</v>
      </c>
      <c r="BN173" s="32">
        <f t="shared" si="333"/>
        <v>1.4778254461324313E-2</v>
      </c>
      <c r="BO173" s="32">
        <f t="shared" si="333"/>
        <v>9.3141789182963827E-3</v>
      </c>
      <c r="BP173" s="32">
        <f t="shared" si="333"/>
        <v>1.5440995950915611E-2</v>
      </c>
      <c r="BQ173" s="32">
        <f t="shared" si="333"/>
        <v>9.7318799956994332E-3</v>
      </c>
      <c r="BR173" s="32">
        <f t="shared" si="333"/>
        <v>6.1336385652687626E-3</v>
      </c>
      <c r="BS173" s="32">
        <f t="shared" si="333"/>
        <v>9.3049142934778107E-3</v>
      </c>
      <c r="BT173" s="32">
        <f t="shared" si="333"/>
        <v>5.8645381141379542E-3</v>
      </c>
      <c r="BU173" s="32">
        <f t="shared" si="333"/>
        <v>3.696198181673104E-3</v>
      </c>
      <c r="BV173" s="32">
        <f t="shared" si="333"/>
        <v>6.1275375594175311E-3</v>
      </c>
      <c r="BW173" s="32">
        <f t="shared" si="333"/>
        <v>3.861956857378513E-3</v>
      </c>
      <c r="BX173" s="32">
        <f t="shared" si="333"/>
        <v>2.4340464050408329E-3</v>
      </c>
      <c r="BY173" s="32">
        <f t="shared" si="333"/>
        <v>4.035149100555452E-3</v>
      </c>
      <c r="BZ173" s="32">
        <f t="shared" si="333"/>
        <v>2.5432029731884995E-3</v>
      </c>
      <c r="CA173" s="32">
        <f t="shared" si="333"/>
        <v>1.6028853461559813E-3</v>
      </c>
      <c r="CB173" s="32">
        <f t="shared" si="333"/>
        <v>1.3408817682890196E-2</v>
      </c>
      <c r="CC173" s="32">
        <f t="shared" ref="CC173:CS173" si="334">CC172/$O172</f>
        <v>8.4510743341242849E-3</v>
      </c>
      <c r="CD173" s="32">
        <f t="shared" si="334"/>
        <v>5.3263948462829638E-3</v>
      </c>
      <c r="CE173" s="32">
        <f t="shared" si="334"/>
        <v>8.8300688633836215E-3</v>
      </c>
      <c r="CF173" s="32">
        <f t="shared" si="334"/>
        <v>5.5652608682353732E-3</v>
      </c>
      <c r="CG173" s="32">
        <f t="shared" si="334"/>
        <v>3.5075749703319566E-3</v>
      </c>
      <c r="CH173" s="32">
        <f t="shared" si="334"/>
        <v>5.8148390093772165E-3</v>
      </c>
      <c r="CI173" s="32">
        <f t="shared" si="334"/>
        <v>3.6648747019595736E-3</v>
      </c>
      <c r="CJ173" s="32">
        <f t="shared" si="334"/>
        <v>2.3098329221846849E-3</v>
      </c>
      <c r="CK173" s="32">
        <f t="shared" si="334"/>
        <v>2.1825354032792024E-2</v>
      </c>
      <c r="CL173" s="32">
        <f t="shared" si="334"/>
        <v>1.3755701185725121E-2</v>
      </c>
      <c r="CM173" s="32">
        <f t="shared" si="334"/>
        <v>8.6697019817714022E-3</v>
      </c>
      <c r="CN173" s="32">
        <f t="shared" si="334"/>
        <v>1.4372585535501249E-2</v>
      </c>
      <c r="CO173" s="32">
        <f t="shared" si="334"/>
        <v>9.0585010257145729E-3</v>
      </c>
      <c r="CP173" s="32">
        <f t="shared" si="334"/>
        <v>5.7092330833716067E-3</v>
      </c>
      <c r="CQ173" s="32">
        <f t="shared" si="334"/>
        <v>9.4647360434534939E-3</v>
      </c>
      <c r="CR173" s="32">
        <f t="shared" si="334"/>
        <v>5.9652677624333289E-3</v>
      </c>
      <c r="CS173" s="32">
        <f t="shared" si="334"/>
        <v>3.7596842969687596E-3</v>
      </c>
    </row>
    <row r="174" spans="2:97" ht="13.15" thickTop="1" x14ac:dyDescent="0.35">
      <c r="H174" s="34">
        <f t="shared" si="330"/>
        <v>3.284454345703125E-3</v>
      </c>
      <c r="I174" s="34">
        <f t="shared" ref="I174:J174" si="335">I169</f>
        <v>-0.46203702160395704</v>
      </c>
      <c r="J174" s="34">
        <f t="shared" si="335"/>
        <v>0.12728703090338453</v>
      </c>
      <c r="K174" s="34">
        <f t="shared" si="326"/>
        <v>-0.46161895316215479</v>
      </c>
      <c r="L174" s="34">
        <f>$CE$6-$CE$7*SUMPRODUCT($B$6:$CD$6,Q173:CS173)</f>
        <v>-0.62132966707955006</v>
      </c>
    </row>
    <row r="175" spans="2:97" ht="13.5" thickBot="1" x14ac:dyDescent="0.4">
      <c r="B175" s="39" t="s">
        <v>367</v>
      </c>
      <c r="D175" s="39" t="s">
        <v>368</v>
      </c>
      <c r="E175" s="39" t="s">
        <v>369</v>
      </c>
      <c r="F175" s="39" t="s">
        <v>370</v>
      </c>
      <c r="H175" s="39" t="s">
        <v>347</v>
      </c>
      <c r="I175" s="39" t="s">
        <v>371</v>
      </c>
      <c r="J175" s="39" t="s">
        <v>372</v>
      </c>
      <c r="K175" s="39" t="s">
        <v>349</v>
      </c>
      <c r="L175" s="39" t="s">
        <v>373</v>
      </c>
      <c r="M175" s="39" t="s">
        <v>374</v>
      </c>
      <c r="O175" s="45" t="s">
        <v>336</v>
      </c>
    </row>
    <row r="176" spans="2:97" ht="13.9" thickTop="1" thickBot="1" x14ac:dyDescent="0.4">
      <c r="B176" s="32">
        <f>1+B171</f>
        <v>5</v>
      </c>
      <c r="D176" s="32">
        <f>IF(F171,IF(M176&lt;0,D171,H176),E171)</f>
        <v>0</v>
      </c>
      <c r="E176" s="32">
        <f>IF(F171,IF(M176&lt;0,H176,E171),H176)</f>
        <v>1.6422271728515625E-3</v>
      </c>
      <c r="F176" s="32" t="b">
        <f>OR(F171,M176*M171&lt;=0)</f>
        <v>1</v>
      </c>
      <c r="H176" s="32">
        <f>IF(F171,(D171+E171)/2,2*H171)</f>
        <v>1.6422271728515625E-3</v>
      </c>
      <c r="I176" s="32">
        <f>I171</f>
        <v>-0.48693024641912852</v>
      </c>
      <c r="J176" s="32">
        <f>J171</f>
        <v>-0.76813491550400936</v>
      </c>
      <c r="K176" s="32">
        <f>I176+J176*H176</f>
        <v>-0.48819169844978522</v>
      </c>
      <c r="L176" s="32">
        <f>$CE$3-$CE$7*SUMPRODUCT($B$3:$CD$3,Q178:CS178)</f>
        <v>-9.9926645198138431E-2</v>
      </c>
      <c r="M176" s="32">
        <f>SUMPRODUCT(L176:L179,J176:J179)</f>
        <v>-0.90773709131970892</v>
      </c>
      <c r="O176" s="46">
        <f>SUM(Q176:CS176)</f>
        <v>-1.6430938741116723</v>
      </c>
      <c r="P176" s="39" t="s">
        <v>363</v>
      </c>
      <c r="Q176" s="32">
        <f t="shared" ref="Q176:AV176" si="336">SUMPRODUCT(B$3:B$6,$K176:$K179)</f>
        <v>0.94342432550959021</v>
      </c>
      <c r="R176" s="32">
        <f t="shared" si="336"/>
        <v>0.48159633812653435</v>
      </c>
      <c r="S176" s="32">
        <f t="shared" si="336"/>
        <v>1.9768350743478436E-2</v>
      </c>
      <c r="T176" s="32">
        <f t="shared" si="336"/>
        <v>0.52403238513722206</v>
      </c>
      <c r="U176" s="32">
        <f t="shared" si="336"/>
        <v>6.2204397754166141E-2</v>
      </c>
      <c r="V176" s="32">
        <f t="shared" si="336"/>
        <v>-0.39962358962888977</v>
      </c>
      <c r="W176" s="32">
        <f t="shared" si="336"/>
        <v>0.10464044476485385</v>
      </c>
      <c r="X176" s="32">
        <f t="shared" si="336"/>
        <v>-0.35718754261820207</v>
      </c>
      <c r="Y176" s="32">
        <f t="shared" si="336"/>
        <v>-0.81901553000125804</v>
      </c>
      <c r="Z176" s="32">
        <f t="shared" si="336"/>
        <v>1.3085562975344067</v>
      </c>
      <c r="AA176" s="32">
        <f t="shared" si="336"/>
        <v>0.84672831015135075</v>
      </c>
      <c r="AB176" s="32">
        <f t="shared" si="336"/>
        <v>0.38490032276829483</v>
      </c>
      <c r="AC176" s="32">
        <f t="shared" si="336"/>
        <v>0.88916435716203845</v>
      </c>
      <c r="AD176" s="32">
        <f t="shared" si="336"/>
        <v>0.42733636977898248</v>
      </c>
      <c r="AE176" s="32">
        <f t="shared" si="336"/>
        <v>-3.4491617604073432E-2</v>
      </c>
      <c r="AF176" s="32">
        <f t="shared" si="336"/>
        <v>0.46977241678967019</v>
      </c>
      <c r="AG176" s="32">
        <f t="shared" si="336"/>
        <v>7.9444294066142729E-3</v>
      </c>
      <c r="AH176" s="32">
        <f t="shared" si="336"/>
        <v>-0.45388355797644164</v>
      </c>
      <c r="AI176" s="32">
        <f t="shared" si="336"/>
        <v>1.7953989269008286</v>
      </c>
      <c r="AJ176" s="32">
        <f t="shared" si="336"/>
        <v>1.3335709395177726</v>
      </c>
      <c r="AK176" s="32">
        <f t="shared" si="336"/>
        <v>0.87174295213471664</v>
      </c>
      <c r="AL176" s="32">
        <f t="shared" si="336"/>
        <v>1.3760069865284603</v>
      </c>
      <c r="AM176" s="32">
        <f t="shared" si="336"/>
        <v>0.91417899914540435</v>
      </c>
      <c r="AN176" s="32">
        <f t="shared" si="336"/>
        <v>0.45235101176234843</v>
      </c>
      <c r="AO176" s="32">
        <f t="shared" si="336"/>
        <v>0.95661504615609205</v>
      </c>
      <c r="AP176" s="32">
        <f t="shared" si="336"/>
        <v>0.49478705877303614</v>
      </c>
      <c r="AQ176" s="32">
        <f t="shared" si="336"/>
        <v>3.2959071389980221E-2</v>
      </c>
      <c r="AR176" s="32">
        <f t="shared" si="336"/>
        <v>0.45523262705980505</v>
      </c>
      <c r="AS176" s="32">
        <f t="shared" si="336"/>
        <v>-6.5953603232508651E-3</v>
      </c>
      <c r="AT176" s="32">
        <f t="shared" si="336"/>
        <v>-0.46842334770630678</v>
      </c>
      <c r="AU176" s="32">
        <f t="shared" si="336"/>
        <v>3.584068668743684E-2</v>
      </c>
      <c r="AV176" s="32">
        <f t="shared" si="336"/>
        <v>-0.42598730069561908</v>
      </c>
      <c r="AW176" s="32">
        <f t="shared" ref="AW176:CB176" si="337">SUMPRODUCT(AH$3:AH$6,$K176:$K179)</f>
        <v>-0.88781528807867494</v>
      </c>
      <c r="AX176" s="32">
        <f t="shared" si="337"/>
        <v>-0.38355125368493131</v>
      </c>
      <c r="AY176" s="32">
        <f t="shared" si="337"/>
        <v>-0.84537924106798723</v>
      </c>
      <c r="AZ176" s="32">
        <f t="shared" si="337"/>
        <v>-1.3072072284510432</v>
      </c>
      <c r="BA176" s="32">
        <f t="shared" si="337"/>
        <v>0.82036459908462134</v>
      </c>
      <c r="BB176" s="32">
        <f t="shared" si="337"/>
        <v>0.35853661170156548</v>
      </c>
      <c r="BC176" s="32">
        <f t="shared" si="337"/>
        <v>-0.10329137568149044</v>
      </c>
      <c r="BD176" s="32">
        <f t="shared" si="337"/>
        <v>0.40097265871225318</v>
      </c>
      <c r="BE176" s="32">
        <f t="shared" si="337"/>
        <v>-6.0855328670802719E-2</v>
      </c>
      <c r="BF176" s="32">
        <f t="shared" si="337"/>
        <v>-0.52268331605385865</v>
      </c>
      <c r="BG176" s="32">
        <f t="shared" si="337"/>
        <v>-1.8419281660115028E-2</v>
      </c>
      <c r="BH176" s="32">
        <f t="shared" si="337"/>
        <v>-0.48024726904317094</v>
      </c>
      <c r="BI176" s="32">
        <f t="shared" si="337"/>
        <v>-0.94207525642622691</v>
      </c>
      <c r="BJ176" s="32">
        <f t="shared" si="337"/>
        <v>1.3072072284510432</v>
      </c>
      <c r="BK176" s="32">
        <f t="shared" si="337"/>
        <v>0.84537924106798723</v>
      </c>
      <c r="BL176" s="32">
        <f t="shared" si="337"/>
        <v>0.38355125368493131</v>
      </c>
      <c r="BM176" s="32">
        <f t="shared" si="337"/>
        <v>0.88781528807867494</v>
      </c>
      <c r="BN176" s="32">
        <f t="shared" si="337"/>
        <v>0.42598730069561908</v>
      </c>
      <c r="BO176" s="32">
        <f t="shared" si="337"/>
        <v>-3.584068668743684E-2</v>
      </c>
      <c r="BP176" s="32">
        <f t="shared" si="337"/>
        <v>0.46842334770630678</v>
      </c>
      <c r="BQ176" s="32">
        <f t="shared" si="337"/>
        <v>6.5953603232508651E-3</v>
      </c>
      <c r="BR176" s="32">
        <f t="shared" si="337"/>
        <v>-0.45523262705980505</v>
      </c>
      <c r="BS176" s="32">
        <f t="shared" si="337"/>
        <v>-3.2959071389980221E-2</v>
      </c>
      <c r="BT176" s="32">
        <f t="shared" si="337"/>
        <v>-0.49478705877303614</v>
      </c>
      <c r="BU176" s="32">
        <f t="shared" si="337"/>
        <v>-0.95661504615609205</v>
      </c>
      <c r="BV176" s="32">
        <f t="shared" si="337"/>
        <v>-0.45235101176234843</v>
      </c>
      <c r="BW176" s="32">
        <f t="shared" si="337"/>
        <v>-0.91417899914540435</v>
      </c>
      <c r="BX176" s="32">
        <f t="shared" si="337"/>
        <v>-1.3760069865284603</v>
      </c>
      <c r="BY176" s="32">
        <f t="shared" si="337"/>
        <v>-0.87174295213471664</v>
      </c>
      <c r="BZ176" s="32">
        <f t="shared" si="337"/>
        <v>-1.3335709395177726</v>
      </c>
      <c r="CA176" s="32">
        <f t="shared" si="337"/>
        <v>-1.7953989269008286</v>
      </c>
      <c r="CB176" s="32">
        <f t="shared" si="337"/>
        <v>0.33217290063483618</v>
      </c>
      <c r="CC176" s="32">
        <f t="shared" ref="CC176:CS176" si="338">SUMPRODUCT(BN$3:BN$6,$K176:$K179)</f>
        <v>-0.12965508674821974</v>
      </c>
      <c r="CD176" s="32">
        <f t="shared" si="338"/>
        <v>-0.59148307413127565</v>
      </c>
      <c r="CE176" s="32">
        <f t="shared" si="338"/>
        <v>-8.7219039737532034E-2</v>
      </c>
      <c r="CF176" s="32">
        <f t="shared" si="338"/>
        <v>-0.54904702712058795</v>
      </c>
      <c r="CG176" s="32">
        <f t="shared" si="338"/>
        <v>-1.0108750145036438</v>
      </c>
      <c r="CH176" s="32">
        <f t="shared" si="338"/>
        <v>-0.50661098010990013</v>
      </c>
      <c r="CI176" s="32">
        <f t="shared" si="338"/>
        <v>-0.9684389674929561</v>
      </c>
      <c r="CJ176" s="32">
        <f t="shared" si="338"/>
        <v>-1.4302669548760121</v>
      </c>
      <c r="CK176" s="32">
        <f t="shared" si="338"/>
        <v>0.81901553000125804</v>
      </c>
      <c r="CL176" s="32">
        <f t="shared" si="338"/>
        <v>0.35718754261820207</v>
      </c>
      <c r="CM176" s="32">
        <f t="shared" si="338"/>
        <v>-0.10464044476485385</v>
      </c>
      <c r="CN176" s="32">
        <f t="shared" si="338"/>
        <v>0.39962358962888977</v>
      </c>
      <c r="CO176" s="32">
        <f t="shared" si="338"/>
        <v>-6.2204397754166141E-2</v>
      </c>
      <c r="CP176" s="32">
        <f t="shared" si="338"/>
        <v>-0.52403238513722206</v>
      </c>
      <c r="CQ176" s="32">
        <f t="shared" si="338"/>
        <v>-1.9768350743478436E-2</v>
      </c>
      <c r="CR176" s="32">
        <f t="shared" si="338"/>
        <v>-0.48159633812653435</v>
      </c>
      <c r="CS176" s="32">
        <f t="shared" si="338"/>
        <v>-0.94342432550959021</v>
      </c>
    </row>
    <row r="177" spans="2:97" ht="13.9" thickTop="1" thickBot="1" x14ac:dyDescent="0.4">
      <c r="H177" s="33">
        <f>H176</f>
        <v>1.6422271728515625E-3</v>
      </c>
      <c r="I177" s="33">
        <f t="shared" ref="I177:J177" si="339">I172</f>
        <v>0.42570977950168587</v>
      </c>
      <c r="J177" s="33">
        <f t="shared" si="339"/>
        <v>0.16899074532504654</v>
      </c>
      <c r="K177" s="33">
        <f t="shared" ref="K177:K179" si="340">I177+J177*H177</f>
        <v>0.42598730069561908</v>
      </c>
      <c r="L177" s="33">
        <f>$CE$4-$CE$7*SUMPRODUCT($B$4:$CD$4,Q178:CS178)</f>
        <v>0.38896872882011735</v>
      </c>
      <c r="M177" s="39" t="s">
        <v>375</v>
      </c>
      <c r="O177" s="47">
        <f t="shared" ref="O177:O178" si="341">SUM(Q177:CS177)</f>
        <v>103.63853786730904</v>
      </c>
      <c r="P177" s="39" t="s">
        <v>365</v>
      </c>
      <c r="Q177" s="33">
        <f>EXP(Q176)</f>
        <v>2.5687626543286193</v>
      </c>
      <c r="R177" s="33">
        <f>EXP(R176)</f>
        <v>1.6186562635900441</v>
      </c>
      <c r="S177" s="33">
        <f t="shared" ref="S177:CD177" si="342">EXP(S176)</f>
        <v>1.0199650385154277</v>
      </c>
      <c r="T177" s="33">
        <f t="shared" si="342"/>
        <v>1.6888239263874565</v>
      </c>
      <c r="U177" s="33">
        <f t="shared" si="342"/>
        <v>1.0641798384686723</v>
      </c>
      <c r="V177" s="33">
        <f t="shared" si="342"/>
        <v>0.67057240894595893</v>
      </c>
      <c r="W177" s="33">
        <f t="shared" si="342"/>
        <v>1.1103113203287309</v>
      </c>
      <c r="X177" s="33">
        <f t="shared" si="342"/>
        <v>0.69964127287375166</v>
      </c>
      <c r="Y177" s="33">
        <f t="shared" si="342"/>
        <v>0.44086545975544705</v>
      </c>
      <c r="Z177" s="33">
        <f t="shared" si="342"/>
        <v>3.7008269605719013</v>
      </c>
      <c r="AA177" s="33">
        <f t="shared" si="342"/>
        <v>2.3320047611632209</v>
      </c>
      <c r="AB177" s="33">
        <f t="shared" si="342"/>
        <v>1.4694678416543798</v>
      </c>
      <c r="AC177" s="33">
        <f t="shared" si="342"/>
        <v>2.4330956026247303</v>
      </c>
      <c r="AD177" s="33">
        <f t="shared" si="342"/>
        <v>1.5331682864765301</v>
      </c>
      <c r="AE177" s="33">
        <f t="shared" si="342"/>
        <v>0.9660964378553959</v>
      </c>
      <c r="AF177" s="33">
        <f t="shared" si="342"/>
        <v>1.5996301028343594</v>
      </c>
      <c r="AG177" s="33">
        <f t="shared" si="342"/>
        <v>1.0079760701195486</v>
      </c>
      <c r="AH177" s="33">
        <f t="shared" si="342"/>
        <v>0.63515668787014379</v>
      </c>
      <c r="AI177" s="33">
        <f t="shared" si="342"/>
        <v>6.021876531243981</v>
      </c>
      <c r="AJ177" s="33">
        <f t="shared" si="342"/>
        <v>3.7945694007341282</v>
      </c>
      <c r="AK177" s="33">
        <f t="shared" si="342"/>
        <v>2.3910747525760563</v>
      </c>
      <c r="AL177" s="33">
        <f t="shared" si="342"/>
        <v>3.9590614378399911</v>
      </c>
      <c r="AM177" s="33">
        <f t="shared" si="342"/>
        <v>2.4947262385253022</v>
      </c>
      <c r="AN177" s="33">
        <f t="shared" si="342"/>
        <v>1.5720036435156068</v>
      </c>
      <c r="AO177" s="33">
        <f t="shared" si="342"/>
        <v>2.6028709468332019</v>
      </c>
      <c r="AP177" s="33">
        <f t="shared" si="342"/>
        <v>1.6401489465398955</v>
      </c>
      <c r="AQ177" s="33">
        <f t="shared" si="342"/>
        <v>1.033508238320014</v>
      </c>
      <c r="AR177" s="33">
        <f t="shared" si="342"/>
        <v>1.5765400862647228</v>
      </c>
      <c r="AS177" s="33">
        <f t="shared" si="342"/>
        <v>0.99342634132936247</v>
      </c>
      <c r="AT177" s="33">
        <f t="shared" si="342"/>
        <v>0.62598845677643589</v>
      </c>
      <c r="AU177" s="33">
        <f t="shared" si="342"/>
        <v>1.0364907065688747</v>
      </c>
      <c r="AV177" s="33">
        <f t="shared" si="342"/>
        <v>0.65312463629656536</v>
      </c>
      <c r="AW177" s="33">
        <f t="shared" si="342"/>
        <v>0.4115538980080331</v>
      </c>
      <c r="AX177" s="33">
        <f t="shared" si="342"/>
        <v>0.68143715098865743</v>
      </c>
      <c r="AY177" s="33">
        <f t="shared" si="342"/>
        <v>0.42939448330582808</v>
      </c>
      <c r="AZ177" s="33">
        <f t="shared" si="342"/>
        <v>0.27057465538233927</v>
      </c>
      <c r="BA177" s="33">
        <f t="shared" si="342"/>
        <v>2.2713278106247468</v>
      </c>
      <c r="BB177" s="33">
        <f t="shared" si="342"/>
        <v>1.4312334310601813</v>
      </c>
      <c r="BC177" s="33">
        <f t="shared" si="342"/>
        <v>0.90186415391130248</v>
      </c>
      <c r="BD177" s="33">
        <f t="shared" si="342"/>
        <v>1.4932764398409812</v>
      </c>
      <c r="BE177" s="33">
        <f t="shared" si="342"/>
        <v>0.94095935977074063</v>
      </c>
      <c r="BF177" s="33">
        <f t="shared" si="342"/>
        <v>0.59292739985534682</v>
      </c>
      <c r="BG177" s="33">
        <f t="shared" si="342"/>
        <v>0.98174931656862463</v>
      </c>
      <c r="BH177" s="33">
        <f t="shared" si="342"/>
        <v>0.61863040474418063</v>
      </c>
      <c r="BI177" s="33">
        <f t="shared" si="342"/>
        <v>0.3898180230077069</v>
      </c>
      <c r="BJ177" s="33">
        <f t="shared" si="342"/>
        <v>3.6958376555517964</v>
      </c>
      <c r="BK177" s="33">
        <f t="shared" si="342"/>
        <v>2.3288608467933414</v>
      </c>
      <c r="BL177" s="33">
        <f t="shared" si="342"/>
        <v>1.4674867646255541</v>
      </c>
      <c r="BM177" s="33">
        <f t="shared" si="342"/>
        <v>2.4298154016766986</v>
      </c>
      <c r="BN177" s="33">
        <f t="shared" si="342"/>
        <v>1.5311013310879431</v>
      </c>
      <c r="BO177" s="33">
        <f t="shared" si="342"/>
        <v>0.96479398576599795</v>
      </c>
      <c r="BP177" s="33">
        <f t="shared" si="342"/>
        <v>1.5974735463167458</v>
      </c>
      <c r="BQ177" s="33">
        <f t="shared" si="342"/>
        <v>1.0066171576061098</v>
      </c>
      <c r="BR177" s="33">
        <f t="shared" si="342"/>
        <v>0.6343003953482006</v>
      </c>
      <c r="BS177" s="33">
        <f t="shared" si="342"/>
        <v>0.96757816040781419</v>
      </c>
      <c r="BT177" s="33">
        <f t="shared" si="342"/>
        <v>0.60970072389439278</v>
      </c>
      <c r="BU177" s="33">
        <f t="shared" si="342"/>
        <v>0.38419115677504329</v>
      </c>
      <c r="BV177" s="33">
        <f t="shared" si="342"/>
        <v>0.63613084112426999</v>
      </c>
      <c r="BW177" s="33">
        <f t="shared" si="342"/>
        <v>0.40084558560266159</v>
      </c>
      <c r="BX177" s="33">
        <f t="shared" si="342"/>
        <v>0.2525851178873309</v>
      </c>
      <c r="BY177" s="33">
        <f t="shared" si="342"/>
        <v>0.41822197274369471</v>
      </c>
      <c r="BZ177" s="33">
        <f t="shared" si="342"/>
        <v>0.26353451324583282</v>
      </c>
      <c r="CA177" s="33">
        <f t="shared" si="342"/>
        <v>0.1660611928543515</v>
      </c>
      <c r="CB177" s="33">
        <f t="shared" si="342"/>
        <v>1.3939938500988924</v>
      </c>
      <c r="CC177" s="33">
        <f t="shared" si="342"/>
        <v>0.87839834990839705</v>
      </c>
      <c r="CD177" s="33">
        <f t="shared" si="342"/>
        <v>0.55350578560088848</v>
      </c>
      <c r="CE177" s="33">
        <f t="shared" ref="CE177:CS177" si="343">EXP(CE176)</f>
        <v>0.91647632891147091</v>
      </c>
      <c r="CF177" s="33">
        <f t="shared" si="343"/>
        <v>0.57749988996639479</v>
      </c>
      <c r="CG177" s="33">
        <f t="shared" si="343"/>
        <v>0.3639004220734367</v>
      </c>
      <c r="CH177" s="33">
        <f t="shared" si="343"/>
        <v>0.60253412265445838</v>
      </c>
      <c r="CI177" s="33">
        <f t="shared" si="343"/>
        <v>0.3796752611682131</v>
      </c>
      <c r="CJ177" s="33">
        <f t="shared" si="343"/>
        <v>0.23924504608649352</v>
      </c>
      <c r="CK177" s="33">
        <f t="shared" si="343"/>
        <v>2.2682656984620908</v>
      </c>
      <c r="CL177" s="33">
        <f t="shared" si="343"/>
        <v>1.4293039001151768</v>
      </c>
      <c r="CM177" s="33">
        <f t="shared" si="343"/>
        <v>0.90064829718562989</v>
      </c>
      <c r="CN177" s="33">
        <f t="shared" si="343"/>
        <v>1.4912632650243585</v>
      </c>
      <c r="CO177" s="33">
        <f t="shared" si="343"/>
        <v>0.93969079647193332</v>
      </c>
      <c r="CP177" s="33">
        <f t="shared" si="343"/>
        <v>0.59212803914916601</v>
      </c>
      <c r="CQ177" s="33">
        <f t="shared" si="343"/>
        <v>0.98042576190210684</v>
      </c>
      <c r="CR177" s="33">
        <f t="shared" si="343"/>
        <v>0.61779639228781269</v>
      </c>
      <c r="CS177" s="33">
        <f t="shared" si="343"/>
        <v>0.38929248613720735</v>
      </c>
    </row>
    <row r="178" spans="2:97" ht="13.9" thickTop="1" thickBot="1" x14ac:dyDescent="0.4">
      <c r="H178" s="32">
        <f t="shared" ref="H178:H179" si="344">H177</f>
        <v>1.6422271728515625E-3</v>
      </c>
      <c r="I178" s="32">
        <f t="shared" ref="I178:J178" si="345">I173</f>
        <v>-0.42103416754521977</v>
      </c>
      <c r="J178" s="32">
        <f t="shared" si="345"/>
        <v>1</v>
      </c>
      <c r="K178" s="32">
        <f t="shared" si="340"/>
        <v>-0.41939194037236821</v>
      </c>
      <c r="L178" s="32">
        <f>$CE$5-$CE$7*SUMPRODUCT($B$5:$CD$5,Q178:CS178)</f>
        <v>-0.98072941558564253</v>
      </c>
      <c r="M178" s="32">
        <f>SUMPRODUCT($B$7:$CD$7, LN(Q178:CS178))</f>
        <v>-2480.3409820755664</v>
      </c>
      <c r="O178" s="48">
        <f t="shared" si="341"/>
        <v>1</v>
      </c>
      <c r="P178" s="39" t="s">
        <v>366</v>
      </c>
      <c r="Q178" s="32">
        <f t="shared" ref="Q178:AV178" si="346">Q177/$O177</f>
        <v>2.4785786322241144E-2</v>
      </c>
      <c r="R178" s="32">
        <f t="shared" si="346"/>
        <v>1.5618285407137347E-2</v>
      </c>
      <c r="S178" s="32">
        <f t="shared" si="346"/>
        <v>9.8415614452349188E-3</v>
      </c>
      <c r="T178" s="32">
        <f t="shared" si="346"/>
        <v>1.6295327598597534E-2</v>
      </c>
      <c r="U178" s="32">
        <f t="shared" si="346"/>
        <v>1.0268186529524064E-2</v>
      </c>
      <c r="V178" s="32">
        <f t="shared" si="346"/>
        <v>6.4702997817714216E-3</v>
      </c>
      <c r="W178" s="32">
        <f t="shared" si="346"/>
        <v>1.0713305524922492E-2</v>
      </c>
      <c r="X178" s="32">
        <f t="shared" si="346"/>
        <v>6.7507829352969019E-3</v>
      </c>
      <c r="Y178" s="32">
        <f t="shared" si="346"/>
        <v>4.2538757187012607E-3</v>
      </c>
      <c r="Z178" s="32">
        <f t="shared" si="346"/>
        <v>3.5708984676242353E-2</v>
      </c>
      <c r="AA178" s="32">
        <f t="shared" si="346"/>
        <v>2.2501328262165794E-2</v>
      </c>
      <c r="AB178" s="32">
        <f t="shared" si="346"/>
        <v>1.417877820252323E-2</v>
      </c>
      <c r="AC178" s="32">
        <f t="shared" si="346"/>
        <v>2.3476745742398279E-2</v>
      </c>
      <c r="AD178" s="32">
        <f t="shared" si="346"/>
        <v>1.479341872267132E-2</v>
      </c>
      <c r="AE178" s="32">
        <f t="shared" si="346"/>
        <v>9.3217876065784799E-3</v>
      </c>
      <c r="AF178" s="32">
        <f t="shared" si="346"/>
        <v>1.5434703496901944E-2</v>
      </c>
      <c r="AG178" s="32">
        <f t="shared" si="346"/>
        <v>9.7258808437657145E-3</v>
      </c>
      <c r="AH178" s="32">
        <f t="shared" si="346"/>
        <v>6.1285763089725413E-3</v>
      </c>
      <c r="AI178" s="32">
        <f t="shared" si="346"/>
        <v>5.8104607177630559E-2</v>
      </c>
      <c r="AJ178" s="32">
        <f t="shared" si="346"/>
        <v>3.6613498017430621E-2</v>
      </c>
      <c r="AK178" s="32">
        <f t="shared" si="346"/>
        <v>2.3071289906052204E-2</v>
      </c>
      <c r="AL178" s="32">
        <f t="shared" si="346"/>
        <v>3.820066858632138E-2</v>
      </c>
      <c r="AM178" s="32">
        <f t="shared" si="346"/>
        <v>2.4071414841063864E-2</v>
      </c>
      <c r="AN178" s="32">
        <f t="shared" si="346"/>
        <v>1.5168137990602315E-2</v>
      </c>
      <c r="AO178" s="32">
        <f t="shared" si="346"/>
        <v>2.5114894520855951E-2</v>
      </c>
      <c r="AP178" s="32">
        <f t="shared" si="346"/>
        <v>1.5825666593635452E-2</v>
      </c>
      <c r="AQ178" s="32">
        <f t="shared" si="346"/>
        <v>9.9722387018161135E-3</v>
      </c>
      <c r="AR178" s="32">
        <f t="shared" si="346"/>
        <v>1.5211909765489027E-2</v>
      </c>
      <c r="AS178" s="32">
        <f t="shared" si="346"/>
        <v>9.5854916691440646E-3</v>
      </c>
      <c r="AT178" s="32">
        <f t="shared" si="346"/>
        <v>6.0401127771399499E-3</v>
      </c>
      <c r="AU178" s="32">
        <f t="shared" si="346"/>
        <v>1.0001016300480031E-2</v>
      </c>
      <c r="AV178" s="32">
        <f t="shared" si="346"/>
        <v>6.3019476126996007E-3</v>
      </c>
      <c r="AW178" s="32">
        <f t="shared" ref="AW178:CB178" si="347">AW177/$O177</f>
        <v>3.97105079323828E-3</v>
      </c>
      <c r="AX178" s="32">
        <f t="shared" si="347"/>
        <v>6.575132812671654E-3</v>
      </c>
      <c r="AY178" s="32">
        <f t="shared" si="347"/>
        <v>4.1431931802780961E-3</v>
      </c>
      <c r="AZ178" s="32">
        <f t="shared" si="347"/>
        <v>2.6107533061568529E-3</v>
      </c>
      <c r="BA178" s="32">
        <f t="shared" si="347"/>
        <v>2.1915861197624995E-2</v>
      </c>
      <c r="BB178" s="32">
        <f t="shared" si="347"/>
        <v>1.3809857418990459E-2</v>
      </c>
      <c r="BC178" s="32">
        <f t="shared" si="347"/>
        <v>8.7020154130887217E-3</v>
      </c>
      <c r="BD178" s="32">
        <f t="shared" si="347"/>
        <v>1.4408505470743516E-2</v>
      </c>
      <c r="BE178" s="32">
        <f t="shared" si="347"/>
        <v>9.0792419415977668E-3</v>
      </c>
      <c r="BF178" s="32">
        <f t="shared" si="347"/>
        <v>5.721109271287543E-3</v>
      </c>
      <c r="BG178" s="32">
        <f t="shared" si="347"/>
        <v>9.4728209869728418E-3</v>
      </c>
      <c r="BH178" s="32">
        <f t="shared" si="347"/>
        <v>5.9691155189416922E-3</v>
      </c>
      <c r="BI178" s="32">
        <f t="shared" si="347"/>
        <v>3.7613230660085198E-3</v>
      </c>
      <c r="BJ178" s="32">
        <f t="shared" si="347"/>
        <v>3.5660843269360552E-2</v>
      </c>
      <c r="BK178" s="32">
        <f t="shared" si="347"/>
        <v>2.247099288273479E-2</v>
      </c>
      <c r="BL178" s="32">
        <f t="shared" si="347"/>
        <v>1.4159662948008909E-2</v>
      </c>
      <c r="BM178" s="32">
        <f t="shared" si="347"/>
        <v>2.3445095344626059E-2</v>
      </c>
      <c r="BN178" s="32">
        <f t="shared" si="347"/>
        <v>1.4773474834701447E-2</v>
      </c>
      <c r="BO178" s="32">
        <f t="shared" si="347"/>
        <v>9.309220350071392E-3</v>
      </c>
      <c r="BP178" s="32">
        <f t="shared" si="347"/>
        <v>1.5413895054772293E-2</v>
      </c>
      <c r="BQ178" s="32">
        <f t="shared" si="347"/>
        <v>9.7127688051225347E-3</v>
      </c>
      <c r="BR178" s="32">
        <f t="shared" si="347"/>
        <v>6.1203140106078201E-3</v>
      </c>
      <c r="BS178" s="32">
        <f t="shared" si="347"/>
        <v>9.3360846295094235E-3</v>
      </c>
      <c r="BT178" s="32">
        <f t="shared" si="347"/>
        <v>5.8829537394188983E-3</v>
      </c>
      <c r="BU178" s="32">
        <f t="shared" si="347"/>
        <v>3.7070298817504801E-3</v>
      </c>
      <c r="BV178" s="32">
        <f t="shared" si="347"/>
        <v>6.1379758361578187E-3</v>
      </c>
      <c r="BW178" s="32">
        <f t="shared" si="347"/>
        <v>3.8677271394534146E-3</v>
      </c>
      <c r="BX178" s="32">
        <f t="shared" si="347"/>
        <v>2.4371736912259588E-3</v>
      </c>
      <c r="BY178" s="32">
        <f t="shared" si="347"/>
        <v>4.0353905154389049E-3</v>
      </c>
      <c r="BZ178" s="32">
        <f t="shared" si="347"/>
        <v>2.5428235352301333E-3</v>
      </c>
      <c r="CA178" s="32">
        <f t="shared" si="347"/>
        <v>1.6023112277689956E-3</v>
      </c>
      <c r="CB178" s="32">
        <f t="shared" si="347"/>
        <v>1.3450535667375555E-2</v>
      </c>
      <c r="CC178" s="32">
        <f t="shared" ref="CC178:CS178" si="348">CC177/$O177</f>
        <v>8.4755957386530474E-3</v>
      </c>
      <c r="CD178" s="32">
        <f t="shared" si="348"/>
        <v>5.3407332541641553E-3</v>
      </c>
      <c r="CE178" s="32">
        <f t="shared" si="348"/>
        <v>8.8430071262184159E-3</v>
      </c>
      <c r="CF178" s="32">
        <f t="shared" si="348"/>
        <v>5.5722504567343673E-3</v>
      </c>
      <c r="CG178" s="32">
        <f t="shared" si="348"/>
        <v>3.5112461981984667E-3</v>
      </c>
      <c r="CH178" s="32">
        <f t="shared" si="348"/>
        <v>5.8138037746720975E-3</v>
      </c>
      <c r="CI178" s="32">
        <f t="shared" si="348"/>
        <v>3.663456364603683E-3</v>
      </c>
      <c r="CJ178" s="32">
        <f t="shared" si="348"/>
        <v>2.3084564005795296E-3</v>
      </c>
      <c r="CK178" s="32">
        <f t="shared" si="348"/>
        <v>2.1886315121178251E-2</v>
      </c>
      <c r="CL178" s="32">
        <f t="shared" si="348"/>
        <v>1.3791239528534739E-2</v>
      </c>
      <c r="CM178" s="32">
        <f t="shared" si="348"/>
        <v>8.6902837083513464E-3</v>
      </c>
      <c r="CN178" s="32">
        <f t="shared" si="348"/>
        <v>1.4389080507230423E-2</v>
      </c>
      <c r="CO178" s="32">
        <f t="shared" si="348"/>
        <v>9.0670016753328034E-3</v>
      </c>
      <c r="CP178" s="32">
        <f t="shared" si="348"/>
        <v>5.7133963034801021E-3</v>
      </c>
      <c r="CQ178" s="32">
        <f t="shared" si="348"/>
        <v>9.4600501133793487E-3</v>
      </c>
      <c r="CR178" s="32">
        <f t="shared" si="348"/>
        <v>5.9610681991557283E-3</v>
      </c>
      <c r="CS178" s="32">
        <f t="shared" si="348"/>
        <v>3.7562522025892343E-3</v>
      </c>
    </row>
    <row r="179" spans="2:97" ht="13.15" thickTop="1" x14ac:dyDescent="0.35">
      <c r="H179" s="34">
        <f t="shared" si="344"/>
        <v>1.6422271728515625E-3</v>
      </c>
      <c r="I179" s="34">
        <f t="shared" ref="I179:J179" si="349">I174</f>
        <v>-0.46203702160395704</v>
      </c>
      <c r="J179" s="34">
        <f t="shared" si="349"/>
        <v>0.12728703090338453</v>
      </c>
      <c r="K179" s="34">
        <f t="shared" si="340"/>
        <v>-0.46182798738305592</v>
      </c>
      <c r="L179" s="34">
        <f>$CE$6-$CE$7*SUMPRODUCT($B$6:$CD$6,Q178:CS178)</f>
        <v>-0.54598599557354532</v>
      </c>
    </row>
    <row r="180" spans="2:97" ht="13.5" thickBot="1" x14ac:dyDescent="0.4">
      <c r="B180" s="39" t="s">
        <v>367</v>
      </c>
      <c r="D180" s="39" t="s">
        <v>368</v>
      </c>
      <c r="E180" s="39" t="s">
        <v>369</v>
      </c>
      <c r="F180" s="39" t="s">
        <v>370</v>
      </c>
      <c r="H180" s="39" t="s">
        <v>347</v>
      </c>
      <c r="I180" s="39" t="s">
        <v>371</v>
      </c>
      <c r="J180" s="39" t="s">
        <v>372</v>
      </c>
      <c r="K180" s="39" t="s">
        <v>349</v>
      </c>
      <c r="L180" s="39" t="s">
        <v>373</v>
      </c>
      <c r="M180" s="39" t="s">
        <v>374</v>
      </c>
      <c r="O180" s="45" t="s">
        <v>336</v>
      </c>
    </row>
    <row r="181" spans="2:97" ht="13.9" thickTop="1" thickBot="1" x14ac:dyDescent="0.4">
      <c r="B181" s="32">
        <f>1+B176</f>
        <v>6</v>
      </c>
      <c r="D181" s="32">
        <f>IF(F176,IF(M181&lt;0,D176,H181),E176)</f>
        <v>0</v>
      </c>
      <c r="E181" s="32">
        <f>IF(F176,IF(M181&lt;0,H181,E176),H181)</f>
        <v>8.2111358642578125E-4</v>
      </c>
      <c r="F181" s="32" t="b">
        <f>OR(F176,M181*M176&lt;=0)</f>
        <v>1</v>
      </c>
      <c r="H181" s="32">
        <f>IF(F176,(D176+E176)/2,2*H176)</f>
        <v>8.2111358642578125E-4</v>
      </c>
      <c r="I181" s="32">
        <f>I176</f>
        <v>-0.48693024641912852</v>
      </c>
      <c r="J181" s="32">
        <f>J176</f>
        <v>-0.76813491550400936</v>
      </c>
      <c r="K181" s="32">
        <f>I181+J181*H181</f>
        <v>-0.4875609724344569</v>
      </c>
      <c r="L181" s="32">
        <f>$CE$3-$CE$7*SUMPRODUCT($B$3:$CD$3,Q183:CS183)</f>
        <v>-0.32459122805897778</v>
      </c>
      <c r="M181" s="32">
        <f>SUMPRODUCT(L181:L184,J181:J184)</f>
        <v>-0.41999772698450755</v>
      </c>
      <c r="O181" s="46">
        <f>SUM(Q181:CS181)</f>
        <v>-1.6425586546662312</v>
      </c>
      <c r="P181" s="39" t="s">
        <v>363</v>
      </c>
      <c r="Q181" s="32">
        <f t="shared" ref="Q181:AV181" si="350">SUMPRODUCT(B$3:B$6,$K181:$K184)</f>
        <v>0.94385799078810484</v>
      </c>
      <c r="R181" s="32">
        <f t="shared" si="350"/>
        <v>0.48192548629459842</v>
      </c>
      <c r="S181" s="32">
        <f t="shared" si="350"/>
        <v>1.9992981801091936E-2</v>
      </c>
      <c r="T181" s="32">
        <f t="shared" si="350"/>
        <v>0.5236449368293109</v>
      </c>
      <c r="U181" s="32">
        <f t="shared" si="350"/>
        <v>6.1712432335804424E-2</v>
      </c>
      <c r="V181" s="32">
        <f t="shared" si="350"/>
        <v>-0.40022007215770206</v>
      </c>
      <c r="W181" s="32">
        <f t="shared" si="350"/>
        <v>0.10343188287051691</v>
      </c>
      <c r="X181" s="32">
        <f t="shared" si="350"/>
        <v>-0.35850062162298957</v>
      </c>
      <c r="Y181" s="32">
        <f t="shared" si="350"/>
        <v>-0.8204331261164961</v>
      </c>
      <c r="Z181" s="32">
        <f t="shared" si="350"/>
        <v>1.3088710251583784</v>
      </c>
      <c r="AA181" s="32">
        <f t="shared" si="350"/>
        <v>0.84693852066487196</v>
      </c>
      <c r="AB181" s="32">
        <f t="shared" si="350"/>
        <v>0.38500601617136548</v>
      </c>
      <c r="AC181" s="32">
        <f t="shared" si="350"/>
        <v>0.88865797119958445</v>
      </c>
      <c r="AD181" s="32">
        <f t="shared" si="350"/>
        <v>0.42672546670607797</v>
      </c>
      <c r="AE181" s="32">
        <f t="shared" si="350"/>
        <v>-3.5207037787428508E-2</v>
      </c>
      <c r="AF181" s="32">
        <f t="shared" si="350"/>
        <v>0.46844491724079046</v>
      </c>
      <c r="AG181" s="32">
        <f t="shared" si="350"/>
        <v>6.5124127472839799E-3</v>
      </c>
      <c r="AH181" s="32">
        <f t="shared" si="350"/>
        <v>-0.4554200917462225</v>
      </c>
      <c r="AI181" s="32">
        <f t="shared" si="350"/>
        <v>1.79555507098541</v>
      </c>
      <c r="AJ181" s="32">
        <f t="shared" si="350"/>
        <v>1.3336225664919035</v>
      </c>
      <c r="AK181" s="32">
        <f t="shared" si="350"/>
        <v>0.87169006199839694</v>
      </c>
      <c r="AL181" s="32">
        <f t="shared" si="350"/>
        <v>1.375342017026616</v>
      </c>
      <c r="AM181" s="32">
        <f t="shared" si="350"/>
        <v>0.91340951253310942</v>
      </c>
      <c r="AN181" s="32">
        <f t="shared" si="350"/>
        <v>0.45147700803960295</v>
      </c>
      <c r="AO181" s="32">
        <f t="shared" si="350"/>
        <v>0.95512896306782191</v>
      </c>
      <c r="AP181" s="32">
        <f t="shared" si="350"/>
        <v>0.49319645857431543</v>
      </c>
      <c r="AQ181" s="32">
        <f t="shared" si="350"/>
        <v>3.1263954080808953E-2</v>
      </c>
      <c r="AR181" s="32">
        <f t="shared" si="350"/>
        <v>0.456297018353648</v>
      </c>
      <c r="AS181" s="32">
        <f t="shared" si="350"/>
        <v>-5.635486139858481E-3</v>
      </c>
      <c r="AT181" s="32">
        <f t="shared" si="350"/>
        <v>-0.46756799063336496</v>
      </c>
      <c r="AU181" s="32">
        <f t="shared" si="350"/>
        <v>3.6083964394854007E-2</v>
      </c>
      <c r="AV181" s="32">
        <f t="shared" si="350"/>
        <v>-0.42584854009865247</v>
      </c>
      <c r="AW181" s="32">
        <f t="shared" ref="AW181:CB181" si="351">SUMPRODUCT(AH$3:AH$6,$K181:$K184)</f>
        <v>-0.88778104459215901</v>
      </c>
      <c r="AX181" s="32">
        <f t="shared" si="351"/>
        <v>-0.38412908956394004</v>
      </c>
      <c r="AY181" s="32">
        <f t="shared" si="351"/>
        <v>-0.84606159405744652</v>
      </c>
      <c r="AZ181" s="32">
        <f t="shared" si="351"/>
        <v>-1.3079940985509531</v>
      </c>
      <c r="BA181" s="32">
        <f t="shared" si="351"/>
        <v>0.82131005272392155</v>
      </c>
      <c r="BB181" s="32">
        <f t="shared" si="351"/>
        <v>0.35937754823041507</v>
      </c>
      <c r="BC181" s="32">
        <f t="shared" si="351"/>
        <v>-0.10255495626309141</v>
      </c>
      <c r="BD181" s="32">
        <f t="shared" si="351"/>
        <v>0.40109699876512755</v>
      </c>
      <c r="BE181" s="32">
        <f t="shared" si="351"/>
        <v>-6.0835505728378925E-2</v>
      </c>
      <c r="BF181" s="32">
        <f t="shared" si="351"/>
        <v>-0.52276801022188546</v>
      </c>
      <c r="BG181" s="32">
        <f t="shared" si="351"/>
        <v>-1.9116055193666437E-2</v>
      </c>
      <c r="BH181" s="32">
        <f t="shared" si="351"/>
        <v>-0.48104855968717292</v>
      </c>
      <c r="BI181" s="32">
        <f t="shared" si="351"/>
        <v>-0.9429810641806794</v>
      </c>
      <c r="BJ181" s="32">
        <f t="shared" si="351"/>
        <v>1.3079940985509531</v>
      </c>
      <c r="BK181" s="32">
        <f t="shared" si="351"/>
        <v>0.84606159405744652</v>
      </c>
      <c r="BL181" s="32">
        <f t="shared" si="351"/>
        <v>0.38412908956394004</v>
      </c>
      <c r="BM181" s="32">
        <f t="shared" si="351"/>
        <v>0.88778104459215901</v>
      </c>
      <c r="BN181" s="32">
        <f t="shared" si="351"/>
        <v>0.42584854009865247</v>
      </c>
      <c r="BO181" s="32">
        <f t="shared" si="351"/>
        <v>-3.6083964394854007E-2</v>
      </c>
      <c r="BP181" s="32">
        <f t="shared" si="351"/>
        <v>0.46756799063336496</v>
      </c>
      <c r="BQ181" s="32">
        <f t="shared" si="351"/>
        <v>5.635486139858481E-3</v>
      </c>
      <c r="BR181" s="32">
        <f t="shared" si="351"/>
        <v>-0.456297018353648</v>
      </c>
      <c r="BS181" s="32">
        <f t="shared" si="351"/>
        <v>-3.1263954080808953E-2</v>
      </c>
      <c r="BT181" s="32">
        <f t="shared" si="351"/>
        <v>-0.49319645857431543</v>
      </c>
      <c r="BU181" s="32">
        <f t="shared" si="351"/>
        <v>-0.95512896306782191</v>
      </c>
      <c r="BV181" s="32">
        <f t="shared" si="351"/>
        <v>-0.45147700803960295</v>
      </c>
      <c r="BW181" s="32">
        <f t="shared" si="351"/>
        <v>-0.91340951253310942</v>
      </c>
      <c r="BX181" s="32">
        <f t="shared" si="351"/>
        <v>-1.375342017026616</v>
      </c>
      <c r="BY181" s="32">
        <f t="shared" si="351"/>
        <v>-0.87169006199839694</v>
      </c>
      <c r="BZ181" s="32">
        <f t="shared" si="351"/>
        <v>-1.3336225664919035</v>
      </c>
      <c r="CA181" s="32">
        <f t="shared" si="351"/>
        <v>-1.79555507098541</v>
      </c>
      <c r="CB181" s="32">
        <f t="shared" si="351"/>
        <v>0.33374908028946459</v>
      </c>
      <c r="CC181" s="32">
        <f t="shared" ref="CC181:CS181" si="352">SUMPRODUCT(BN$3:BN$6,$K181:$K184)</f>
        <v>-0.12818342420404188</v>
      </c>
      <c r="CD181" s="32">
        <f t="shared" si="352"/>
        <v>-0.59011592869754836</v>
      </c>
      <c r="CE181" s="32">
        <f t="shared" si="352"/>
        <v>-8.6463973669329397E-2</v>
      </c>
      <c r="CF181" s="32">
        <f t="shared" si="352"/>
        <v>-0.54839647816283588</v>
      </c>
      <c r="CG181" s="32">
        <f t="shared" si="352"/>
        <v>-1.0103289826563424</v>
      </c>
      <c r="CH181" s="32">
        <f t="shared" si="352"/>
        <v>-0.50667702762812339</v>
      </c>
      <c r="CI181" s="32">
        <f t="shared" si="352"/>
        <v>-0.96860953212162992</v>
      </c>
      <c r="CJ181" s="32">
        <f t="shared" si="352"/>
        <v>-1.4305420366151365</v>
      </c>
      <c r="CK181" s="32">
        <f t="shared" si="352"/>
        <v>0.8204331261164961</v>
      </c>
      <c r="CL181" s="32">
        <f t="shared" si="352"/>
        <v>0.35850062162298957</v>
      </c>
      <c r="CM181" s="32">
        <f t="shared" si="352"/>
        <v>-0.10343188287051691</v>
      </c>
      <c r="CN181" s="32">
        <f t="shared" si="352"/>
        <v>0.40022007215770206</v>
      </c>
      <c r="CO181" s="32">
        <f t="shared" si="352"/>
        <v>-6.1712432335804424E-2</v>
      </c>
      <c r="CP181" s="32">
        <f t="shared" si="352"/>
        <v>-0.5236449368293109</v>
      </c>
      <c r="CQ181" s="32">
        <f t="shared" si="352"/>
        <v>-1.9992981801091936E-2</v>
      </c>
      <c r="CR181" s="32">
        <f t="shared" si="352"/>
        <v>-0.48192548629459842</v>
      </c>
      <c r="CS181" s="32">
        <f t="shared" si="352"/>
        <v>-0.94385799078810484</v>
      </c>
    </row>
    <row r="182" spans="2:97" ht="13.9" thickTop="1" thickBot="1" x14ac:dyDescent="0.4">
      <c r="H182" s="33">
        <f>H181</f>
        <v>8.2111358642578125E-4</v>
      </c>
      <c r="I182" s="33">
        <f t="shared" ref="I182:J182" si="353">I177</f>
        <v>0.42570977950168587</v>
      </c>
      <c r="J182" s="33">
        <f t="shared" si="353"/>
        <v>0.16899074532504654</v>
      </c>
      <c r="K182" s="33">
        <f t="shared" ref="K182:K184" si="354">I182+J182*H182</f>
        <v>0.42584854009865247</v>
      </c>
      <c r="L182" s="33">
        <f>$CE$4-$CE$7*SUMPRODUCT($B$4:$CD$4,Q183:CS183)</f>
        <v>0.44295729065191836</v>
      </c>
      <c r="M182" s="39" t="s">
        <v>375</v>
      </c>
      <c r="O182" s="47">
        <f t="shared" ref="O182:O183" si="355">SUM(Q182:CS182)</f>
        <v>103.64102297730165</v>
      </c>
      <c r="P182" s="39" t="s">
        <v>365</v>
      </c>
      <c r="Q182" s="33">
        <f>EXP(Q181)</f>
        <v>2.5698768790833788</v>
      </c>
      <c r="R182" s="33">
        <f>EXP(R181)</f>
        <v>1.6191891290249603</v>
      </c>
      <c r="S182" s="33">
        <f t="shared" ref="S182:CD182" si="356">EXP(S181)</f>
        <v>1.0201941800759502</v>
      </c>
      <c r="T182" s="33">
        <f t="shared" si="356"/>
        <v>1.6881697211583562</v>
      </c>
      <c r="U182" s="33">
        <f t="shared" si="356"/>
        <v>1.0636564275498206</v>
      </c>
      <c r="V182" s="33">
        <f t="shared" si="356"/>
        <v>0.67017254348795463</v>
      </c>
      <c r="W182" s="33">
        <f t="shared" si="356"/>
        <v>1.1089702509220549</v>
      </c>
      <c r="X182" s="33">
        <f t="shared" si="356"/>
        <v>0.69872319149606044</v>
      </c>
      <c r="Y182" s="33">
        <f t="shared" si="356"/>
        <v>0.44024093336003733</v>
      </c>
      <c r="Z182" s="33">
        <f t="shared" si="356"/>
        <v>3.7019918963570522</v>
      </c>
      <c r="AA182" s="33">
        <f t="shared" si="356"/>
        <v>2.332495024609059</v>
      </c>
      <c r="AB182" s="33">
        <f t="shared" si="356"/>
        <v>1.4696231629193393</v>
      </c>
      <c r="AC182" s="33">
        <f t="shared" si="356"/>
        <v>2.4318638290689929</v>
      </c>
      <c r="AD182" s="33">
        <f t="shared" si="356"/>
        <v>1.532231955291961</v>
      </c>
      <c r="AE182" s="33">
        <f t="shared" si="356"/>
        <v>0.96540552014239422</v>
      </c>
      <c r="AF182" s="33">
        <f t="shared" si="356"/>
        <v>1.5975080034491007</v>
      </c>
      <c r="AG182" s="33">
        <f t="shared" si="356"/>
        <v>1.0065336646157783</v>
      </c>
      <c r="AH182" s="33">
        <f t="shared" si="356"/>
        <v>0.63418149756840791</v>
      </c>
      <c r="AI182" s="33">
        <f t="shared" si="356"/>
        <v>6.022816885055847</v>
      </c>
      <c r="AJ182" s="33">
        <f t="shared" si="356"/>
        <v>3.7947653079274222</v>
      </c>
      <c r="AK182" s="33">
        <f t="shared" si="356"/>
        <v>2.390948291650739</v>
      </c>
      <c r="AL182" s="33">
        <f t="shared" si="356"/>
        <v>3.9564296578515914</v>
      </c>
      <c r="AM182" s="33">
        <f t="shared" si="356"/>
        <v>2.492807318469747</v>
      </c>
      <c r="AN182" s="33">
        <f t="shared" si="356"/>
        <v>1.5706303067171643</v>
      </c>
      <c r="AO182" s="33">
        <f t="shared" si="356"/>
        <v>2.5990057370609421</v>
      </c>
      <c r="AP182" s="33">
        <f t="shared" si="356"/>
        <v>1.6375421989957697</v>
      </c>
      <c r="AQ182" s="33">
        <f t="shared" si="356"/>
        <v>1.0317578046304341</v>
      </c>
      <c r="AR182" s="33">
        <f t="shared" si="356"/>
        <v>1.5782190351777294</v>
      </c>
      <c r="AS182" s="33">
        <f t="shared" si="356"/>
        <v>0.9943803634248467</v>
      </c>
      <c r="AT182" s="33">
        <f t="shared" si="356"/>
        <v>0.62652412949358349</v>
      </c>
      <c r="AU182" s="33">
        <f t="shared" si="356"/>
        <v>1.0367428923260704</v>
      </c>
      <c r="AV182" s="33">
        <f t="shared" si="356"/>
        <v>0.65321527054907758</v>
      </c>
      <c r="AW182" s="33">
        <f t="shared" si="356"/>
        <v>0.41156799128969029</v>
      </c>
      <c r="AX182" s="33">
        <f t="shared" si="356"/>
        <v>0.6810435058956088</v>
      </c>
      <c r="AY182" s="33">
        <f t="shared" si="356"/>
        <v>0.42910158463799242</v>
      </c>
      <c r="AZ182" s="33">
        <f t="shared" si="356"/>
        <v>0.27036183201937697</v>
      </c>
      <c r="BA182" s="33">
        <f t="shared" si="356"/>
        <v>2.2734762612395336</v>
      </c>
      <c r="BB182" s="33">
        <f t="shared" si="356"/>
        <v>1.4324375137412675</v>
      </c>
      <c r="BC182" s="33">
        <f t="shared" si="356"/>
        <v>0.90252854879362132</v>
      </c>
      <c r="BD182" s="33">
        <f t="shared" si="356"/>
        <v>1.4934621254563076</v>
      </c>
      <c r="BE182" s="33">
        <f t="shared" si="356"/>
        <v>0.94097801253882829</v>
      </c>
      <c r="BF182" s="33">
        <f t="shared" si="356"/>
        <v>0.59287718448902005</v>
      </c>
      <c r="BG182" s="33">
        <f t="shared" si="356"/>
        <v>0.98106549788930197</v>
      </c>
      <c r="BH182" s="33">
        <f t="shared" si="356"/>
        <v>0.61813490053671893</v>
      </c>
      <c r="BI182" s="33">
        <f t="shared" si="356"/>
        <v>0.38946508269181063</v>
      </c>
      <c r="BJ182" s="33">
        <f t="shared" si="356"/>
        <v>3.6987469441630707</v>
      </c>
      <c r="BK182" s="33">
        <f t="shared" si="356"/>
        <v>2.330450494242851</v>
      </c>
      <c r="BL182" s="33">
        <f t="shared" si="356"/>
        <v>1.4683349761700557</v>
      </c>
      <c r="BM182" s="33">
        <f t="shared" si="356"/>
        <v>2.4297321977503592</v>
      </c>
      <c r="BN182" s="33">
        <f t="shared" si="356"/>
        <v>1.5308888892928412</v>
      </c>
      <c r="BO182" s="33">
        <f t="shared" si="356"/>
        <v>0.96455930144490021</v>
      </c>
      <c r="BP182" s="33">
        <f t="shared" si="356"/>
        <v>1.5961077202378386</v>
      </c>
      <c r="BQ182" s="33">
        <f t="shared" si="356"/>
        <v>1.0056513953632371</v>
      </c>
      <c r="BR182" s="33">
        <f t="shared" si="356"/>
        <v>0.63362561071086432</v>
      </c>
      <c r="BS182" s="33">
        <f t="shared" si="356"/>
        <v>0.96921970981182981</v>
      </c>
      <c r="BT182" s="33">
        <f t="shared" si="356"/>
        <v>0.61067128567022855</v>
      </c>
      <c r="BU182" s="33">
        <f t="shared" si="356"/>
        <v>0.38476252119814069</v>
      </c>
      <c r="BV182" s="33">
        <f t="shared" si="356"/>
        <v>0.63668706488297622</v>
      </c>
      <c r="BW182" s="33">
        <f t="shared" si="356"/>
        <v>0.40115414961709411</v>
      </c>
      <c r="BX182" s="33">
        <f t="shared" si="356"/>
        <v>0.25275313514433034</v>
      </c>
      <c r="BY182" s="33">
        <f t="shared" si="356"/>
        <v>0.41824409314581545</v>
      </c>
      <c r="BZ182" s="33">
        <f t="shared" si="356"/>
        <v>0.26352090810753398</v>
      </c>
      <c r="CA182" s="33">
        <f t="shared" si="356"/>
        <v>0.16603526540567029</v>
      </c>
      <c r="CB182" s="33">
        <f t="shared" si="356"/>
        <v>1.3961927673331602</v>
      </c>
      <c r="CC182" s="33">
        <f t="shared" si="356"/>
        <v>0.87969200753908228</v>
      </c>
      <c r="CD182" s="33">
        <f t="shared" si="356"/>
        <v>0.55426302601915878</v>
      </c>
      <c r="CE182" s="33">
        <f t="shared" ref="CE182:CS182" si="357">EXP(CE181)</f>
        <v>0.91716859040843657</v>
      </c>
      <c r="CF182" s="33">
        <f t="shared" si="357"/>
        <v>0.57787570414742206</v>
      </c>
      <c r="CG182" s="33">
        <f t="shared" si="357"/>
        <v>0.36409917755160742</v>
      </c>
      <c r="CH182" s="33">
        <f t="shared" si="357"/>
        <v>0.60249432808519299</v>
      </c>
      <c r="CI182" s="33">
        <f t="shared" si="357"/>
        <v>0.37961050752077324</v>
      </c>
      <c r="CJ182" s="33">
        <f t="shared" si="357"/>
        <v>0.23917924319414113</v>
      </c>
      <c r="CK182" s="33">
        <f t="shared" si="357"/>
        <v>2.2714834633111707</v>
      </c>
      <c r="CL182" s="33">
        <f t="shared" si="357"/>
        <v>1.4311819217834538</v>
      </c>
      <c r="CM182" s="33">
        <f t="shared" si="357"/>
        <v>0.90173744441615866</v>
      </c>
      <c r="CN182" s="33">
        <f t="shared" si="357"/>
        <v>1.4921530428498875</v>
      </c>
      <c r="CO182" s="33">
        <f t="shared" si="357"/>
        <v>0.94015320558306981</v>
      </c>
      <c r="CP182" s="33">
        <f t="shared" si="357"/>
        <v>0.5923575026057446</v>
      </c>
      <c r="CQ182" s="33">
        <f t="shared" si="357"/>
        <v>0.98020555256015396</v>
      </c>
      <c r="CR182" s="33">
        <f t="shared" si="357"/>
        <v>0.61759307919895545</v>
      </c>
      <c r="CS182" s="33">
        <f t="shared" si="357"/>
        <v>0.38912370010374936</v>
      </c>
    </row>
    <row r="183" spans="2:97" ht="13.9" thickTop="1" thickBot="1" x14ac:dyDescent="0.4">
      <c r="H183" s="32">
        <f t="shared" ref="H183:H184" si="358">H182</f>
        <v>8.2111358642578125E-4</v>
      </c>
      <c r="I183" s="32">
        <f t="shared" ref="I183:J183" si="359">I178</f>
        <v>-0.42103416754521977</v>
      </c>
      <c r="J183" s="32">
        <f t="shared" si="359"/>
        <v>1</v>
      </c>
      <c r="K183" s="32">
        <f t="shared" si="354"/>
        <v>-0.42021305395879399</v>
      </c>
      <c r="L183" s="32">
        <f>$CE$5-$CE$7*SUMPRODUCT($B$5:$CD$5,Q183:CS183)</f>
        <v>-0.6794811335977613</v>
      </c>
      <c r="M183" s="32">
        <f>SUMPRODUCT($B$7:$CD$7, LN(Q183:CS183))</f>
        <v>-2480.3404369683926</v>
      </c>
      <c r="O183" s="48">
        <f t="shared" si="355"/>
        <v>1</v>
      </c>
      <c r="P183" s="39" t="s">
        <v>366</v>
      </c>
      <c r="Q183" s="32">
        <f t="shared" ref="Q183:AV183" si="360">Q182/$O182</f>
        <v>2.479594281548346E-2</v>
      </c>
      <c r="R183" s="32">
        <f t="shared" si="360"/>
        <v>1.5623052363923287E-2</v>
      </c>
      <c r="S183" s="32">
        <f t="shared" si="360"/>
        <v>9.8435363794062737E-3</v>
      </c>
      <c r="T183" s="32">
        <f t="shared" si="360"/>
        <v>1.6288624645552575E-2</v>
      </c>
      <c r="U183" s="32">
        <f t="shared" si="360"/>
        <v>1.0262890089214686E-2</v>
      </c>
      <c r="V183" s="32">
        <f t="shared" si="360"/>
        <v>6.4662864591246722E-3</v>
      </c>
      <c r="W183" s="32">
        <f t="shared" si="360"/>
        <v>1.0700109079055789E-2</v>
      </c>
      <c r="X183" s="32">
        <f t="shared" si="360"/>
        <v>6.7417627829579347E-3</v>
      </c>
      <c r="Y183" s="32">
        <f t="shared" si="360"/>
        <v>4.2477478580701987E-3</v>
      </c>
      <c r="Z183" s="32">
        <f t="shared" si="360"/>
        <v>3.5719368547412186E-2</v>
      </c>
      <c r="AA183" s="32">
        <f t="shared" si="360"/>
        <v>2.2505519123637917E-2</v>
      </c>
      <c r="AB183" s="32">
        <f t="shared" si="360"/>
        <v>1.4179936869604235E-2</v>
      </c>
      <c r="AC183" s="32">
        <f t="shared" si="360"/>
        <v>2.3464297815755774E-2</v>
      </c>
      <c r="AD183" s="32">
        <f t="shared" si="360"/>
        <v>1.4784029636870085E-2</v>
      </c>
      <c r="AE183" s="32">
        <f t="shared" si="360"/>
        <v>9.314897638108291E-3</v>
      </c>
      <c r="AF183" s="32">
        <f t="shared" si="360"/>
        <v>1.5413857925726668E-2</v>
      </c>
      <c r="AG183" s="32">
        <f t="shared" si="360"/>
        <v>9.7117303139338806E-3</v>
      </c>
      <c r="AH183" s="32">
        <f t="shared" si="360"/>
        <v>6.1190200496892009E-3</v>
      </c>
      <c r="AI183" s="32">
        <f t="shared" si="360"/>
        <v>5.8112287123747323E-2</v>
      </c>
      <c r="AJ183" s="32">
        <f t="shared" si="360"/>
        <v>3.6614510344600816E-2</v>
      </c>
      <c r="AK183" s="32">
        <f t="shared" si="360"/>
        <v>2.3069516519287726E-2</v>
      </c>
      <c r="AL183" s="32">
        <f t="shared" si="360"/>
        <v>3.8174359381980306E-2</v>
      </c>
      <c r="AM183" s="32">
        <f t="shared" si="360"/>
        <v>2.4052322592528784E-2</v>
      </c>
      <c r="AN183" s="32">
        <f t="shared" si="360"/>
        <v>1.5154523388495954E-2</v>
      </c>
      <c r="AO183" s="32">
        <f t="shared" si="360"/>
        <v>2.5076998107497923E-2</v>
      </c>
      <c r="AP183" s="32">
        <f t="shared" si="360"/>
        <v>1.5800135428559084E-2</v>
      </c>
      <c r="AQ183" s="32">
        <f t="shared" si="360"/>
        <v>9.955110196629367E-3</v>
      </c>
      <c r="AR183" s="32">
        <f t="shared" si="360"/>
        <v>1.5227744669438222E-2</v>
      </c>
      <c r="AS183" s="32">
        <f t="shared" si="360"/>
        <v>9.5944668902257484E-3</v>
      </c>
      <c r="AT183" s="32">
        <f t="shared" si="360"/>
        <v>6.045136486454771E-3</v>
      </c>
      <c r="AU183" s="32">
        <f t="shared" si="360"/>
        <v>1.0003209757521661E-2</v>
      </c>
      <c r="AV183" s="32">
        <f t="shared" si="360"/>
        <v>6.3026710059793396E-3</v>
      </c>
      <c r="AW183" s="32">
        <f t="shared" ref="AW183:CB183" si="361">AW182/$O182</f>
        <v>3.9710915568618764E-3</v>
      </c>
      <c r="AX183" s="32">
        <f t="shared" si="361"/>
        <v>6.5711769946999047E-3</v>
      </c>
      <c r="AY183" s="32">
        <f t="shared" si="361"/>
        <v>4.1402677464112804E-3</v>
      </c>
      <c r="AZ183" s="32">
        <f t="shared" si="361"/>
        <v>2.6086372389298854E-3</v>
      </c>
      <c r="BA183" s="32">
        <f t="shared" si="361"/>
        <v>2.1936065429781083E-2</v>
      </c>
      <c r="BB183" s="32">
        <f t="shared" si="361"/>
        <v>1.3821144104829848E-2</v>
      </c>
      <c r="BC183" s="32">
        <f t="shared" si="361"/>
        <v>8.7082172953009494E-3</v>
      </c>
      <c r="BD183" s="32">
        <f t="shared" si="361"/>
        <v>1.4409951605585655E-2</v>
      </c>
      <c r="BE183" s="32">
        <f t="shared" si="361"/>
        <v>9.0792042138074149E-3</v>
      </c>
      <c r="BF183" s="32">
        <f t="shared" si="361"/>
        <v>5.7204875777699116E-3</v>
      </c>
      <c r="BG183" s="32">
        <f t="shared" si="361"/>
        <v>9.4659958933844615E-3</v>
      </c>
      <c r="BH183" s="32">
        <f t="shared" si="361"/>
        <v>5.9641914251666187E-3</v>
      </c>
      <c r="BI183" s="32">
        <f t="shared" si="361"/>
        <v>3.7578274654535889E-3</v>
      </c>
      <c r="BJ183" s="32">
        <f t="shared" si="361"/>
        <v>3.5688059012820926E-2</v>
      </c>
      <c r="BK183" s="32">
        <f t="shared" si="361"/>
        <v>2.2485792085950768E-2</v>
      </c>
      <c r="BL183" s="32">
        <f t="shared" si="361"/>
        <v>1.4167507556265967E-2</v>
      </c>
      <c r="BM183" s="32">
        <f t="shared" si="361"/>
        <v>2.3443730368065678E-2</v>
      </c>
      <c r="BN183" s="32">
        <f t="shared" si="361"/>
        <v>1.477107081071672E-2</v>
      </c>
      <c r="BO183" s="32">
        <f t="shared" si="361"/>
        <v>9.3067327370567124E-3</v>
      </c>
      <c r="BP183" s="32">
        <f t="shared" si="361"/>
        <v>1.5400347028486984E-2</v>
      </c>
      <c r="BQ183" s="32">
        <f t="shared" si="361"/>
        <v>9.7032175722878006E-3</v>
      </c>
      <c r="BR183" s="32">
        <f t="shared" si="361"/>
        <v>6.1136564702727247E-3</v>
      </c>
      <c r="BS183" s="32">
        <f t="shared" si="361"/>
        <v>9.3516995680764173E-3</v>
      </c>
      <c r="BT183" s="32">
        <f t="shared" si="361"/>
        <v>5.8921773263852411E-3</v>
      </c>
      <c r="BU183" s="32">
        <f t="shared" si="361"/>
        <v>3.7124539120229187E-3</v>
      </c>
      <c r="BV183" s="32">
        <f t="shared" si="361"/>
        <v>6.1431954895159293E-3</v>
      </c>
      <c r="BW183" s="32">
        <f t="shared" si="361"/>
        <v>3.870611637101948E-3</v>
      </c>
      <c r="BX183" s="32">
        <f t="shared" si="361"/>
        <v>2.4387363988069245E-3</v>
      </c>
      <c r="BY183" s="32">
        <f t="shared" si="361"/>
        <v>4.0355071875102467E-3</v>
      </c>
      <c r="BZ183" s="32">
        <f t="shared" si="361"/>
        <v>2.5426312915229283E-3</v>
      </c>
      <c r="CA183" s="32">
        <f t="shared" si="361"/>
        <v>1.602022641575369E-3</v>
      </c>
      <c r="CB183" s="32">
        <f t="shared" si="361"/>
        <v>1.3471429818277069E-2</v>
      </c>
      <c r="CC183" s="32">
        <f t="shared" ref="CC183:CS183" si="362">CC182/$O182</f>
        <v>8.4878746105366311E-3</v>
      </c>
      <c r="CD183" s="32">
        <f t="shared" si="362"/>
        <v>5.3479115710826936E-3</v>
      </c>
      <c r="CE183" s="32">
        <f t="shared" si="362"/>
        <v>8.849474504022457E-3</v>
      </c>
      <c r="CF183" s="32">
        <f t="shared" si="362"/>
        <v>5.5757429591753666E-3</v>
      </c>
      <c r="CG183" s="32">
        <f t="shared" si="362"/>
        <v>3.5130797351483932E-3</v>
      </c>
      <c r="CH183" s="32">
        <f t="shared" si="362"/>
        <v>5.8132804055508495E-3</v>
      </c>
      <c r="CI183" s="32">
        <f t="shared" si="362"/>
        <v>3.662743734244224E-3</v>
      </c>
      <c r="CJ183" s="32">
        <f t="shared" si="362"/>
        <v>2.3077661366438232E-3</v>
      </c>
      <c r="CK183" s="32">
        <f t="shared" si="362"/>
        <v>2.1916837542298735E-2</v>
      </c>
      <c r="CL183" s="32">
        <f t="shared" si="362"/>
        <v>1.3809029288498012E-2</v>
      </c>
      <c r="CM183" s="32">
        <f t="shared" si="362"/>
        <v>8.7005841751836774E-3</v>
      </c>
      <c r="CN183" s="32">
        <f t="shared" si="362"/>
        <v>1.4397320674620155E-2</v>
      </c>
      <c r="CO183" s="32">
        <f t="shared" si="362"/>
        <v>9.0712459079931324E-3</v>
      </c>
      <c r="CP183" s="32">
        <f t="shared" si="362"/>
        <v>5.7154733288909782E-3</v>
      </c>
      <c r="CQ183" s="32">
        <f t="shared" si="362"/>
        <v>9.4576985483328171E-3</v>
      </c>
      <c r="CR183" s="32">
        <f t="shared" si="362"/>
        <v>5.9589635595763473E-3</v>
      </c>
      <c r="CS183" s="32">
        <f t="shared" si="362"/>
        <v>3.7545335710259353E-3</v>
      </c>
    </row>
    <row r="184" spans="2:97" ht="13.15" thickTop="1" x14ac:dyDescent="0.35">
      <c r="H184" s="34">
        <f t="shared" si="358"/>
        <v>8.2111358642578125E-4</v>
      </c>
      <c r="I184" s="34">
        <f t="shared" ref="I184:J184" si="363">I179</f>
        <v>-0.46203702160395704</v>
      </c>
      <c r="J184" s="34">
        <f t="shared" si="363"/>
        <v>0.12728703090338453</v>
      </c>
      <c r="K184" s="34">
        <f t="shared" si="354"/>
        <v>-0.46193250449350648</v>
      </c>
      <c r="L184" s="34">
        <f>$CE$6-$CE$7*SUMPRODUCT($B$6:$CD$6,Q183:CS183)</f>
        <v>-0.50831676377708845</v>
      </c>
    </row>
    <row r="185" spans="2:97" ht="13.5" thickBot="1" x14ac:dyDescent="0.4">
      <c r="B185" s="39" t="s">
        <v>367</v>
      </c>
      <c r="D185" s="39" t="s">
        <v>368</v>
      </c>
      <c r="E185" s="39" t="s">
        <v>369</v>
      </c>
      <c r="F185" s="39" t="s">
        <v>370</v>
      </c>
      <c r="H185" s="39" t="s">
        <v>347</v>
      </c>
      <c r="I185" s="39" t="s">
        <v>371</v>
      </c>
      <c r="J185" s="39" t="s">
        <v>372</v>
      </c>
      <c r="K185" s="39" t="s">
        <v>349</v>
      </c>
      <c r="L185" s="39" t="s">
        <v>373</v>
      </c>
      <c r="M185" s="39" t="s">
        <v>374</v>
      </c>
      <c r="O185" s="45" t="s">
        <v>336</v>
      </c>
    </row>
    <row r="186" spans="2:97" ht="13.9" thickTop="1" thickBot="1" x14ac:dyDescent="0.4">
      <c r="B186" s="32">
        <f>1+B181</f>
        <v>7</v>
      </c>
      <c r="D186" s="32">
        <f>IF(F181,IF(M186&lt;0,D181,H186),E181)</f>
        <v>0</v>
      </c>
      <c r="E186" s="32">
        <f>IF(F181,IF(M186&lt;0,H186,E181),H186)</f>
        <v>4.1055679321289063E-4</v>
      </c>
      <c r="F186" s="32" t="b">
        <f>OR(F181,M186*M181&lt;=0)</f>
        <v>1</v>
      </c>
      <c r="H186" s="32">
        <f>IF(F181,(D181+E181)/2,2*H181)</f>
        <v>4.1055679321289063E-4</v>
      </c>
      <c r="I186" s="32">
        <f>I181</f>
        <v>-0.48693024641912852</v>
      </c>
      <c r="J186" s="32">
        <f>J181</f>
        <v>-0.76813491550400936</v>
      </c>
      <c r="K186" s="32">
        <f>I186+J186*H186</f>
        <v>-0.48724560942679268</v>
      </c>
      <c r="L186" s="32">
        <f>$CE$3-$CE$7*SUMPRODUCT($B$3:$CD$3,Q188:CS188)</f>
        <v>-0.43694813569021562</v>
      </c>
      <c r="M186" s="32">
        <f>SUMPRODUCT(L186:L189,J186:J189)</f>
        <v>-0.17614656783592741</v>
      </c>
      <c r="O186" s="46">
        <f>SUM(Q186:CS186)</f>
        <v>-1.642291044943508</v>
      </c>
      <c r="P186" s="39" t="s">
        <v>363</v>
      </c>
      <c r="Q186" s="32">
        <f t="shared" ref="Q186:AV186" si="364">SUMPRODUCT(B$3:B$6,$K186:$K189)</f>
        <v>0.94407482342736215</v>
      </c>
      <c r="R186" s="32">
        <f t="shared" si="364"/>
        <v>0.48209006037863039</v>
      </c>
      <c r="S186" s="32">
        <f t="shared" si="364"/>
        <v>2.010529732989863E-2</v>
      </c>
      <c r="T186" s="32">
        <f t="shared" si="364"/>
        <v>0.52345121267535522</v>
      </c>
      <c r="U186" s="32">
        <f t="shared" si="364"/>
        <v>6.1466449626623509E-2</v>
      </c>
      <c r="V186" s="32">
        <f t="shared" si="364"/>
        <v>-0.40051831342210825</v>
      </c>
      <c r="W186" s="32">
        <f t="shared" si="364"/>
        <v>0.10282760192334839</v>
      </c>
      <c r="X186" s="32">
        <f t="shared" si="364"/>
        <v>-0.35915716112538337</v>
      </c>
      <c r="Y186" s="32">
        <f t="shared" si="364"/>
        <v>-0.82114192417411513</v>
      </c>
      <c r="Z186" s="32">
        <f t="shared" si="364"/>
        <v>1.3090283889703642</v>
      </c>
      <c r="AA186" s="32">
        <f t="shared" si="364"/>
        <v>0.84704362592163251</v>
      </c>
      <c r="AB186" s="32">
        <f t="shared" si="364"/>
        <v>0.38505886287290075</v>
      </c>
      <c r="AC186" s="32">
        <f t="shared" si="364"/>
        <v>0.8884047782183575</v>
      </c>
      <c r="AD186" s="32">
        <f t="shared" si="364"/>
        <v>0.42642001516962569</v>
      </c>
      <c r="AE186" s="32">
        <f t="shared" si="364"/>
        <v>-3.5564747879106073E-2</v>
      </c>
      <c r="AF186" s="32">
        <f t="shared" si="364"/>
        <v>0.46778116746635057</v>
      </c>
      <c r="AG186" s="32">
        <f t="shared" si="364"/>
        <v>5.7964044176188056E-3</v>
      </c>
      <c r="AH186" s="32">
        <f t="shared" si="364"/>
        <v>-0.45618835863111296</v>
      </c>
      <c r="AI186" s="32">
        <f t="shared" si="364"/>
        <v>1.7956331430277004</v>
      </c>
      <c r="AJ186" s="32">
        <f t="shared" si="364"/>
        <v>1.3336483799789687</v>
      </c>
      <c r="AK186" s="32">
        <f t="shared" si="364"/>
        <v>0.87166361693023697</v>
      </c>
      <c r="AL186" s="32">
        <f t="shared" si="364"/>
        <v>1.3750095322756937</v>
      </c>
      <c r="AM186" s="32">
        <f t="shared" si="364"/>
        <v>0.91302476922696185</v>
      </c>
      <c r="AN186" s="32">
        <f t="shared" si="364"/>
        <v>0.45104000617823009</v>
      </c>
      <c r="AO186" s="32">
        <f t="shared" si="364"/>
        <v>0.95438592152368673</v>
      </c>
      <c r="AP186" s="32">
        <f t="shared" si="364"/>
        <v>0.49240115847495497</v>
      </c>
      <c r="AQ186" s="32">
        <f t="shared" si="364"/>
        <v>3.0416395426223208E-2</v>
      </c>
      <c r="AR186" s="32">
        <f t="shared" si="364"/>
        <v>0.45682921400056947</v>
      </c>
      <c r="AS186" s="32">
        <f t="shared" si="364"/>
        <v>-5.155549048162289E-3</v>
      </c>
      <c r="AT186" s="32">
        <f t="shared" si="364"/>
        <v>-0.46714031209689405</v>
      </c>
      <c r="AU186" s="32">
        <f t="shared" si="364"/>
        <v>3.620560324856259E-2</v>
      </c>
      <c r="AV186" s="32">
        <f t="shared" si="364"/>
        <v>-0.42577915980016917</v>
      </c>
      <c r="AW186" s="32">
        <f t="shared" ref="AW186:CB186" si="365">SUMPRODUCT(AH$3:AH$6,$K186:$K189)</f>
        <v>-0.88776392284890093</v>
      </c>
      <c r="AX186" s="32">
        <f t="shared" si="365"/>
        <v>-0.38441800750344429</v>
      </c>
      <c r="AY186" s="32">
        <f t="shared" si="365"/>
        <v>-0.84640277055217605</v>
      </c>
      <c r="AZ186" s="32">
        <f t="shared" si="365"/>
        <v>-1.3083875336009079</v>
      </c>
      <c r="BA186" s="32">
        <f t="shared" si="365"/>
        <v>0.82178277954357171</v>
      </c>
      <c r="BB186" s="32">
        <f t="shared" si="365"/>
        <v>0.35979801649483989</v>
      </c>
      <c r="BC186" s="32">
        <f t="shared" si="365"/>
        <v>-0.10218674655389187</v>
      </c>
      <c r="BD186" s="32">
        <f t="shared" si="365"/>
        <v>0.40115916879156477</v>
      </c>
      <c r="BE186" s="32">
        <f t="shared" si="365"/>
        <v>-6.0825594257167021E-2</v>
      </c>
      <c r="BF186" s="32">
        <f t="shared" si="365"/>
        <v>-0.52281035730589875</v>
      </c>
      <c r="BG186" s="32">
        <f t="shared" si="365"/>
        <v>-1.9464441960442114E-2</v>
      </c>
      <c r="BH186" s="32">
        <f t="shared" si="365"/>
        <v>-0.48144920500917388</v>
      </c>
      <c r="BI186" s="32">
        <f t="shared" si="365"/>
        <v>-0.94343396805790558</v>
      </c>
      <c r="BJ186" s="32">
        <f t="shared" si="365"/>
        <v>1.3083875336009079</v>
      </c>
      <c r="BK186" s="32">
        <f t="shared" si="365"/>
        <v>0.84640277055217605</v>
      </c>
      <c r="BL186" s="32">
        <f t="shared" si="365"/>
        <v>0.38441800750344429</v>
      </c>
      <c r="BM186" s="32">
        <f t="shared" si="365"/>
        <v>0.88776392284890093</v>
      </c>
      <c r="BN186" s="32">
        <f t="shared" si="365"/>
        <v>0.42577915980016917</v>
      </c>
      <c r="BO186" s="32">
        <f t="shared" si="365"/>
        <v>-3.620560324856259E-2</v>
      </c>
      <c r="BP186" s="32">
        <f t="shared" si="365"/>
        <v>0.46714031209689405</v>
      </c>
      <c r="BQ186" s="32">
        <f t="shared" si="365"/>
        <v>5.155549048162289E-3</v>
      </c>
      <c r="BR186" s="32">
        <f t="shared" si="365"/>
        <v>-0.45682921400056947</v>
      </c>
      <c r="BS186" s="32">
        <f t="shared" si="365"/>
        <v>-3.0416395426223208E-2</v>
      </c>
      <c r="BT186" s="32">
        <f t="shared" si="365"/>
        <v>-0.49240115847495497</v>
      </c>
      <c r="BU186" s="32">
        <f t="shared" si="365"/>
        <v>-0.95438592152368673</v>
      </c>
      <c r="BV186" s="32">
        <f t="shared" si="365"/>
        <v>-0.45104000617823009</v>
      </c>
      <c r="BW186" s="32">
        <f t="shared" si="365"/>
        <v>-0.91302476922696185</v>
      </c>
      <c r="BX186" s="32">
        <f t="shared" si="365"/>
        <v>-1.3750095322756937</v>
      </c>
      <c r="BY186" s="32">
        <f t="shared" si="365"/>
        <v>-0.87166361693023697</v>
      </c>
      <c r="BZ186" s="32">
        <f t="shared" si="365"/>
        <v>-1.3336483799789687</v>
      </c>
      <c r="CA186" s="32">
        <f t="shared" si="365"/>
        <v>-1.7956331430277004</v>
      </c>
      <c r="CB186" s="32">
        <f t="shared" si="365"/>
        <v>0.33453717011677897</v>
      </c>
      <c r="CC186" s="32">
        <f t="shared" ref="CC186:CS186" si="366">SUMPRODUCT(BN$3:BN$6,$K186:$K189)</f>
        <v>-0.12744759293195279</v>
      </c>
      <c r="CD186" s="32">
        <f t="shared" si="366"/>
        <v>-0.58943235598068455</v>
      </c>
      <c r="CE186" s="32">
        <f t="shared" si="366"/>
        <v>-8.6086440635227912E-2</v>
      </c>
      <c r="CF186" s="32">
        <f t="shared" si="366"/>
        <v>-0.54807120368395967</v>
      </c>
      <c r="CG186" s="32">
        <f t="shared" si="366"/>
        <v>-1.0100559667326914</v>
      </c>
      <c r="CH186" s="32">
        <f t="shared" si="366"/>
        <v>-0.50671005138723491</v>
      </c>
      <c r="CI186" s="32">
        <f t="shared" si="366"/>
        <v>-0.96869481443596661</v>
      </c>
      <c r="CJ186" s="32">
        <f t="shared" si="366"/>
        <v>-1.4306795774846983</v>
      </c>
      <c r="CK186" s="32">
        <f t="shared" si="366"/>
        <v>0.82114192417411513</v>
      </c>
      <c r="CL186" s="32">
        <f t="shared" si="366"/>
        <v>0.35915716112538337</v>
      </c>
      <c r="CM186" s="32">
        <f t="shared" si="366"/>
        <v>-0.10282760192334839</v>
      </c>
      <c r="CN186" s="32">
        <f t="shared" si="366"/>
        <v>0.40051831342210825</v>
      </c>
      <c r="CO186" s="32">
        <f t="shared" si="366"/>
        <v>-6.1466449626623509E-2</v>
      </c>
      <c r="CP186" s="32">
        <f t="shared" si="366"/>
        <v>-0.52345121267535522</v>
      </c>
      <c r="CQ186" s="32">
        <f t="shared" si="366"/>
        <v>-2.010529732989863E-2</v>
      </c>
      <c r="CR186" s="32">
        <f t="shared" si="366"/>
        <v>-0.48209006037863039</v>
      </c>
      <c r="CS186" s="32">
        <f t="shared" si="366"/>
        <v>-0.94407482342736215</v>
      </c>
    </row>
    <row r="187" spans="2:97" ht="13.9" thickTop="1" thickBot="1" x14ac:dyDescent="0.4">
      <c r="H187" s="33">
        <f>H186</f>
        <v>4.1055679321289063E-4</v>
      </c>
      <c r="I187" s="33">
        <f t="shared" ref="I187:J187" si="367">I182</f>
        <v>0.42570977950168587</v>
      </c>
      <c r="J187" s="33">
        <f t="shared" si="367"/>
        <v>0.16899074532504654</v>
      </c>
      <c r="K187" s="33">
        <f t="shared" ref="K187:K189" si="368">I187+J187*H187</f>
        <v>0.42577915980016917</v>
      </c>
      <c r="L187" s="33">
        <f>$CE$4-$CE$7*SUMPRODUCT($B$4:$CD$4,Q188:CS188)</f>
        <v>0.46995242148562966</v>
      </c>
      <c r="M187" s="39" t="s">
        <v>375</v>
      </c>
      <c r="O187" s="47">
        <f t="shared" ref="O187:O188" si="369">SUM(Q187:CS187)</f>
        <v>103.64229149604112</v>
      </c>
      <c r="P187" s="39" t="s">
        <v>365</v>
      </c>
      <c r="Q187" s="33">
        <f>EXP(Q186)</f>
        <v>2.5704341726871744</v>
      </c>
      <c r="R187" s="33">
        <f>EXP(R186)</f>
        <v>1.6194556275215155</v>
      </c>
      <c r="S187" s="33">
        <f t="shared" ref="S187:CD187" si="370">EXP(S186)</f>
        <v>1.0203087701597735</v>
      </c>
      <c r="T187" s="33">
        <f t="shared" si="370"/>
        <v>1.6878427135830467</v>
      </c>
      <c r="U187" s="33">
        <f t="shared" si="370"/>
        <v>1.0633948186370878</v>
      </c>
      <c r="V187" s="33">
        <f t="shared" si="370"/>
        <v>0.66997270018345567</v>
      </c>
      <c r="W187" s="33">
        <f t="shared" si="370"/>
        <v>1.1083003237609415</v>
      </c>
      <c r="X187" s="33">
        <f t="shared" si="370"/>
        <v>0.69826460267691481</v>
      </c>
      <c r="Y187" s="33">
        <f t="shared" si="370"/>
        <v>0.43992900200281682</v>
      </c>
      <c r="Z187" s="33">
        <f t="shared" si="370"/>
        <v>3.7025745017531042</v>
      </c>
      <c r="AA187" s="33">
        <f t="shared" si="370"/>
        <v>2.3327401949816347</v>
      </c>
      <c r="AB187" s="33">
        <f t="shared" si="370"/>
        <v>1.4697008297081979</v>
      </c>
      <c r="AC187" s="33">
        <f t="shared" si="370"/>
        <v>2.4312481761589599</v>
      </c>
      <c r="AD187" s="33">
        <f t="shared" si="370"/>
        <v>1.5317640041588503</v>
      </c>
      <c r="AE187" s="33">
        <f t="shared" si="370"/>
        <v>0.96506024660287448</v>
      </c>
      <c r="AF187" s="33">
        <f t="shared" si="370"/>
        <v>1.5964480096963687</v>
      </c>
      <c r="AG187" s="33">
        <f t="shared" si="370"/>
        <v>1.0058132360750214</v>
      </c>
      <c r="AH187" s="33">
        <f t="shared" si="370"/>
        <v>0.63369446403463914</v>
      </c>
      <c r="AI187" s="33">
        <f t="shared" si="370"/>
        <v>6.0232871170261504</v>
      </c>
      <c r="AJ187" s="33">
        <f t="shared" si="370"/>
        <v>3.7948632653169194</v>
      </c>
      <c r="AK187" s="33">
        <f t="shared" si="370"/>
        <v>2.3908850636962371</v>
      </c>
      <c r="AL187" s="33">
        <f t="shared" si="370"/>
        <v>3.955114423981978</v>
      </c>
      <c r="AM187" s="33">
        <f t="shared" si="370"/>
        <v>2.4918484120186979</v>
      </c>
      <c r="AN187" s="33">
        <f t="shared" si="370"/>
        <v>1.5699440882998836</v>
      </c>
      <c r="AO187" s="33">
        <f t="shared" si="370"/>
        <v>2.5970752851166754</v>
      </c>
      <c r="AP187" s="33">
        <f t="shared" si="370"/>
        <v>1.6362403792595013</v>
      </c>
      <c r="AQ187" s="33">
        <f t="shared" si="370"/>
        <v>1.030883699853544</v>
      </c>
      <c r="AR187" s="33">
        <f t="shared" si="370"/>
        <v>1.5790591800190237</v>
      </c>
      <c r="AS187" s="33">
        <f t="shared" si="370"/>
        <v>0.99485771798542555</v>
      </c>
      <c r="AT187" s="33">
        <f t="shared" si="370"/>
        <v>0.62679213772294762</v>
      </c>
      <c r="AU187" s="33">
        <f t="shared" si="370"/>
        <v>1.0368690082132241</v>
      </c>
      <c r="AV187" s="33">
        <f t="shared" si="370"/>
        <v>0.6532605923917254</v>
      </c>
      <c r="AW187" s="33">
        <f t="shared" si="370"/>
        <v>0.4115750381114972</v>
      </c>
      <c r="AX187" s="33">
        <f t="shared" si="370"/>
        <v>0.6808467686310038</v>
      </c>
      <c r="AY187" s="33">
        <f t="shared" si="370"/>
        <v>0.42895521023463551</v>
      </c>
      <c r="AZ187" s="33">
        <f t="shared" si="370"/>
        <v>0.27025548312055453</v>
      </c>
      <c r="BA187" s="33">
        <f t="shared" si="370"/>
        <v>2.274551248509697</v>
      </c>
      <c r="BB187" s="33">
        <f t="shared" si="370"/>
        <v>1.433039934897181</v>
      </c>
      <c r="BC187" s="33">
        <f t="shared" si="370"/>
        <v>0.90286092975731058</v>
      </c>
      <c r="BD187" s="33">
        <f t="shared" si="370"/>
        <v>1.4935549769223893</v>
      </c>
      <c r="BE187" s="33">
        <f t="shared" si="370"/>
        <v>0.94098733906153031</v>
      </c>
      <c r="BF187" s="33">
        <f t="shared" si="370"/>
        <v>0.59285207840066756</v>
      </c>
      <c r="BG187" s="33">
        <f t="shared" si="370"/>
        <v>0.98072376718318155</v>
      </c>
      <c r="BH187" s="33">
        <f t="shared" si="370"/>
        <v>0.6178872972843078</v>
      </c>
      <c r="BI187" s="33">
        <f t="shared" si="370"/>
        <v>0.38928873238369888</v>
      </c>
      <c r="BJ187" s="33">
        <f t="shared" si="370"/>
        <v>3.7002024471559891</v>
      </c>
      <c r="BK187" s="33">
        <f t="shared" si="370"/>
        <v>2.3312457248228946</v>
      </c>
      <c r="BL187" s="33">
        <f t="shared" si="370"/>
        <v>1.4687592657753605</v>
      </c>
      <c r="BM187" s="33">
        <f t="shared" si="370"/>
        <v>2.4296905968556244</v>
      </c>
      <c r="BN187" s="33">
        <f t="shared" si="370"/>
        <v>1.5307826794492352</v>
      </c>
      <c r="BO187" s="33">
        <f t="shared" si="370"/>
        <v>0.96444198069266407</v>
      </c>
      <c r="BP187" s="33">
        <f t="shared" si="370"/>
        <v>1.5954252451743682</v>
      </c>
      <c r="BQ187" s="33">
        <f t="shared" si="370"/>
        <v>1.0051688617594359</v>
      </c>
      <c r="BR187" s="33">
        <f t="shared" si="370"/>
        <v>0.63328848763473988</v>
      </c>
      <c r="BS187" s="33">
        <f t="shared" si="370"/>
        <v>0.9700415285856866</v>
      </c>
      <c r="BT187" s="33">
        <f t="shared" si="370"/>
        <v>0.61115714578108693</v>
      </c>
      <c r="BU187" s="33">
        <f t="shared" si="370"/>
        <v>0.38504852197808898</v>
      </c>
      <c r="BV187" s="33">
        <f t="shared" si="370"/>
        <v>0.63696535911856278</v>
      </c>
      <c r="BW187" s="33">
        <f t="shared" si="370"/>
        <v>0.40130852068560602</v>
      </c>
      <c r="BX187" s="33">
        <f t="shared" si="370"/>
        <v>0.25283718567949998</v>
      </c>
      <c r="BY187" s="33">
        <f t="shared" si="370"/>
        <v>0.41825515378561523</v>
      </c>
      <c r="BZ187" s="33">
        <f t="shared" si="370"/>
        <v>0.26351410580177709</v>
      </c>
      <c r="CA187" s="33">
        <f t="shared" si="370"/>
        <v>0.16602230319940739</v>
      </c>
      <c r="CB187" s="33">
        <f t="shared" si="370"/>
        <v>1.3972935263415818</v>
      </c>
      <c r="CC187" s="33">
        <f t="shared" si="370"/>
        <v>0.88033955064005065</v>
      </c>
      <c r="CD187" s="33">
        <f t="shared" si="370"/>
        <v>0.55464203462692541</v>
      </c>
      <c r="CE187" s="33">
        <f t="shared" ref="CE187:CS187" si="371">EXP(CE186)</f>
        <v>0.91751491721994849</v>
      </c>
      <c r="CF187" s="33">
        <f t="shared" si="371"/>
        <v>0.57806370293989096</v>
      </c>
      <c r="CG187" s="33">
        <f t="shared" si="371"/>
        <v>0.3641985959956589</v>
      </c>
      <c r="CH187" s="33">
        <f t="shared" si="371"/>
        <v>0.60247443178616333</v>
      </c>
      <c r="CI187" s="33">
        <f t="shared" si="371"/>
        <v>0.37957813483857356</v>
      </c>
      <c r="CJ187" s="33">
        <f t="shared" si="371"/>
        <v>0.23914634853528291</v>
      </c>
      <c r="CK187" s="33">
        <f t="shared" si="371"/>
        <v>2.273094057103326</v>
      </c>
      <c r="CL187" s="33">
        <f t="shared" si="371"/>
        <v>1.432121857769006</v>
      </c>
      <c r="CM187" s="33">
        <f t="shared" si="371"/>
        <v>0.90228251184351227</v>
      </c>
      <c r="CN187" s="33">
        <f t="shared" si="371"/>
        <v>1.4925981308285763</v>
      </c>
      <c r="CO187" s="33">
        <f t="shared" si="371"/>
        <v>0.94038449546111347</v>
      </c>
      <c r="CP187" s="33">
        <f t="shared" si="371"/>
        <v>0.59247226767780048</v>
      </c>
      <c r="CQ187" s="33">
        <f t="shared" si="371"/>
        <v>0.98009546643748513</v>
      </c>
      <c r="CR187" s="33">
        <f t="shared" si="371"/>
        <v>0.61749144774682274</v>
      </c>
      <c r="CS187" s="33">
        <f t="shared" si="371"/>
        <v>0.38903933453179368</v>
      </c>
    </row>
    <row r="188" spans="2:97" ht="13.9" thickTop="1" thickBot="1" x14ac:dyDescent="0.4">
      <c r="H188" s="32">
        <f t="shared" ref="H188:H189" si="372">H187</f>
        <v>4.1055679321289063E-4</v>
      </c>
      <c r="I188" s="32">
        <f t="shared" ref="I188:J188" si="373">I183</f>
        <v>-0.42103416754521977</v>
      </c>
      <c r="J188" s="32">
        <f t="shared" si="373"/>
        <v>1</v>
      </c>
      <c r="K188" s="32">
        <f t="shared" si="368"/>
        <v>-0.42062361075200688</v>
      </c>
      <c r="L188" s="32">
        <f>$CE$5-$CE$7*SUMPRODUCT($B$5:$CD$5,Q188:CS188)</f>
        <v>-0.52889448493650093</v>
      </c>
      <c r="M188" s="32">
        <f>SUMPRODUCT($B$7:$CD$7, LN(Q188:CS188))</f>
        <v>-2480.3403145932707</v>
      </c>
      <c r="O188" s="48">
        <f t="shared" si="369"/>
        <v>1.0000000000000002</v>
      </c>
      <c r="P188" s="39" t="s">
        <v>366</v>
      </c>
      <c r="Q188" s="32">
        <f t="shared" ref="Q188:AV188" si="374">Q187/$O187</f>
        <v>2.4801016415054451E-2</v>
      </c>
      <c r="R188" s="32">
        <f t="shared" si="374"/>
        <v>1.5625432476889752E-2</v>
      </c>
      <c r="S188" s="32">
        <f t="shared" si="374"/>
        <v>9.8445215310464917E-3</v>
      </c>
      <c r="T188" s="32">
        <f t="shared" si="374"/>
        <v>1.6285270126891377E-2</v>
      </c>
      <c r="U188" s="32">
        <f t="shared" si="374"/>
        <v>1.0260240325521043E-2</v>
      </c>
      <c r="V188" s="32">
        <f t="shared" si="374"/>
        <v>6.4642791134065861E-3</v>
      </c>
      <c r="W188" s="32">
        <f t="shared" si="374"/>
        <v>1.0693514276488915E-2</v>
      </c>
      <c r="X188" s="32">
        <f t="shared" si="374"/>
        <v>6.7372555411280809E-3</v>
      </c>
      <c r="Y188" s="32">
        <f t="shared" si="374"/>
        <v>4.2446861763918162E-3</v>
      </c>
      <c r="Z188" s="32">
        <f t="shared" si="374"/>
        <v>3.572455267350523E-2</v>
      </c>
      <c r="AA188" s="32">
        <f t="shared" si="374"/>
        <v>2.2507609213471891E-2</v>
      </c>
      <c r="AB188" s="32">
        <f t="shared" si="374"/>
        <v>1.4180512689304411E-2</v>
      </c>
      <c r="AC188" s="32">
        <f t="shared" si="374"/>
        <v>2.3458070456227106E-2</v>
      </c>
      <c r="AD188" s="32">
        <f t="shared" si="374"/>
        <v>1.4779333629625122E-2</v>
      </c>
      <c r="AE188" s="32">
        <f t="shared" si="374"/>
        <v>9.3114522331816385E-3</v>
      </c>
      <c r="AF188" s="32">
        <f t="shared" si="374"/>
        <v>1.5403441844561581E-2</v>
      </c>
      <c r="AG188" s="32">
        <f t="shared" si="374"/>
        <v>9.7046603423800309E-3</v>
      </c>
      <c r="AH188" s="32">
        <f t="shared" si="374"/>
        <v>6.1142459790060185E-3</v>
      </c>
      <c r="AI188" s="32">
        <f t="shared" si="374"/>
        <v>5.8116112931140905E-2</v>
      </c>
      <c r="AJ188" s="32">
        <f t="shared" si="374"/>
        <v>3.6615007354038227E-2</v>
      </c>
      <c r="AK188" s="32">
        <f t="shared" si="374"/>
        <v>2.306862410300493E-2</v>
      </c>
      <c r="AL188" s="32">
        <f t="shared" si="374"/>
        <v>3.8161202023722654E-2</v>
      </c>
      <c r="AM188" s="32">
        <f t="shared" si="374"/>
        <v>2.40427761297991E-2</v>
      </c>
      <c r="AN188" s="32">
        <f t="shared" si="374"/>
        <v>1.5147716879261123E-2</v>
      </c>
      <c r="AO188" s="32">
        <f t="shared" si="374"/>
        <v>2.5058065077766804E-2</v>
      </c>
      <c r="AP188" s="32">
        <f t="shared" si="374"/>
        <v>1.5787381344438932E-2</v>
      </c>
      <c r="AQ188" s="32">
        <f t="shared" si="374"/>
        <v>9.946554490190147E-3</v>
      </c>
      <c r="AR188" s="32">
        <f t="shared" si="374"/>
        <v>1.5235664488172184E-2</v>
      </c>
      <c r="AS188" s="32">
        <f t="shared" si="374"/>
        <v>9.5989552491072289E-3</v>
      </c>
      <c r="AT188" s="32">
        <f t="shared" si="374"/>
        <v>6.0476483940620851E-3</v>
      </c>
      <c r="AU188" s="32">
        <f t="shared" si="374"/>
        <v>1.0004304162387513E-2</v>
      </c>
      <c r="AV188" s="32">
        <f t="shared" si="374"/>
        <v>6.303031156124894E-3</v>
      </c>
      <c r="AW188" s="32">
        <f t="shared" ref="AW188:CB188" si="375">AW187/$O187</f>
        <v>3.9711109448715568E-3</v>
      </c>
      <c r="AX188" s="32">
        <f t="shared" si="375"/>
        <v>6.5691983340315325E-3</v>
      </c>
      <c r="AY188" s="32">
        <f t="shared" si="375"/>
        <v>4.1388047682351806E-3</v>
      </c>
      <c r="AZ188" s="32">
        <f t="shared" si="375"/>
        <v>2.6075791959007158E-3</v>
      </c>
      <c r="BA188" s="32">
        <f t="shared" si="375"/>
        <v>2.194616903657113E-2</v>
      </c>
      <c r="BB188" s="32">
        <f t="shared" si="375"/>
        <v>1.3826787445662753E-2</v>
      </c>
      <c r="BC188" s="32">
        <f t="shared" si="375"/>
        <v>8.7113177133081587E-3</v>
      </c>
      <c r="BD188" s="32">
        <f t="shared" si="375"/>
        <v>1.4410671120480188E-2</v>
      </c>
      <c r="BE188" s="32">
        <f t="shared" si="375"/>
        <v>9.0791830774744463E-3</v>
      </c>
      <c r="BF188" s="32">
        <f t="shared" si="375"/>
        <v>5.7201753246001229E-3</v>
      </c>
      <c r="BG188" s="32">
        <f t="shared" si="375"/>
        <v>9.4625828223861945E-3</v>
      </c>
      <c r="BH188" s="32">
        <f t="shared" si="375"/>
        <v>5.9617294095423348E-3</v>
      </c>
      <c r="BI188" s="32">
        <f t="shared" si="375"/>
        <v>3.7560799434714228E-3</v>
      </c>
      <c r="BJ188" s="32">
        <f t="shared" si="375"/>
        <v>3.5701665736494526E-2</v>
      </c>
      <c r="BK188" s="32">
        <f t="shared" si="375"/>
        <v>2.2493189712154738E-2</v>
      </c>
      <c r="BL188" s="32">
        <f t="shared" si="375"/>
        <v>1.4171427942920999E-2</v>
      </c>
      <c r="BM188" s="32">
        <f t="shared" si="375"/>
        <v>2.3443042041852505E-2</v>
      </c>
      <c r="BN188" s="32">
        <f t="shared" si="375"/>
        <v>1.4769865248567061E-2</v>
      </c>
      <c r="BO188" s="32">
        <f t="shared" si="375"/>
        <v>9.3054868506984266E-3</v>
      </c>
      <c r="BP188" s="32">
        <f t="shared" si="375"/>
        <v>1.5393573628534732E-2</v>
      </c>
      <c r="BQ188" s="32">
        <f t="shared" si="375"/>
        <v>9.6984430510959011E-3</v>
      </c>
      <c r="BR188" s="32">
        <f t="shared" si="375"/>
        <v>6.1103288869190035E-3</v>
      </c>
      <c r="BS188" s="32">
        <f t="shared" si="375"/>
        <v>9.3595144856744097E-3</v>
      </c>
      <c r="BT188" s="32">
        <f t="shared" si="375"/>
        <v>5.8967930654488816E-3</v>
      </c>
      <c r="BU188" s="32">
        <f t="shared" si="375"/>
        <v>3.7151679726494359E-3</v>
      </c>
      <c r="BV188" s="32">
        <f t="shared" si="375"/>
        <v>6.1458054422011046E-3</v>
      </c>
      <c r="BW188" s="32">
        <f t="shared" si="375"/>
        <v>3.872053723367695E-3</v>
      </c>
      <c r="BX188" s="32">
        <f t="shared" si="375"/>
        <v>2.4395175177032605E-3</v>
      </c>
      <c r="BY188" s="32">
        <f t="shared" si="375"/>
        <v>4.0355645147192786E-3</v>
      </c>
      <c r="BZ188" s="32">
        <f t="shared" si="375"/>
        <v>2.5425345387297101E-3</v>
      </c>
      <c r="CA188" s="32">
        <f t="shared" si="375"/>
        <v>1.6018779670241951E-3</v>
      </c>
      <c r="CB188" s="32">
        <f t="shared" si="375"/>
        <v>1.3481885687513528E-2</v>
      </c>
      <c r="CC188" s="32">
        <f t="shared" ref="CC188:CS188" si="376">CC187/$O187</f>
        <v>8.4940185896379711E-3</v>
      </c>
      <c r="CD188" s="32">
        <f t="shared" si="376"/>
        <v>5.3515030073231383E-3</v>
      </c>
      <c r="CE188" s="32">
        <f t="shared" si="376"/>
        <v>8.8527077506289527E-3</v>
      </c>
      <c r="CF188" s="32">
        <f t="shared" si="376"/>
        <v>5.577488635148245E-3</v>
      </c>
      <c r="CG188" s="32">
        <f t="shared" si="376"/>
        <v>3.5139959830931601E-3</v>
      </c>
      <c r="CH188" s="32">
        <f t="shared" si="376"/>
        <v>5.8130172836749405E-3</v>
      </c>
      <c r="CI188" s="32">
        <f t="shared" si="376"/>
        <v>3.6623865543639828E-3</v>
      </c>
      <c r="CJ188" s="32">
        <f t="shared" si="376"/>
        <v>2.3074205045381276E-3</v>
      </c>
      <c r="CK188" s="32">
        <f t="shared" si="376"/>
        <v>2.1932109221940086E-2</v>
      </c>
      <c r="CL188" s="32">
        <f t="shared" si="376"/>
        <v>1.3817929313379853E-2</v>
      </c>
      <c r="CM188" s="32">
        <f t="shared" si="376"/>
        <v>8.7057368070444213E-3</v>
      </c>
      <c r="CN188" s="32">
        <f t="shared" si="376"/>
        <v>1.4401438923082762E-2</v>
      </c>
      <c r="CO188" s="32">
        <f t="shared" si="376"/>
        <v>9.0733664982410554E-3</v>
      </c>
      <c r="CP188" s="32">
        <f t="shared" si="376"/>
        <v>5.7165106939036699E-3</v>
      </c>
      <c r="CQ188" s="32">
        <f t="shared" si="376"/>
        <v>9.4565206180811084E-3</v>
      </c>
      <c r="CR188" s="32">
        <f t="shared" si="376"/>
        <v>5.9579100272055385E-3</v>
      </c>
      <c r="CS188" s="32">
        <f t="shared" si="376"/>
        <v>3.7536736106095646E-3</v>
      </c>
    </row>
    <row r="189" spans="2:97" ht="13.15" thickTop="1" x14ac:dyDescent="0.35">
      <c r="H189" s="34">
        <f t="shared" si="372"/>
        <v>4.1055679321289063E-4</v>
      </c>
      <c r="I189" s="34">
        <f t="shared" ref="I189:J189" si="377">I184</f>
        <v>-0.46203702160395704</v>
      </c>
      <c r="J189" s="34">
        <f t="shared" si="377"/>
        <v>0.12728703090338453</v>
      </c>
      <c r="K189" s="34">
        <f t="shared" si="368"/>
        <v>-0.46198476304873176</v>
      </c>
      <c r="L189" s="34">
        <f>$CE$6-$CE$7*SUMPRODUCT($B$6:$CD$6,Q188:CS188)</f>
        <v>-0.48948279898934288</v>
      </c>
    </row>
    <row r="190" spans="2:97" ht="13.5" thickBot="1" x14ac:dyDescent="0.4">
      <c r="B190" s="39" t="s">
        <v>367</v>
      </c>
      <c r="D190" s="39" t="s">
        <v>368</v>
      </c>
      <c r="E190" s="39" t="s">
        <v>369</v>
      </c>
      <c r="F190" s="39" t="s">
        <v>370</v>
      </c>
      <c r="H190" s="39" t="s">
        <v>347</v>
      </c>
      <c r="I190" s="39" t="s">
        <v>371</v>
      </c>
      <c r="J190" s="39" t="s">
        <v>372</v>
      </c>
      <c r="K190" s="39" t="s">
        <v>349</v>
      </c>
      <c r="L190" s="39" t="s">
        <v>373</v>
      </c>
      <c r="M190" s="39" t="s">
        <v>374</v>
      </c>
      <c r="O190" s="45" t="s">
        <v>336</v>
      </c>
    </row>
    <row r="191" spans="2:97" ht="13.9" thickTop="1" thickBot="1" x14ac:dyDescent="0.4">
      <c r="B191" s="32">
        <f>1+B186</f>
        <v>8</v>
      </c>
      <c r="D191" s="32">
        <f>IF(F186,IF(M191&lt;0,D186,H191),E186)</f>
        <v>0</v>
      </c>
      <c r="E191" s="32">
        <f>IF(F186,IF(M191&lt;0,H191,E186),H191)</f>
        <v>2.0527839660644531E-4</v>
      </c>
      <c r="F191" s="32" t="b">
        <f>OR(F186,M191*M186&lt;=0)</f>
        <v>1</v>
      </c>
      <c r="H191" s="32">
        <f>IF(F186,(D186+E186)/2,2*H186)</f>
        <v>2.0527839660644531E-4</v>
      </c>
      <c r="I191" s="32">
        <f>I186</f>
        <v>-0.48693024641912852</v>
      </c>
      <c r="J191" s="32">
        <f>J186</f>
        <v>-0.76813491550400936</v>
      </c>
      <c r="K191" s="32">
        <f>I191+J191*H191</f>
        <v>-0.48708792792296063</v>
      </c>
      <c r="L191" s="32">
        <f>$CE$3-$CE$7*SUMPRODUCT($B$3:$CD$3,Q193:CS193)</f>
        <v>-0.49313274042614808</v>
      </c>
      <c r="M191" s="32">
        <f>SUMPRODUCT(L191:L194,J191:J194)</f>
        <v>-5.4225629494951341E-2</v>
      </c>
      <c r="O191" s="46">
        <f>SUM(Q191:CS191)</f>
        <v>-1.642157240082146</v>
      </c>
      <c r="P191" s="39" t="s">
        <v>363</v>
      </c>
      <c r="Q191" s="32">
        <f t="shared" ref="Q191:AV191" si="378">SUMPRODUCT(B$3:B$6,$K191:$K194)</f>
        <v>0.94418323974699081</v>
      </c>
      <c r="R191" s="32">
        <f t="shared" si="378"/>
        <v>0.48217234742064641</v>
      </c>
      <c r="S191" s="32">
        <f t="shared" si="378"/>
        <v>2.0161455094302005E-2</v>
      </c>
      <c r="T191" s="32">
        <f t="shared" si="378"/>
        <v>0.52335435059837754</v>
      </c>
      <c r="U191" s="32">
        <f t="shared" si="378"/>
        <v>6.134345827203308E-2</v>
      </c>
      <c r="V191" s="32">
        <f t="shared" si="378"/>
        <v>-0.40066743405431132</v>
      </c>
      <c r="W191" s="32">
        <f t="shared" si="378"/>
        <v>0.10252546144976415</v>
      </c>
      <c r="X191" s="32">
        <f t="shared" si="378"/>
        <v>-0.35948543087658025</v>
      </c>
      <c r="Y191" s="32">
        <f t="shared" si="378"/>
        <v>-0.82149632320292465</v>
      </c>
      <c r="Z191" s="32">
        <f t="shared" si="378"/>
        <v>1.3091070708763572</v>
      </c>
      <c r="AA191" s="32">
        <f t="shared" si="378"/>
        <v>0.84709617855001285</v>
      </c>
      <c r="AB191" s="32">
        <f t="shared" si="378"/>
        <v>0.38508528622366844</v>
      </c>
      <c r="AC191" s="32">
        <f t="shared" si="378"/>
        <v>0.88827818172774398</v>
      </c>
      <c r="AD191" s="32">
        <f t="shared" si="378"/>
        <v>0.42626728940139957</v>
      </c>
      <c r="AE191" s="32">
        <f t="shared" si="378"/>
        <v>-3.5743602924944828E-2</v>
      </c>
      <c r="AF191" s="32">
        <f t="shared" si="378"/>
        <v>0.46744929257913065</v>
      </c>
      <c r="AG191" s="32">
        <f t="shared" si="378"/>
        <v>5.4384002527862463E-3</v>
      </c>
      <c r="AH191" s="32">
        <f t="shared" si="378"/>
        <v>-0.45657249207355816</v>
      </c>
      <c r="AI191" s="32">
        <f t="shared" si="378"/>
        <v>1.7956721790488459</v>
      </c>
      <c r="AJ191" s="32">
        <f t="shared" si="378"/>
        <v>1.3336612867225015</v>
      </c>
      <c r="AK191" s="32">
        <f t="shared" si="378"/>
        <v>0.8716503943961571</v>
      </c>
      <c r="AL191" s="32">
        <f t="shared" si="378"/>
        <v>1.3748432899002325</v>
      </c>
      <c r="AM191" s="32">
        <f t="shared" si="378"/>
        <v>0.91283239757388812</v>
      </c>
      <c r="AN191" s="32">
        <f t="shared" si="378"/>
        <v>0.45082150524754372</v>
      </c>
      <c r="AO191" s="32">
        <f t="shared" si="378"/>
        <v>0.95401440075161914</v>
      </c>
      <c r="AP191" s="32">
        <f t="shared" si="378"/>
        <v>0.49200350842527479</v>
      </c>
      <c r="AQ191" s="32">
        <f t="shared" si="378"/>
        <v>2.9992616098930391E-2</v>
      </c>
      <c r="AR191" s="32">
        <f t="shared" si="378"/>
        <v>0.45709531182403018</v>
      </c>
      <c r="AS191" s="32">
        <f t="shared" si="378"/>
        <v>-4.9155805023142207E-3</v>
      </c>
      <c r="AT191" s="32">
        <f t="shared" si="378"/>
        <v>-0.46692647282865862</v>
      </c>
      <c r="AU191" s="32">
        <f t="shared" si="378"/>
        <v>3.6266422675416854E-2</v>
      </c>
      <c r="AV191" s="32">
        <f t="shared" si="378"/>
        <v>-0.42574446965092755</v>
      </c>
      <c r="AW191" s="32">
        <f t="shared" ref="AW191:CB191" si="379">SUMPRODUCT(AH$3:AH$6,$K191:$K194)</f>
        <v>-0.88775536197727201</v>
      </c>
      <c r="AX191" s="32">
        <f t="shared" si="379"/>
        <v>-0.38456246647319647</v>
      </c>
      <c r="AY191" s="32">
        <f t="shared" si="379"/>
        <v>-0.84657335879954088</v>
      </c>
      <c r="AZ191" s="32">
        <f t="shared" si="379"/>
        <v>-1.3085842511258852</v>
      </c>
      <c r="BA191" s="32">
        <f t="shared" si="379"/>
        <v>0.82201914295339673</v>
      </c>
      <c r="BB191" s="32">
        <f t="shared" si="379"/>
        <v>0.36000825062705227</v>
      </c>
      <c r="BC191" s="32">
        <f t="shared" si="379"/>
        <v>-0.10200264169929213</v>
      </c>
      <c r="BD191" s="32">
        <f t="shared" si="379"/>
        <v>0.40119025380478335</v>
      </c>
      <c r="BE191" s="32">
        <f t="shared" si="379"/>
        <v>-6.0820638521561075E-2</v>
      </c>
      <c r="BF191" s="32">
        <f t="shared" si="379"/>
        <v>-0.52283153084790546</v>
      </c>
      <c r="BG191" s="32">
        <f t="shared" si="379"/>
        <v>-1.963863534382998E-2</v>
      </c>
      <c r="BH191" s="32">
        <f t="shared" si="379"/>
        <v>-0.48164952767017438</v>
      </c>
      <c r="BI191" s="32">
        <f t="shared" si="379"/>
        <v>-0.94366041999651884</v>
      </c>
      <c r="BJ191" s="32">
        <f t="shared" si="379"/>
        <v>1.3085842511258852</v>
      </c>
      <c r="BK191" s="32">
        <f t="shared" si="379"/>
        <v>0.84657335879954088</v>
      </c>
      <c r="BL191" s="32">
        <f t="shared" si="379"/>
        <v>0.38456246647319647</v>
      </c>
      <c r="BM191" s="32">
        <f t="shared" si="379"/>
        <v>0.88775536197727201</v>
      </c>
      <c r="BN191" s="32">
        <f t="shared" si="379"/>
        <v>0.42574446965092755</v>
      </c>
      <c r="BO191" s="32">
        <f t="shared" si="379"/>
        <v>-3.6266422675416854E-2</v>
      </c>
      <c r="BP191" s="32">
        <f t="shared" si="379"/>
        <v>0.46692647282865862</v>
      </c>
      <c r="BQ191" s="32">
        <f t="shared" si="379"/>
        <v>4.9155805023142207E-3</v>
      </c>
      <c r="BR191" s="32">
        <f t="shared" si="379"/>
        <v>-0.45709531182403018</v>
      </c>
      <c r="BS191" s="32">
        <f t="shared" si="379"/>
        <v>-2.9992616098930391E-2</v>
      </c>
      <c r="BT191" s="32">
        <f t="shared" si="379"/>
        <v>-0.49200350842527479</v>
      </c>
      <c r="BU191" s="32">
        <f t="shared" si="379"/>
        <v>-0.95401440075161914</v>
      </c>
      <c r="BV191" s="32">
        <f t="shared" si="379"/>
        <v>-0.45082150524754372</v>
      </c>
      <c r="BW191" s="32">
        <f t="shared" si="379"/>
        <v>-0.91283239757388812</v>
      </c>
      <c r="BX191" s="32">
        <f t="shared" si="379"/>
        <v>-1.3748432899002325</v>
      </c>
      <c r="BY191" s="32">
        <f t="shared" si="379"/>
        <v>-0.8716503943961571</v>
      </c>
      <c r="BZ191" s="32">
        <f t="shared" si="379"/>
        <v>-1.3336612867225015</v>
      </c>
      <c r="CA191" s="32">
        <f t="shared" si="379"/>
        <v>-1.7956721790488459</v>
      </c>
      <c r="CB191" s="32">
        <f t="shared" si="379"/>
        <v>0.33493121503043605</v>
      </c>
      <c r="CC191" s="32">
        <f t="shared" ref="CC191:CS191" si="380">SUMPRODUCT(BN$3:BN$6,$K191:$K194)</f>
        <v>-0.12707967729590836</v>
      </c>
      <c r="CD191" s="32">
        <f t="shared" si="380"/>
        <v>-0.58909056962225281</v>
      </c>
      <c r="CE191" s="32">
        <f t="shared" si="380"/>
        <v>-8.5897674118177281E-2</v>
      </c>
      <c r="CF191" s="32">
        <f t="shared" si="380"/>
        <v>-0.54790856644452168</v>
      </c>
      <c r="CG191" s="32">
        <f t="shared" si="380"/>
        <v>-1.0099194587708662</v>
      </c>
      <c r="CH191" s="32">
        <f t="shared" si="380"/>
        <v>-0.50672656326679055</v>
      </c>
      <c r="CI191" s="32">
        <f t="shared" si="380"/>
        <v>-0.96873745559313496</v>
      </c>
      <c r="CJ191" s="32">
        <f t="shared" si="380"/>
        <v>-1.4307483479194794</v>
      </c>
      <c r="CK191" s="32">
        <f t="shared" si="380"/>
        <v>0.82149632320292465</v>
      </c>
      <c r="CL191" s="32">
        <f t="shared" si="380"/>
        <v>0.35948543087658025</v>
      </c>
      <c r="CM191" s="32">
        <f t="shared" si="380"/>
        <v>-0.10252546144976415</v>
      </c>
      <c r="CN191" s="32">
        <f t="shared" si="380"/>
        <v>0.40066743405431132</v>
      </c>
      <c r="CO191" s="32">
        <f t="shared" si="380"/>
        <v>-6.134345827203308E-2</v>
      </c>
      <c r="CP191" s="32">
        <f t="shared" si="380"/>
        <v>-0.52335435059837754</v>
      </c>
      <c r="CQ191" s="32">
        <f t="shared" si="380"/>
        <v>-2.0161455094302005E-2</v>
      </c>
      <c r="CR191" s="32">
        <f t="shared" si="380"/>
        <v>-0.48217234742064641</v>
      </c>
      <c r="CS191" s="32">
        <f t="shared" si="380"/>
        <v>-0.94418323974699081</v>
      </c>
    </row>
    <row r="192" spans="2:97" ht="13.9" thickTop="1" thickBot="1" x14ac:dyDescent="0.4">
      <c r="H192" s="33">
        <f>H191</f>
        <v>2.0527839660644531E-4</v>
      </c>
      <c r="I192" s="33">
        <f t="shared" ref="I192:J192" si="381">I187</f>
        <v>0.42570977950168587</v>
      </c>
      <c r="J192" s="33">
        <f t="shared" si="381"/>
        <v>0.16899074532504654</v>
      </c>
      <c r="K192" s="33">
        <f t="shared" ref="K192:K194" si="382">I192+J192*H192</f>
        <v>0.42574446965092755</v>
      </c>
      <c r="L192" s="33">
        <f>$CE$4-$CE$7*SUMPRODUCT($B$4:$CD$4,Q193:CS193)</f>
        <v>0.48345019932932587</v>
      </c>
      <c r="M192" s="39" t="s">
        <v>375</v>
      </c>
      <c r="O192" s="47">
        <f t="shared" ref="O192:O193" si="383">SUM(Q192:CS192)</f>
        <v>103.64293224623964</v>
      </c>
      <c r="P192" s="39" t="s">
        <v>365</v>
      </c>
      <c r="Q192" s="33">
        <f>EXP(Q191)</f>
        <v>2.5707128648071391</v>
      </c>
      <c r="R192" s="33">
        <f>EXP(R191)</f>
        <v>1.6195888932177254</v>
      </c>
      <c r="S192" s="33">
        <f t="shared" ref="S192:CD192" si="384">EXP(S191)</f>
        <v>1.020366070028208</v>
      </c>
      <c r="T192" s="33">
        <f t="shared" si="384"/>
        <v>1.687679233549833</v>
      </c>
      <c r="U192" s="33">
        <f t="shared" si="384"/>
        <v>1.0632640383104688</v>
      </c>
      <c r="V192" s="33">
        <f t="shared" si="384"/>
        <v>0.66987280087955425</v>
      </c>
      <c r="W192" s="33">
        <f t="shared" si="384"/>
        <v>1.107965511958892</v>
      </c>
      <c r="X192" s="33">
        <f t="shared" si="384"/>
        <v>0.69803542114826422</v>
      </c>
      <c r="Y192" s="33">
        <f t="shared" si="384"/>
        <v>0.43977311921574758</v>
      </c>
      <c r="Z192" s="33">
        <f t="shared" si="384"/>
        <v>3.7028658388333118</v>
      </c>
      <c r="AA192" s="33">
        <f t="shared" si="384"/>
        <v>2.332862789831522</v>
      </c>
      <c r="AB192" s="33">
        <f t="shared" si="384"/>
        <v>1.4697396646418173</v>
      </c>
      <c r="AC192" s="33">
        <f t="shared" si="384"/>
        <v>2.4309404081536332</v>
      </c>
      <c r="AD192" s="33">
        <f t="shared" si="384"/>
        <v>1.5315300821879851</v>
      </c>
      <c r="AE192" s="33">
        <f t="shared" si="384"/>
        <v>0.96488765614302863</v>
      </c>
      <c r="AF192" s="33">
        <f t="shared" si="384"/>
        <v>1.5959182766006161</v>
      </c>
      <c r="AG192" s="33">
        <f t="shared" si="384"/>
        <v>1.0054532151957951</v>
      </c>
      <c r="AH192" s="33">
        <f t="shared" si="384"/>
        <v>0.63345108754622781</v>
      </c>
      <c r="AI192" s="33">
        <f t="shared" si="384"/>
        <v>6.0235222467786516</v>
      </c>
      <c r="AJ192" s="33">
        <f t="shared" si="384"/>
        <v>3.7949122449599102</v>
      </c>
      <c r="AK192" s="33">
        <f t="shared" si="384"/>
        <v>2.3908534503460057</v>
      </c>
      <c r="AL192" s="33">
        <f t="shared" si="384"/>
        <v>3.9544569710147002</v>
      </c>
      <c r="AM192" s="33">
        <f t="shared" si="384"/>
        <v>2.4913690971252458</v>
      </c>
      <c r="AN192" s="33">
        <f t="shared" si="384"/>
        <v>1.5696010915293861</v>
      </c>
      <c r="AO192" s="33">
        <f t="shared" si="384"/>
        <v>2.5961105969135807</v>
      </c>
      <c r="AP192" s="33">
        <f t="shared" si="384"/>
        <v>1.635589857539969</v>
      </c>
      <c r="AQ192" s="33">
        <f t="shared" si="384"/>
        <v>1.0304469252072725</v>
      </c>
      <c r="AR192" s="33">
        <f t="shared" si="384"/>
        <v>1.5794794201399536</v>
      </c>
      <c r="AS192" s="33">
        <f t="shared" si="384"/>
        <v>0.99509648119202021</v>
      </c>
      <c r="AT192" s="33">
        <f t="shared" si="384"/>
        <v>0.62692618482677043</v>
      </c>
      <c r="AU192" s="33">
        <f t="shared" si="384"/>
        <v>1.0369320719097561</v>
      </c>
      <c r="AV192" s="33">
        <f t="shared" si="384"/>
        <v>0.65328325449224267</v>
      </c>
      <c r="AW192" s="33">
        <f t="shared" si="384"/>
        <v>0.41157856156764605</v>
      </c>
      <c r="AX192" s="33">
        <f t="shared" si="384"/>
        <v>0.68074842131199553</v>
      </c>
      <c r="AY192" s="33">
        <f t="shared" si="384"/>
        <v>0.4288820417581421</v>
      </c>
      <c r="AZ192" s="33">
        <f t="shared" si="384"/>
        <v>0.2702023243596049</v>
      </c>
      <c r="BA192" s="33">
        <f t="shared" si="384"/>
        <v>2.2750889327405526</v>
      </c>
      <c r="BB192" s="33">
        <f t="shared" si="384"/>
        <v>1.4333412404755683</v>
      </c>
      <c r="BC192" s="33">
        <f t="shared" si="384"/>
        <v>0.90302716613950029</v>
      </c>
      <c r="BD192" s="33">
        <f t="shared" si="384"/>
        <v>1.4936014048201918</v>
      </c>
      <c r="BE192" s="33">
        <f t="shared" si="384"/>
        <v>0.94099200235754632</v>
      </c>
      <c r="BF192" s="33">
        <f t="shared" si="384"/>
        <v>0.59283952575517418</v>
      </c>
      <c r="BG192" s="33">
        <f t="shared" si="384"/>
        <v>0.98055294647035784</v>
      </c>
      <c r="BH192" s="33">
        <f t="shared" si="384"/>
        <v>0.61776353285354135</v>
      </c>
      <c r="BI192" s="33">
        <f t="shared" si="384"/>
        <v>0.38920058717627354</v>
      </c>
      <c r="BJ192" s="33">
        <f t="shared" si="384"/>
        <v>3.7009304134228223</v>
      </c>
      <c r="BK192" s="33">
        <f t="shared" si="384"/>
        <v>2.3316434418672309</v>
      </c>
      <c r="BL192" s="33">
        <f t="shared" si="384"/>
        <v>1.46897145655177</v>
      </c>
      <c r="BM192" s="33">
        <f t="shared" si="384"/>
        <v>2.4296697966753609</v>
      </c>
      <c r="BN192" s="33">
        <f t="shared" si="384"/>
        <v>1.5307295772906948</v>
      </c>
      <c r="BO192" s="33">
        <f t="shared" si="384"/>
        <v>0.96438332566786478</v>
      </c>
      <c r="BP192" s="33">
        <f t="shared" si="384"/>
        <v>1.5950841170820065</v>
      </c>
      <c r="BQ192" s="33">
        <f t="shared" si="384"/>
        <v>1.0049276817883084</v>
      </c>
      <c r="BR192" s="33">
        <f t="shared" si="384"/>
        <v>0.63311999336553093</v>
      </c>
      <c r="BS192" s="33">
        <f t="shared" si="384"/>
        <v>0.97045269924877675</v>
      </c>
      <c r="BT192" s="33">
        <f t="shared" si="384"/>
        <v>0.61140022077665823</v>
      </c>
      <c r="BU192" s="33">
        <f t="shared" si="384"/>
        <v>0.38519160207922687</v>
      </c>
      <c r="BV192" s="33">
        <f t="shared" si="384"/>
        <v>0.63710455184866188</v>
      </c>
      <c r="BW192" s="33">
        <f t="shared" si="384"/>
        <v>0.40138572849518173</v>
      </c>
      <c r="BX192" s="33">
        <f t="shared" si="384"/>
        <v>0.25287922142781677</v>
      </c>
      <c r="BY192" s="33">
        <f t="shared" si="384"/>
        <v>0.41826068421520329</v>
      </c>
      <c r="BZ192" s="33">
        <f t="shared" si="384"/>
        <v>0.26351070471474475</v>
      </c>
      <c r="CA192" s="33">
        <f t="shared" si="384"/>
        <v>0.16601582247576074</v>
      </c>
      <c r="CB192" s="33">
        <f t="shared" si="384"/>
        <v>1.3978442312426296</v>
      </c>
      <c r="CC192" s="33">
        <f t="shared" si="384"/>
        <v>0.880663500915291</v>
      </c>
      <c r="CD192" s="33">
        <f t="shared" si="384"/>
        <v>0.55483163610792785</v>
      </c>
      <c r="CE192" s="33">
        <f t="shared" ref="CE192:CS192" si="385">EXP(CE191)</f>
        <v>0.91768812966305457</v>
      </c>
      <c r="CF192" s="33">
        <f t="shared" si="385"/>
        <v>0.57815772527031528</v>
      </c>
      <c r="CG192" s="33">
        <f t="shared" si="385"/>
        <v>0.36424831539716773</v>
      </c>
      <c r="CH192" s="33">
        <f t="shared" si="385"/>
        <v>0.60246448388303986</v>
      </c>
      <c r="CI192" s="33">
        <f t="shared" si="385"/>
        <v>0.3795619495327508</v>
      </c>
      <c r="CJ192" s="33">
        <f t="shared" si="385"/>
        <v>0.23912990290241098</v>
      </c>
      <c r="CK192" s="33">
        <f t="shared" si="385"/>
        <v>2.2738997821952176</v>
      </c>
      <c r="CL192" s="33">
        <f t="shared" si="385"/>
        <v>1.4325920572268465</v>
      </c>
      <c r="CM192" s="33">
        <f t="shared" si="385"/>
        <v>0.90255516909726907</v>
      </c>
      <c r="CN192" s="33">
        <f t="shared" si="385"/>
        <v>1.4928207246017202</v>
      </c>
      <c r="CO192" s="33">
        <f t="shared" si="385"/>
        <v>0.94050016173687623</v>
      </c>
      <c r="CP192" s="33">
        <f t="shared" si="385"/>
        <v>0.59252965855165418</v>
      </c>
      <c r="CQ192" s="33">
        <f t="shared" si="385"/>
        <v>0.98004042801262004</v>
      </c>
      <c r="CR192" s="33">
        <f t="shared" si="385"/>
        <v>0.61744063829262597</v>
      </c>
      <c r="CS192" s="33">
        <f t="shared" si="385"/>
        <v>0.38899715860527362</v>
      </c>
    </row>
    <row r="193" spans="1:111" ht="13.9" thickTop="1" thickBot="1" x14ac:dyDescent="0.4">
      <c r="H193" s="32">
        <f t="shared" ref="H193:H194" si="386">H192</f>
        <v>2.0527839660644531E-4</v>
      </c>
      <c r="I193" s="32">
        <f t="shared" ref="I193:J193" si="387">I188</f>
        <v>-0.42103416754521977</v>
      </c>
      <c r="J193" s="32">
        <f t="shared" si="387"/>
        <v>1</v>
      </c>
      <c r="K193" s="32">
        <f t="shared" si="382"/>
        <v>-0.42082888914861333</v>
      </c>
      <c r="L193" s="32">
        <f>$CE$5-$CE$7*SUMPRODUCT($B$5:$CD$5,Q193:CS193)</f>
        <v>-0.45361054175259596</v>
      </c>
      <c r="M193" s="32">
        <f>SUMPRODUCT($B$7:$CD$7, LN(Q193:CS193))</f>
        <v>-2480.3402909481065</v>
      </c>
      <c r="O193" s="48">
        <f t="shared" si="383"/>
        <v>0.99999999999999978</v>
      </c>
      <c r="P193" s="39" t="s">
        <v>366</v>
      </c>
      <c r="Q193" s="32">
        <f t="shared" ref="Q193:AV193" si="388">Q192/$O192</f>
        <v>2.4803552052150759E-2</v>
      </c>
      <c r="R193" s="32">
        <f t="shared" si="388"/>
        <v>1.5626621691576921E-2</v>
      </c>
      <c r="S193" s="32">
        <f t="shared" si="388"/>
        <v>9.8450135278301022E-3</v>
      </c>
      <c r="T193" s="32">
        <f t="shared" si="388"/>
        <v>1.6283592107758656E-2</v>
      </c>
      <c r="U193" s="32">
        <f t="shared" si="388"/>
        <v>1.0258915058330435E-2</v>
      </c>
      <c r="V193" s="32">
        <f t="shared" si="388"/>
        <v>6.4632752698277549E-3</v>
      </c>
      <c r="W193" s="32">
        <f t="shared" si="388"/>
        <v>1.0690217730684584E-2</v>
      </c>
      <c r="X193" s="32">
        <f t="shared" si="388"/>
        <v>6.7350026289283247E-3</v>
      </c>
      <c r="Y193" s="32">
        <f t="shared" si="388"/>
        <v>4.2431558977018748E-3</v>
      </c>
      <c r="Z193" s="32">
        <f t="shared" si="388"/>
        <v>3.5727142783223011E-2</v>
      </c>
      <c r="AA193" s="32">
        <f t="shared" si="388"/>
        <v>2.2508652922796506E-2</v>
      </c>
      <c r="AB193" s="32">
        <f t="shared" si="388"/>
        <v>1.418079972062101E-2</v>
      </c>
      <c r="AC193" s="32">
        <f t="shared" si="388"/>
        <v>2.3454955928669533E-2</v>
      </c>
      <c r="AD193" s="32">
        <f t="shared" si="388"/>
        <v>1.4776985260792368E-2</v>
      </c>
      <c r="AE193" s="32">
        <f t="shared" si="388"/>
        <v>9.3097294261282014E-3</v>
      </c>
      <c r="AF193" s="32">
        <f t="shared" si="388"/>
        <v>1.5398235480340909E-2</v>
      </c>
      <c r="AG193" s="32">
        <f t="shared" si="388"/>
        <v>9.7011266798877633E-3</v>
      </c>
      <c r="AH193" s="32">
        <f t="shared" si="388"/>
        <v>6.1118599582000019E-3</v>
      </c>
      <c r="AI193" s="32">
        <f t="shared" si="388"/>
        <v>5.8118022292805174E-2</v>
      </c>
      <c r="AJ193" s="32">
        <f t="shared" si="388"/>
        <v>3.6615253570246191E-2</v>
      </c>
      <c r="AK193" s="32">
        <f t="shared" si="388"/>
        <v>2.3068176464418298E-2</v>
      </c>
      <c r="AL193" s="32">
        <f t="shared" si="388"/>
        <v>3.8154622657910912E-2</v>
      </c>
      <c r="AM193" s="32">
        <f t="shared" si="388"/>
        <v>2.403800281534043E-2</v>
      </c>
      <c r="AN193" s="32">
        <f t="shared" si="388"/>
        <v>1.5144313823544241E-2</v>
      </c>
      <c r="AO193" s="32">
        <f t="shared" si="388"/>
        <v>2.5048602356652953E-2</v>
      </c>
      <c r="AP193" s="32">
        <f t="shared" si="388"/>
        <v>1.578100717619663E-2</v>
      </c>
      <c r="AQ193" s="32">
        <f t="shared" si="388"/>
        <v>9.9422787726527202E-3</v>
      </c>
      <c r="AR193" s="32">
        <f t="shared" si="388"/>
        <v>1.5239624988487915E-2</v>
      </c>
      <c r="AS193" s="32">
        <f t="shared" si="388"/>
        <v>9.6011996151153297E-3</v>
      </c>
      <c r="AT193" s="32">
        <f t="shared" si="388"/>
        <v>6.0489043607651937E-3</v>
      </c>
      <c r="AU193" s="32">
        <f t="shared" si="388"/>
        <v>1.0004850783709643E-2</v>
      </c>
      <c r="AV193" s="32">
        <f t="shared" si="388"/>
        <v>6.3032108445189713E-3</v>
      </c>
      <c r="AW193" s="32">
        <f t="shared" ref="AW193:CB193" si="389">AW192/$O192</f>
        <v>3.9711203904362604E-3</v>
      </c>
      <c r="AX193" s="32">
        <f t="shared" si="389"/>
        <v>6.5682088161558589E-3</v>
      </c>
      <c r="AY193" s="32">
        <f t="shared" si="389"/>
        <v>4.1380732140922491E-3</v>
      </c>
      <c r="AZ193" s="32">
        <f t="shared" si="389"/>
        <v>2.6070501721974231E-3</v>
      </c>
      <c r="BA193" s="32">
        <f t="shared" si="389"/>
        <v>2.1951221211450211E-2</v>
      </c>
      <c r="BB193" s="32">
        <f t="shared" si="389"/>
        <v>1.382960911478431E-2</v>
      </c>
      <c r="BC193" s="32">
        <f t="shared" si="389"/>
        <v>8.7128677910621715E-3</v>
      </c>
      <c r="BD193" s="32">
        <f t="shared" si="389"/>
        <v>1.4411029989692157E-2</v>
      </c>
      <c r="BE193" s="32">
        <f t="shared" si="389"/>
        <v>9.0791719412366134E-3</v>
      </c>
      <c r="BF193" s="32">
        <f t="shared" si="389"/>
        <v>5.7200188465015523E-3</v>
      </c>
      <c r="BG193" s="32">
        <f t="shared" si="389"/>
        <v>9.460876156424396E-3</v>
      </c>
      <c r="BH193" s="32">
        <f t="shared" si="389"/>
        <v>5.9604984099237025E-3</v>
      </c>
      <c r="BI193" s="32">
        <f t="shared" si="389"/>
        <v>3.7552062522854227E-3</v>
      </c>
      <c r="BJ193" s="32">
        <f t="shared" si="389"/>
        <v>3.5708468809334551E-2</v>
      </c>
      <c r="BK193" s="32">
        <f t="shared" si="389"/>
        <v>2.2496888030219035E-2</v>
      </c>
      <c r="BL193" s="32">
        <f t="shared" si="389"/>
        <v>1.4173387656205251E-2</v>
      </c>
      <c r="BM193" s="32">
        <f t="shared" si="389"/>
        <v>2.3442696419499594E-2</v>
      </c>
      <c r="BN193" s="32">
        <f t="shared" si="389"/>
        <v>1.4769261580267886E-2</v>
      </c>
      <c r="BO193" s="32">
        <f t="shared" si="389"/>
        <v>9.3048633878539695E-3</v>
      </c>
      <c r="BP193" s="32">
        <f t="shared" si="389"/>
        <v>1.5390187082823288E-2</v>
      </c>
      <c r="BQ193" s="32">
        <f t="shared" si="389"/>
        <v>9.6960560648820231E-3</v>
      </c>
      <c r="BR193" s="32">
        <f t="shared" si="389"/>
        <v>6.1086653922655856E-3</v>
      </c>
      <c r="BS193" s="32">
        <f t="shared" si="389"/>
        <v>9.3634238072609777E-3</v>
      </c>
      <c r="BT193" s="32">
        <f t="shared" si="389"/>
        <v>5.8991019216251576E-3</v>
      </c>
      <c r="BU193" s="32">
        <f t="shared" si="389"/>
        <v>3.7165255143888727E-3</v>
      </c>
      <c r="BV193" s="32">
        <f t="shared" si="389"/>
        <v>6.1471104497024419E-3</v>
      </c>
      <c r="BW193" s="32">
        <f t="shared" si="389"/>
        <v>3.8727747256470037E-3</v>
      </c>
      <c r="BX193" s="32">
        <f t="shared" si="389"/>
        <v>2.4399080183008979E-3</v>
      </c>
      <c r="BY193" s="32">
        <f t="shared" si="389"/>
        <v>4.0355929261194617E-3</v>
      </c>
      <c r="BZ193" s="32">
        <f t="shared" si="389"/>
        <v>2.542486004628699E-3</v>
      </c>
      <c r="CA193" s="32">
        <f t="shared" si="389"/>
        <v>1.6018055344220938E-3</v>
      </c>
      <c r="CB193" s="32">
        <f t="shared" si="389"/>
        <v>1.3487115821092046E-2</v>
      </c>
      <c r="CC193" s="32">
        <f t="shared" ref="CC193:CS193" si="390">CC192/$O192</f>
        <v>8.4970917150719947E-3</v>
      </c>
      <c r="CD193" s="32">
        <f t="shared" si="390"/>
        <v>5.3532992948301904E-3</v>
      </c>
      <c r="CE193" s="32">
        <f t="shared" si="390"/>
        <v>8.8543242628717697E-3</v>
      </c>
      <c r="CF193" s="32">
        <f t="shared" si="390"/>
        <v>5.5783613290359404E-3</v>
      </c>
      <c r="CG193" s="32">
        <f t="shared" si="390"/>
        <v>3.5144539767725776E-3</v>
      </c>
      <c r="CH193" s="32">
        <f t="shared" si="390"/>
        <v>5.8128853634869873E-3</v>
      </c>
      <c r="CI193" s="32">
        <f t="shared" si="390"/>
        <v>3.6622077483389808E-3</v>
      </c>
      <c r="CJ193" s="32">
        <f t="shared" si="390"/>
        <v>2.3072475635316373E-3</v>
      </c>
      <c r="CK193" s="32">
        <f t="shared" si="390"/>
        <v>2.193974767900991E-2</v>
      </c>
      <c r="CL193" s="32">
        <f t="shared" si="390"/>
        <v>1.382238061176452E-2</v>
      </c>
      <c r="CM193" s="32">
        <f t="shared" si="390"/>
        <v>8.7083137222800401E-3</v>
      </c>
      <c r="CN193" s="32">
        <f t="shared" si="390"/>
        <v>1.4403497587804716E-2</v>
      </c>
      <c r="CO193" s="32">
        <f t="shared" si="390"/>
        <v>9.0744264114642446E-3</v>
      </c>
      <c r="CP193" s="32">
        <f t="shared" si="390"/>
        <v>5.7170290892956891E-3</v>
      </c>
      <c r="CQ193" s="32">
        <f t="shared" si="390"/>
        <v>9.4559311163080074E-3</v>
      </c>
      <c r="CR193" s="32">
        <f t="shared" si="390"/>
        <v>5.9573829581131702E-3</v>
      </c>
      <c r="CS193" s="32">
        <f t="shared" si="390"/>
        <v>3.7532434694251635E-3</v>
      </c>
    </row>
    <row r="194" spans="1:111" ht="13.15" thickTop="1" x14ac:dyDescent="0.35">
      <c r="H194" s="34">
        <f t="shared" si="386"/>
        <v>2.0527839660644531E-4</v>
      </c>
      <c r="I194" s="34">
        <f t="shared" ref="I194:J194" si="391">I189</f>
        <v>-0.46203702160395704</v>
      </c>
      <c r="J194" s="34">
        <f t="shared" si="391"/>
        <v>0.12728703090338453</v>
      </c>
      <c r="K194" s="34">
        <f t="shared" si="382"/>
        <v>-0.4620108923263444</v>
      </c>
      <c r="L194" s="34">
        <f>$CE$6-$CE$7*SUMPRODUCT($B$6:$CD$6,Q193:CS193)</f>
        <v>-0.48006597938828577</v>
      </c>
    </row>
    <row r="195" spans="1:111" ht="13.5" thickBot="1" x14ac:dyDescent="0.4">
      <c r="B195" s="39" t="s">
        <v>367</v>
      </c>
      <c r="D195" s="39" t="s">
        <v>368</v>
      </c>
      <c r="E195" s="39" t="s">
        <v>369</v>
      </c>
      <c r="F195" s="39" t="s">
        <v>370</v>
      </c>
      <c r="H195" s="39" t="s">
        <v>347</v>
      </c>
      <c r="I195" s="39" t="s">
        <v>371</v>
      </c>
      <c r="J195" s="39" t="s">
        <v>372</v>
      </c>
      <c r="K195" s="39" t="s">
        <v>349</v>
      </c>
      <c r="L195" s="39" t="s">
        <v>373</v>
      </c>
      <c r="M195" s="39" t="s">
        <v>374</v>
      </c>
      <c r="O195" s="45" t="s">
        <v>336</v>
      </c>
    </row>
    <row r="196" spans="1:111" ht="13.9" thickTop="1" thickBot="1" x14ac:dyDescent="0.4">
      <c r="B196" s="32">
        <f>1+B191</f>
        <v>9</v>
      </c>
      <c r="D196" s="32">
        <f>IF(F191,IF(M196&lt;0,D191,H196),E191)</f>
        <v>1.0263919830322266E-4</v>
      </c>
      <c r="E196" s="32">
        <f>IF(F191,IF(M196&lt;0,H196,E191),H196)</f>
        <v>2.0527839660644531E-4</v>
      </c>
      <c r="F196" s="32" t="b">
        <f>OR(F191,M196*M191&lt;=0)</f>
        <v>1</v>
      </c>
      <c r="H196" s="32">
        <f>IF(F191,(D191+E191)/2,2*H191)</f>
        <v>1.0263919830322266E-4</v>
      </c>
      <c r="I196" s="32">
        <f>I191</f>
        <v>-0.48693024641912852</v>
      </c>
      <c r="J196" s="32">
        <f>J191</f>
        <v>-0.76813491550400936</v>
      </c>
      <c r="K196" s="32">
        <f>I196+J196*H196</f>
        <v>-0.48700908717104457</v>
      </c>
      <c r="L196" s="32">
        <f>$CE$3-$CE$7*SUMPRODUCT($B$3:$CD$3,Q198:CS198)</f>
        <v>-0.52122658013260548</v>
      </c>
      <c r="M196" s="32">
        <f>SUMPRODUCT(L196:L199,J196:J199)</f>
        <v>6.733678057854596E-3</v>
      </c>
      <c r="O196" s="46">
        <f>SUM(Q196:CS196)</f>
        <v>-1.6420903376514671</v>
      </c>
      <c r="P196" s="39" t="s">
        <v>363</v>
      </c>
      <c r="Q196" s="32">
        <f t="shared" ref="Q196:AV196" si="392">SUMPRODUCT(B$3:B$6,$K196:$K199)</f>
        <v>0.94423744790680519</v>
      </c>
      <c r="R196" s="32">
        <f t="shared" si="392"/>
        <v>0.48221349094165444</v>
      </c>
      <c r="S196" s="32">
        <f t="shared" si="392"/>
        <v>2.0189533976503748E-2</v>
      </c>
      <c r="T196" s="32">
        <f t="shared" si="392"/>
        <v>0.52330591955988859</v>
      </c>
      <c r="U196" s="32">
        <f t="shared" si="392"/>
        <v>6.1281962594737893E-2</v>
      </c>
      <c r="V196" s="32">
        <f t="shared" si="392"/>
        <v>-0.4007419943704128</v>
      </c>
      <c r="W196" s="32">
        <f t="shared" si="392"/>
        <v>0.10237439121297204</v>
      </c>
      <c r="X196" s="32">
        <f t="shared" si="392"/>
        <v>-0.35964956575217866</v>
      </c>
      <c r="Y196" s="32">
        <f t="shared" si="392"/>
        <v>-0.8216735227173293</v>
      </c>
      <c r="Z196" s="32">
        <f t="shared" si="392"/>
        <v>1.3091464118293537</v>
      </c>
      <c r="AA196" s="32">
        <f t="shared" si="392"/>
        <v>0.84712245486420301</v>
      </c>
      <c r="AB196" s="32">
        <f t="shared" si="392"/>
        <v>0.38509849789905232</v>
      </c>
      <c r="AC196" s="32">
        <f t="shared" si="392"/>
        <v>0.88821488348243716</v>
      </c>
      <c r="AD196" s="32">
        <f t="shared" si="392"/>
        <v>0.42619092651728646</v>
      </c>
      <c r="AE196" s="32">
        <f t="shared" si="392"/>
        <v>-3.5833030447864234E-2</v>
      </c>
      <c r="AF196" s="32">
        <f t="shared" si="392"/>
        <v>0.46728335513552061</v>
      </c>
      <c r="AG196" s="32">
        <f t="shared" si="392"/>
        <v>5.2593981703699111E-3</v>
      </c>
      <c r="AH196" s="32">
        <f t="shared" si="392"/>
        <v>-0.45676455879478078</v>
      </c>
      <c r="AI196" s="32">
        <f t="shared" si="392"/>
        <v>1.7956916970594186</v>
      </c>
      <c r="AJ196" s="32">
        <f t="shared" si="392"/>
        <v>1.3336677400942678</v>
      </c>
      <c r="AK196" s="32">
        <f t="shared" si="392"/>
        <v>0.87164378312911706</v>
      </c>
      <c r="AL196" s="32">
        <f t="shared" si="392"/>
        <v>1.374760168712502</v>
      </c>
      <c r="AM196" s="32">
        <f t="shared" si="392"/>
        <v>0.9127362117473512</v>
      </c>
      <c r="AN196" s="32">
        <f t="shared" si="392"/>
        <v>0.45071225478220051</v>
      </c>
      <c r="AO196" s="32">
        <f t="shared" si="392"/>
        <v>0.95382864036558535</v>
      </c>
      <c r="AP196" s="32">
        <f t="shared" si="392"/>
        <v>0.49180468340043465</v>
      </c>
      <c r="AQ196" s="32">
        <f t="shared" si="392"/>
        <v>2.9780726435283955E-2</v>
      </c>
      <c r="AR196" s="32">
        <f t="shared" si="392"/>
        <v>0.45722836073576056</v>
      </c>
      <c r="AS196" s="32">
        <f t="shared" si="392"/>
        <v>-4.7955962293901311E-3</v>
      </c>
      <c r="AT196" s="32">
        <f t="shared" si="392"/>
        <v>-0.46681955319454083</v>
      </c>
      <c r="AU196" s="32">
        <f t="shared" si="392"/>
        <v>3.6296832388844014E-2</v>
      </c>
      <c r="AV196" s="32">
        <f t="shared" si="392"/>
        <v>-0.42572712457630668</v>
      </c>
      <c r="AW196" s="32">
        <f t="shared" ref="AW196:CB196" si="393">SUMPRODUCT(AH$3:AH$6,$K196:$K199)</f>
        <v>-0.88775108154145732</v>
      </c>
      <c r="AX196" s="32">
        <f t="shared" si="393"/>
        <v>-0.38463469595807248</v>
      </c>
      <c r="AY196" s="32">
        <f t="shared" si="393"/>
        <v>-0.84665865292322318</v>
      </c>
      <c r="AZ196" s="32">
        <f t="shared" si="393"/>
        <v>-1.3086826098883739</v>
      </c>
      <c r="BA196" s="32">
        <f t="shared" si="393"/>
        <v>0.82213732465830913</v>
      </c>
      <c r="BB196" s="32">
        <f t="shared" si="393"/>
        <v>0.36011336769315844</v>
      </c>
      <c r="BC196" s="32">
        <f t="shared" si="393"/>
        <v>-0.10191058927199226</v>
      </c>
      <c r="BD196" s="32">
        <f t="shared" si="393"/>
        <v>0.40120579631139258</v>
      </c>
      <c r="BE196" s="32">
        <f t="shared" si="393"/>
        <v>-6.0818160653758092E-2</v>
      </c>
      <c r="BF196" s="32">
        <f t="shared" si="393"/>
        <v>-0.52284211761890875</v>
      </c>
      <c r="BG196" s="32">
        <f t="shared" si="393"/>
        <v>-1.9725732035523968E-2</v>
      </c>
      <c r="BH196" s="32">
        <f t="shared" si="393"/>
        <v>-0.48174968900067466</v>
      </c>
      <c r="BI196" s="32">
        <f t="shared" si="393"/>
        <v>-0.94377364596582536</v>
      </c>
      <c r="BJ196" s="32">
        <f t="shared" si="393"/>
        <v>1.3086826098883739</v>
      </c>
      <c r="BK196" s="32">
        <f t="shared" si="393"/>
        <v>0.84665865292322318</v>
      </c>
      <c r="BL196" s="32">
        <f t="shared" si="393"/>
        <v>0.38463469595807248</v>
      </c>
      <c r="BM196" s="32">
        <f t="shared" si="393"/>
        <v>0.88775108154145732</v>
      </c>
      <c r="BN196" s="32">
        <f t="shared" si="393"/>
        <v>0.42572712457630668</v>
      </c>
      <c r="BO196" s="32">
        <f t="shared" si="393"/>
        <v>-3.6296832388844014E-2</v>
      </c>
      <c r="BP196" s="32">
        <f t="shared" si="393"/>
        <v>0.46681955319454083</v>
      </c>
      <c r="BQ196" s="32">
        <f t="shared" si="393"/>
        <v>4.7955962293901311E-3</v>
      </c>
      <c r="BR196" s="32">
        <f t="shared" si="393"/>
        <v>-0.45722836073576056</v>
      </c>
      <c r="BS196" s="32">
        <f t="shared" si="393"/>
        <v>-2.9780726435283955E-2</v>
      </c>
      <c r="BT196" s="32">
        <f t="shared" si="393"/>
        <v>-0.49180468340043465</v>
      </c>
      <c r="BU196" s="32">
        <f t="shared" si="393"/>
        <v>-0.95382864036558535</v>
      </c>
      <c r="BV196" s="32">
        <f t="shared" si="393"/>
        <v>-0.45071225478220051</v>
      </c>
      <c r="BW196" s="32">
        <f t="shared" si="393"/>
        <v>-0.9127362117473512</v>
      </c>
      <c r="BX196" s="32">
        <f t="shared" si="393"/>
        <v>-1.374760168712502</v>
      </c>
      <c r="BY196" s="32">
        <f t="shared" si="393"/>
        <v>-0.87164378312911706</v>
      </c>
      <c r="BZ196" s="32">
        <f t="shared" si="393"/>
        <v>-1.3336677400942678</v>
      </c>
      <c r="CA196" s="32">
        <f t="shared" si="393"/>
        <v>-1.7956916970594186</v>
      </c>
      <c r="CB196" s="32">
        <f t="shared" si="393"/>
        <v>0.33512823748726461</v>
      </c>
      <c r="CC196" s="32">
        <f t="shared" ref="CC196:CS196" si="394">SUMPRODUCT(BN$3:BN$6,$K196:$K199)</f>
        <v>-0.12689571947788608</v>
      </c>
      <c r="CD196" s="32">
        <f t="shared" si="394"/>
        <v>-0.58891967644303678</v>
      </c>
      <c r="CE196" s="32">
        <f t="shared" si="394"/>
        <v>-8.5803290859651937E-2</v>
      </c>
      <c r="CF196" s="32">
        <f t="shared" si="394"/>
        <v>-0.54782724782480263</v>
      </c>
      <c r="CG196" s="32">
        <f t="shared" si="394"/>
        <v>-1.0098512047899533</v>
      </c>
      <c r="CH196" s="32">
        <f t="shared" si="394"/>
        <v>-0.50673481920656838</v>
      </c>
      <c r="CI196" s="32">
        <f t="shared" si="394"/>
        <v>-0.96875877617171913</v>
      </c>
      <c r="CJ196" s="32">
        <f t="shared" si="394"/>
        <v>-1.4307827331368699</v>
      </c>
      <c r="CK196" s="32">
        <f t="shared" si="394"/>
        <v>0.8216735227173293</v>
      </c>
      <c r="CL196" s="32">
        <f t="shared" si="394"/>
        <v>0.35964956575217866</v>
      </c>
      <c r="CM196" s="32">
        <f t="shared" si="394"/>
        <v>-0.10237439121297204</v>
      </c>
      <c r="CN196" s="32">
        <f t="shared" si="394"/>
        <v>0.4007419943704128</v>
      </c>
      <c r="CO196" s="32">
        <f t="shared" si="394"/>
        <v>-6.1281962594737893E-2</v>
      </c>
      <c r="CP196" s="32">
        <f t="shared" si="394"/>
        <v>-0.52330591955988859</v>
      </c>
      <c r="CQ196" s="32">
        <f t="shared" si="394"/>
        <v>-2.0189533976503748E-2</v>
      </c>
      <c r="CR196" s="32">
        <f t="shared" si="394"/>
        <v>-0.48221349094165444</v>
      </c>
      <c r="CS196" s="32">
        <f t="shared" si="394"/>
        <v>-0.94423744790680519</v>
      </c>
    </row>
    <row r="197" spans="1:111" ht="13.9" thickTop="1" thickBot="1" x14ac:dyDescent="0.4">
      <c r="H197" s="33">
        <f>H196</f>
        <v>1.0263919830322266E-4</v>
      </c>
      <c r="I197" s="33">
        <f t="shared" ref="I197:J197" si="395">I192</f>
        <v>0.42570977950168587</v>
      </c>
      <c r="J197" s="33">
        <f t="shared" si="395"/>
        <v>0.16899074532504654</v>
      </c>
      <c r="K197" s="33">
        <f t="shared" ref="K197:K199" si="396">I197+J197*H197</f>
        <v>0.42572712457630668</v>
      </c>
      <c r="L197" s="33">
        <f>$CE$4-$CE$7*SUMPRODUCT($B$4:$CD$4,Q198:CS198)</f>
        <v>0.49019914135132581</v>
      </c>
      <c r="M197" s="39" t="s">
        <v>375</v>
      </c>
      <c r="O197" s="47">
        <f t="shared" ref="O197:O198" si="397">SUM(Q197:CS197)</f>
        <v>103.64325424403302</v>
      </c>
      <c r="P197" s="39" t="s">
        <v>365</v>
      </c>
      <c r="Q197" s="33">
        <f>EXP(Q196)</f>
        <v>2.5708522221980714</v>
      </c>
      <c r="R197" s="33">
        <f>EXP(R196)</f>
        <v>1.6196555301782081</v>
      </c>
      <c r="S197" s="33">
        <f t="shared" ref="S197:CD197" si="398">EXP(S196)</f>
        <v>1.0203947211691351</v>
      </c>
      <c r="T197" s="33">
        <f t="shared" si="398"/>
        <v>1.6875974994711651</v>
      </c>
      <c r="U197" s="33">
        <f t="shared" si="398"/>
        <v>1.0631986541787306</v>
      </c>
      <c r="V197" s="33">
        <f t="shared" si="398"/>
        <v>0.66982285681371867</v>
      </c>
      <c r="W197" s="33">
        <f t="shared" si="398"/>
        <v>1.1077981439891205</v>
      </c>
      <c r="X197" s="33">
        <f t="shared" si="398"/>
        <v>0.69792085859336328</v>
      </c>
      <c r="Y197" s="33">
        <f t="shared" si="398"/>
        <v>0.4396951985365315</v>
      </c>
      <c r="Z197" s="33">
        <f t="shared" si="398"/>
        <v>3.7030115159697492</v>
      </c>
      <c r="AA197" s="33">
        <f t="shared" si="398"/>
        <v>2.3329240896725136</v>
      </c>
      <c r="AB197" s="33">
        <f t="shared" si="398"/>
        <v>1.4697590824934361</v>
      </c>
      <c r="AC197" s="33">
        <f t="shared" si="398"/>
        <v>2.4307865387612346</v>
      </c>
      <c r="AD197" s="33">
        <f t="shared" si="398"/>
        <v>1.5314131345990878</v>
      </c>
      <c r="AE197" s="33">
        <f t="shared" si="398"/>
        <v>0.96480137248816844</v>
      </c>
      <c r="AF197" s="33">
        <f t="shared" si="398"/>
        <v>1.5956534759723637</v>
      </c>
      <c r="AG197" s="33">
        <f t="shared" si="398"/>
        <v>1.0052732530837798</v>
      </c>
      <c r="AH197" s="33">
        <f t="shared" si="398"/>
        <v>0.63332943435592659</v>
      </c>
      <c r="AI197" s="33">
        <f t="shared" si="398"/>
        <v>6.0236398150968951</v>
      </c>
      <c r="AJ197" s="33">
        <f t="shared" si="398"/>
        <v>3.7949367350184691</v>
      </c>
      <c r="AK197" s="33">
        <f t="shared" si="398"/>
        <v>2.3908376438276426</v>
      </c>
      <c r="AL197" s="33">
        <f t="shared" si="398"/>
        <v>3.9541282855149937</v>
      </c>
      <c r="AM197" s="33">
        <f t="shared" si="398"/>
        <v>2.4911294742537771</v>
      </c>
      <c r="AN197" s="33">
        <f t="shared" si="398"/>
        <v>1.569429621246508</v>
      </c>
      <c r="AO197" s="33">
        <f t="shared" si="398"/>
        <v>2.5956283871960295</v>
      </c>
      <c r="AP197" s="33">
        <f t="shared" si="398"/>
        <v>1.6352646936723436</v>
      </c>
      <c r="AQ197" s="33">
        <f t="shared" si="398"/>
        <v>1.0302286072853573</v>
      </c>
      <c r="AR197" s="33">
        <f t="shared" si="398"/>
        <v>1.5796895821385062</v>
      </c>
      <c r="AS197" s="33">
        <f t="shared" si="398"/>
        <v>0.99521588428290864</v>
      </c>
      <c r="AT197" s="33">
        <f t="shared" si="398"/>
        <v>0.62699321912864869</v>
      </c>
      <c r="AU197" s="33">
        <f t="shared" si="398"/>
        <v>1.0369636051963629</v>
      </c>
      <c r="AV197" s="33">
        <f t="shared" si="398"/>
        <v>0.65329458583731159</v>
      </c>
      <c r="AW197" s="33">
        <f t="shared" si="398"/>
        <v>0.41158032330703204</v>
      </c>
      <c r="AX197" s="33">
        <f t="shared" si="398"/>
        <v>0.68069925297991707</v>
      </c>
      <c r="AY197" s="33">
        <f t="shared" si="398"/>
        <v>0.4288454622002601</v>
      </c>
      <c r="AZ197" s="33">
        <f t="shared" si="398"/>
        <v>0.27017574890034535</v>
      </c>
      <c r="BA197" s="33">
        <f t="shared" si="398"/>
        <v>2.2753578225180644</v>
      </c>
      <c r="BB197" s="33">
        <f t="shared" si="398"/>
        <v>1.4334919170206957</v>
      </c>
      <c r="BC197" s="33">
        <f t="shared" si="398"/>
        <v>0.90311029580814639</v>
      </c>
      <c r="BD197" s="33">
        <f t="shared" si="398"/>
        <v>1.4936246193103029</v>
      </c>
      <c r="BE197" s="33">
        <f t="shared" si="398"/>
        <v>0.94099433401422061</v>
      </c>
      <c r="BF197" s="33">
        <f t="shared" si="398"/>
        <v>0.59283324953209582</v>
      </c>
      <c r="BG197" s="33">
        <f t="shared" si="398"/>
        <v>0.98046754727173735</v>
      </c>
      <c r="BH197" s="33">
        <f t="shared" si="398"/>
        <v>0.61770165993484483</v>
      </c>
      <c r="BI197" s="33">
        <f t="shared" si="398"/>
        <v>0.38915652205724083</v>
      </c>
      <c r="BJ197" s="33">
        <f t="shared" si="398"/>
        <v>3.7012944502611562</v>
      </c>
      <c r="BK197" s="33">
        <f t="shared" si="398"/>
        <v>2.331842325833041</v>
      </c>
      <c r="BL197" s="33">
        <f t="shared" si="398"/>
        <v>1.4690775634353508</v>
      </c>
      <c r="BM197" s="33">
        <f t="shared" si="398"/>
        <v>2.4296593966520037</v>
      </c>
      <c r="BN197" s="33">
        <f t="shared" si="398"/>
        <v>1.5307030269022122</v>
      </c>
      <c r="BO197" s="33">
        <f t="shared" si="398"/>
        <v>0.96435399949319978</v>
      </c>
      <c r="BP197" s="33">
        <f t="shared" si="398"/>
        <v>1.5949135803888439</v>
      </c>
      <c r="BQ197" s="33">
        <f t="shared" si="398"/>
        <v>1.0048071135043615</v>
      </c>
      <c r="BR197" s="33">
        <f t="shared" si="398"/>
        <v>0.63303576304291953</v>
      </c>
      <c r="BS197" s="33">
        <f t="shared" si="398"/>
        <v>0.97065834993166289</v>
      </c>
      <c r="BT197" s="33">
        <f t="shared" si="398"/>
        <v>0.61152179452629274</v>
      </c>
      <c r="BU197" s="33">
        <f t="shared" si="398"/>
        <v>0.38526316206622568</v>
      </c>
      <c r="BV197" s="33">
        <f t="shared" si="398"/>
        <v>0.63717415961969504</v>
      </c>
      <c r="BW197" s="33">
        <f t="shared" si="398"/>
        <v>0.40142433797004951</v>
      </c>
      <c r="BX197" s="33">
        <f t="shared" si="398"/>
        <v>0.25290024192266641</v>
      </c>
      <c r="BY197" s="33">
        <f t="shared" si="398"/>
        <v>0.41826344945741989</v>
      </c>
      <c r="BZ197" s="33">
        <f t="shared" si="398"/>
        <v>0.26350900418768991</v>
      </c>
      <c r="CA197" s="33">
        <f t="shared" si="398"/>
        <v>0.1660125822088043</v>
      </c>
      <c r="CB197" s="33">
        <f t="shared" si="398"/>
        <v>1.3981196650797671</v>
      </c>
      <c r="CC197" s="33">
        <f t="shared" si="398"/>
        <v>0.88082552075328224</v>
      </c>
      <c r="CD197" s="33">
        <f t="shared" si="398"/>
        <v>0.55492646115239785</v>
      </c>
      <c r="CE197" s="33">
        <f t="shared" ref="CE197:CS197" si="399">EXP(CE196)</f>
        <v>0.91777474814664528</v>
      </c>
      <c r="CF197" s="33">
        <f t="shared" si="399"/>
        <v>0.57820474217016293</v>
      </c>
      <c r="CG197" s="33">
        <f t="shared" si="399"/>
        <v>0.36427317764319839</v>
      </c>
      <c r="CH197" s="33">
        <f t="shared" si="399"/>
        <v>0.60245950999307474</v>
      </c>
      <c r="CI197" s="33">
        <f t="shared" si="399"/>
        <v>0.37955385713864581</v>
      </c>
      <c r="CJ197" s="33">
        <f t="shared" si="399"/>
        <v>0.23912168051008031</v>
      </c>
      <c r="CK197" s="33">
        <f t="shared" si="399"/>
        <v>2.2743027518343855</v>
      </c>
      <c r="CL197" s="33">
        <f t="shared" si="399"/>
        <v>1.4328272148441978</v>
      </c>
      <c r="CM197" s="33">
        <f t="shared" si="399"/>
        <v>0.90269152862005586</v>
      </c>
      <c r="CN197" s="33">
        <f t="shared" si="399"/>
        <v>1.4929320339364074</v>
      </c>
      <c r="CO197" s="33">
        <f t="shared" si="399"/>
        <v>0.94055800020970826</v>
      </c>
      <c r="CP197" s="33">
        <f t="shared" si="399"/>
        <v>0.59255835607327312</v>
      </c>
      <c r="CQ197" s="33">
        <f t="shared" si="399"/>
        <v>0.98001290995922885</v>
      </c>
      <c r="CR197" s="33">
        <f t="shared" si="399"/>
        <v>0.61741523513334451</v>
      </c>
      <c r="CS197" s="33">
        <f t="shared" si="399"/>
        <v>0.38897607235666115</v>
      </c>
    </row>
    <row r="198" spans="1:111" ht="13.9" thickTop="1" thickBot="1" x14ac:dyDescent="0.4">
      <c r="H198" s="32">
        <f t="shared" ref="H198:H199" si="400">H197</f>
        <v>1.0263919830322266E-4</v>
      </c>
      <c r="I198" s="32">
        <f t="shared" ref="I198:J198" si="401">I193</f>
        <v>-0.42103416754521977</v>
      </c>
      <c r="J198" s="32">
        <f t="shared" si="401"/>
        <v>1</v>
      </c>
      <c r="K198" s="32">
        <f t="shared" si="396"/>
        <v>-0.42093152834691655</v>
      </c>
      <c r="L198" s="32">
        <f>$CE$5-$CE$7*SUMPRODUCT($B$5:$CD$5,Q198:CS198)</f>
        <v>-0.41597091645454043</v>
      </c>
      <c r="M198" s="32">
        <f>SUMPRODUCT($B$7:$CD$7, LN(Q198:CS198))</f>
        <v>-2480.3402885108439</v>
      </c>
      <c r="O198" s="48">
        <f t="shared" si="397"/>
        <v>1.0000000000000004</v>
      </c>
      <c r="P198" s="39" t="s">
        <v>366</v>
      </c>
      <c r="Q198" s="32">
        <f t="shared" ref="Q198:AV198" si="402">Q197/$O197</f>
        <v>2.4804819579910879E-2</v>
      </c>
      <c r="R198" s="32">
        <f t="shared" si="402"/>
        <v>1.5627216088416631E-2</v>
      </c>
      <c r="S198" s="32">
        <f t="shared" si="402"/>
        <v>9.8452593814409451E-3</v>
      </c>
      <c r="T198" s="32">
        <f t="shared" si="402"/>
        <v>1.6282752908333385E-2</v>
      </c>
      <c r="U198" s="32">
        <f t="shared" si="402"/>
        <v>1.0258252328466822E-2</v>
      </c>
      <c r="V198" s="32">
        <f t="shared" si="402"/>
        <v>6.4627733054057586E-3</v>
      </c>
      <c r="W198" s="32">
        <f t="shared" si="402"/>
        <v>1.0688569671700548E-2</v>
      </c>
      <c r="X198" s="32">
        <f t="shared" si="402"/>
        <v>6.7338763500234674E-3</v>
      </c>
      <c r="Y198" s="32">
        <f t="shared" si="402"/>
        <v>4.2423908988929275E-3</v>
      </c>
      <c r="Z198" s="32">
        <f t="shared" si="402"/>
        <v>3.5728437349630403E-2</v>
      </c>
      <c r="AA198" s="32">
        <f t="shared" si="402"/>
        <v>2.2509174443514982E-2</v>
      </c>
      <c r="AB198" s="32">
        <f t="shared" si="402"/>
        <v>1.4180943016636836E-2</v>
      </c>
      <c r="AC198" s="32">
        <f t="shared" si="402"/>
        <v>2.3453398453099815E-2</v>
      </c>
      <c r="AD198" s="32">
        <f t="shared" si="402"/>
        <v>1.4775810985182904E-2</v>
      </c>
      <c r="AE198" s="32">
        <f t="shared" si="402"/>
        <v>9.3088679965267901E-3</v>
      </c>
      <c r="AF198" s="32">
        <f t="shared" si="402"/>
        <v>1.539563271735294E-2</v>
      </c>
      <c r="AG198" s="32">
        <f t="shared" si="402"/>
        <v>9.6993601794557287E-3</v>
      </c>
      <c r="AH198" s="32">
        <f t="shared" si="402"/>
        <v>6.1106672014053327E-3</v>
      </c>
      <c r="AI198" s="32">
        <f t="shared" si="402"/>
        <v>5.8118976088052443E-2</v>
      </c>
      <c r="AJ198" s="32">
        <f t="shared" si="402"/>
        <v>3.6615376106225964E-2</v>
      </c>
      <c r="AK198" s="32">
        <f t="shared" si="402"/>
        <v>2.3067952287548793E-2</v>
      </c>
      <c r="AL198" s="32">
        <f t="shared" si="402"/>
        <v>3.8151332803626647E-2</v>
      </c>
      <c r="AM198" s="32">
        <f t="shared" si="402"/>
        <v>2.4035616137527804E-2</v>
      </c>
      <c r="AN198" s="32">
        <f t="shared" si="402"/>
        <v>1.5142612345529122E-2</v>
      </c>
      <c r="AO198" s="32">
        <f t="shared" si="402"/>
        <v>2.5043871944473085E-2</v>
      </c>
      <c r="AP198" s="32">
        <f t="shared" si="402"/>
        <v>1.5777820810431466E-2</v>
      </c>
      <c r="AQ198" s="32">
        <f t="shared" si="402"/>
        <v>9.9401414476974499E-3</v>
      </c>
      <c r="AR198" s="32">
        <f t="shared" si="402"/>
        <v>1.5241605386290276E-2</v>
      </c>
      <c r="AS198" s="32">
        <f t="shared" si="402"/>
        <v>9.602321844696473E-3</v>
      </c>
      <c r="AT198" s="32">
        <f t="shared" si="402"/>
        <v>6.0495323472993532E-3</v>
      </c>
      <c r="AU198" s="32">
        <f t="shared" si="402"/>
        <v>1.0005123949068429E-2</v>
      </c>
      <c r="AV198" s="32">
        <f t="shared" si="402"/>
        <v>6.3033005920394795E-3</v>
      </c>
      <c r="AW198" s="32">
        <f t="shared" ref="AW198:CB198" si="403">AW197/$O197</f>
        <v>3.9711250511099009E-3</v>
      </c>
      <c r="AX198" s="32">
        <f t="shared" si="403"/>
        <v>6.5677140103800489E-3</v>
      </c>
      <c r="AY198" s="32">
        <f t="shared" si="403"/>
        <v>4.1377074207890356E-3</v>
      </c>
      <c r="AZ198" s="32">
        <f t="shared" si="403"/>
        <v>2.6067856598192447E-3</v>
      </c>
      <c r="BA198" s="32">
        <f t="shared" si="403"/>
        <v>2.1953747391611472E-2</v>
      </c>
      <c r="BB198" s="32">
        <f t="shared" si="403"/>
        <v>1.3831019948924704E-2</v>
      </c>
      <c r="BC198" s="32">
        <f t="shared" si="403"/>
        <v>8.7136427970674283E-3</v>
      </c>
      <c r="BD198" s="32">
        <f t="shared" si="403"/>
        <v>1.4411209202226438E-2</v>
      </c>
      <c r="BE198" s="32">
        <f t="shared" si="403"/>
        <v>9.0791662311046732E-3</v>
      </c>
      <c r="BF198" s="32">
        <f t="shared" si="403"/>
        <v>5.7199405195850128E-3</v>
      </c>
      <c r="BG198" s="32">
        <f t="shared" si="403"/>
        <v>9.4600227909013689E-3</v>
      </c>
      <c r="BH198" s="32">
        <f t="shared" si="403"/>
        <v>5.95988291220996E-3</v>
      </c>
      <c r="BI198" s="32">
        <f t="shared" si="403"/>
        <v>3.7547694241725866E-3</v>
      </c>
      <c r="BJ198" s="32">
        <f t="shared" si="403"/>
        <v>3.5711870273257541E-2</v>
      </c>
      <c r="BK198" s="32">
        <f t="shared" si="403"/>
        <v>2.2498737065343454E-2</v>
      </c>
      <c r="BL198" s="32">
        <f t="shared" si="403"/>
        <v>1.417436739275223E-2</v>
      </c>
      <c r="BM198" s="32">
        <f t="shared" si="403"/>
        <v>2.3442523243541291E-2</v>
      </c>
      <c r="BN198" s="32">
        <f t="shared" si="403"/>
        <v>1.4768959524351661E-2</v>
      </c>
      <c r="BO198" s="32">
        <f t="shared" si="403"/>
        <v>9.3045515265526308E-3</v>
      </c>
      <c r="BP198" s="32">
        <f t="shared" si="403"/>
        <v>1.5388493848654572E-2</v>
      </c>
      <c r="BQ198" s="32">
        <f t="shared" si="403"/>
        <v>9.6948626404425205E-3</v>
      </c>
      <c r="BR198" s="32">
        <f t="shared" si="403"/>
        <v>6.1078337192346979E-3</v>
      </c>
      <c r="BS198" s="32">
        <f t="shared" si="403"/>
        <v>9.3653789338397388E-3</v>
      </c>
      <c r="BT198" s="32">
        <f t="shared" si="403"/>
        <v>5.9002565964055443E-3</v>
      </c>
      <c r="BU198" s="32">
        <f t="shared" si="403"/>
        <v>3.7172044131218137E-3</v>
      </c>
      <c r="BV198" s="32">
        <f t="shared" si="403"/>
        <v>6.1477629611999436E-3</v>
      </c>
      <c r="BW198" s="32">
        <f t="shared" si="403"/>
        <v>3.8731352165465261E-3</v>
      </c>
      <c r="BX198" s="32">
        <f t="shared" si="403"/>
        <v>2.4401032538712134E-3</v>
      </c>
      <c r="BY198" s="32">
        <f t="shared" si="403"/>
        <v>4.0356070687687842E-3</v>
      </c>
      <c r="BZ198" s="32">
        <f t="shared" si="403"/>
        <v>2.5424616981559196E-3</v>
      </c>
      <c r="CA198" s="32">
        <f t="shared" si="403"/>
        <v>1.6017692942940571E-3</v>
      </c>
      <c r="CB198" s="32">
        <f t="shared" si="403"/>
        <v>1.3489731437685537E-2</v>
      </c>
      <c r="CC198" s="32">
        <f t="shared" ref="CC198:CS198" si="404">CC197/$O197</f>
        <v>8.4986285617714812E-3</v>
      </c>
      <c r="CD198" s="32">
        <f t="shared" si="404"/>
        <v>5.3541975809230855E-3</v>
      </c>
      <c r="CE198" s="32">
        <f t="shared" si="404"/>
        <v>8.8551324911672544E-3</v>
      </c>
      <c r="CF198" s="32">
        <f t="shared" si="404"/>
        <v>5.5787976399192573E-3</v>
      </c>
      <c r="CG198" s="32">
        <f t="shared" si="404"/>
        <v>3.5146829410190043E-3</v>
      </c>
      <c r="CH198" s="32">
        <f t="shared" si="404"/>
        <v>5.8128193135903944E-3</v>
      </c>
      <c r="CI198" s="32">
        <f t="shared" si="404"/>
        <v>3.6621182913165583E-3</v>
      </c>
      <c r="CJ198" s="32">
        <f t="shared" si="404"/>
        <v>2.307161061800094E-3</v>
      </c>
      <c r="CK198" s="32">
        <f t="shared" si="404"/>
        <v>2.1943567561854345E-2</v>
      </c>
      <c r="CL198" s="32">
        <f t="shared" si="404"/>
        <v>1.3824606582407547E-2</v>
      </c>
      <c r="CM198" s="32">
        <f t="shared" si="404"/>
        <v>8.7096023296858796E-3</v>
      </c>
      <c r="CN198" s="32">
        <f t="shared" si="404"/>
        <v>1.4404526805200725E-2</v>
      </c>
      <c r="CO198" s="32">
        <f t="shared" si="404"/>
        <v>9.0749562725531488E-3</v>
      </c>
      <c r="CP198" s="32">
        <f t="shared" si="404"/>
        <v>5.7172882151892493E-3</v>
      </c>
      <c r="CQ198" s="32">
        <f t="shared" si="404"/>
        <v>9.4556362312952988E-3</v>
      </c>
      <c r="CR198" s="32">
        <f t="shared" si="404"/>
        <v>5.9571193478700568E-3</v>
      </c>
      <c r="CS198" s="32">
        <f t="shared" si="404"/>
        <v>3.753028358611727E-3</v>
      </c>
    </row>
    <row r="199" spans="1:111" ht="13.15" thickTop="1" x14ac:dyDescent="0.35">
      <c r="H199" s="34">
        <f t="shared" si="400"/>
        <v>1.0263919830322266E-4</v>
      </c>
      <c r="I199" s="34">
        <f t="shared" ref="I199:J199" si="405">I194</f>
        <v>-0.46203702160395704</v>
      </c>
      <c r="J199" s="34">
        <f t="shared" si="405"/>
        <v>0.12728703090338453</v>
      </c>
      <c r="K199" s="34">
        <f t="shared" si="396"/>
        <v>-0.4620239569651507</v>
      </c>
      <c r="L199" s="34">
        <f>$CE$6-$CE$7*SUMPRODUCT($B$6:$CD$6,Q198:CS198)</f>
        <v>-0.47535761028782986</v>
      </c>
    </row>
    <row r="200" spans="1:111" ht="13.5" thickBot="1" x14ac:dyDescent="0.4">
      <c r="B200" s="39" t="s">
        <v>367</v>
      </c>
      <c r="D200" s="39" t="s">
        <v>368</v>
      </c>
      <c r="E200" s="39" t="s">
        <v>369</v>
      </c>
      <c r="F200" s="39" t="s">
        <v>370</v>
      </c>
      <c r="H200" s="39" t="s">
        <v>347</v>
      </c>
      <c r="I200" s="39" t="s">
        <v>371</v>
      </c>
      <c r="J200" s="39" t="s">
        <v>372</v>
      </c>
      <c r="K200" s="39" t="s">
        <v>349</v>
      </c>
      <c r="L200" s="39" t="s">
        <v>373</v>
      </c>
      <c r="M200" s="39" t="s">
        <v>374</v>
      </c>
      <c r="O200" s="45" t="s">
        <v>336</v>
      </c>
    </row>
    <row r="201" spans="1:111" ht="13.9" thickTop="1" thickBot="1" x14ac:dyDescent="0.4">
      <c r="B201" s="32">
        <f>1+B196</f>
        <v>10</v>
      </c>
      <c r="D201" s="32">
        <f>IF(F196,IF(M201&lt;0,D196,H201),E196)</f>
        <v>1.0263919830322266E-4</v>
      </c>
      <c r="E201" s="32">
        <f>IF(F196,IF(M201&lt;0,H201,E196),H201)</f>
        <v>1.5395879745483398E-4</v>
      </c>
      <c r="F201" s="32" t="b">
        <f>OR(F196,M201*M196&lt;=0)</f>
        <v>1</v>
      </c>
      <c r="H201" s="32">
        <f>IF(F196,(D196+E196)/2,2*H196)</f>
        <v>1.5395879745483398E-4</v>
      </c>
      <c r="I201" s="32">
        <f>I196</f>
        <v>-0.48693024641912852</v>
      </c>
      <c r="J201" s="32">
        <f>J196</f>
        <v>-0.76813491550400936</v>
      </c>
      <c r="K201" s="32">
        <f>I201+J201*H201</f>
        <v>-0.48704850754700257</v>
      </c>
      <c r="L201" s="32">
        <f>$CE$3-$CE$7*SUMPRODUCT($B$3:$CD$3,Q203:CS203)</f>
        <v>-0.50717953217954914</v>
      </c>
      <c r="M201" s="32">
        <f>SUMPRODUCT(L201:L204,J201:J204)</f>
        <v>-2.3745878878036621E-2</v>
      </c>
      <c r="O201" s="46">
        <f>SUM(Q201:CS201)</f>
        <v>-1.6421237888668077</v>
      </c>
      <c r="P201" s="39" t="s">
        <v>363</v>
      </c>
      <c r="Q201" s="32">
        <f t="shared" ref="Q201:AV201" si="406">SUMPRODUCT(B$3:B$6,$K201:$K204)</f>
        <v>0.94421034382689806</v>
      </c>
      <c r="R201" s="32">
        <f t="shared" si="406"/>
        <v>0.48219291918115043</v>
      </c>
      <c r="S201" s="32">
        <f t="shared" si="406"/>
        <v>2.0175494535402849E-2</v>
      </c>
      <c r="T201" s="32">
        <f t="shared" si="406"/>
        <v>0.52333013507913306</v>
      </c>
      <c r="U201" s="32">
        <f t="shared" si="406"/>
        <v>6.1312710433385487E-2</v>
      </c>
      <c r="V201" s="32">
        <f t="shared" si="406"/>
        <v>-0.40070471421236209</v>
      </c>
      <c r="W201" s="32">
        <f t="shared" si="406"/>
        <v>0.10244992633136812</v>
      </c>
      <c r="X201" s="32">
        <f t="shared" si="406"/>
        <v>-0.35956749831437945</v>
      </c>
      <c r="Y201" s="32">
        <f t="shared" si="406"/>
        <v>-0.82158492296012708</v>
      </c>
      <c r="Z201" s="32">
        <f t="shared" si="406"/>
        <v>1.3091267413528556</v>
      </c>
      <c r="AA201" s="32">
        <f t="shared" si="406"/>
        <v>0.84710931670710798</v>
      </c>
      <c r="AB201" s="32">
        <f t="shared" si="406"/>
        <v>0.38509189206136041</v>
      </c>
      <c r="AC201" s="32">
        <f t="shared" si="406"/>
        <v>0.88824653260509057</v>
      </c>
      <c r="AD201" s="32">
        <f t="shared" si="406"/>
        <v>0.42622910795934299</v>
      </c>
      <c r="AE201" s="32">
        <f t="shared" si="406"/>
        <v>-3.5788316686404587E-2</v>
      </c>
      <c r="AF201" s="32">
        <f t="shared" si="406"/>
        <v>0.46736632385732563</v>
      </c>
      <c r="AG201" s="32">
        <f t="shared" si="406"/>
        <v>5.3488992115780509E-3</v>
      </c>
      <c r="AH201" s="32">
        <f t="shared" si="406"/>
        <v>-0.45666852543416953</v>
      </c>
      <c r="AI201" s="32">
        <f t="shared" si="406"/>
        <v>1.7956819380541322</v>
      </c>
      <c r="AJ201" s="32">
        <f t="shared" si="406"/>
        <v>1.3336645134083847</v>
      </c>
      <c r="AK201" s="32">
        <f t="shared" si="406"/>
        <v>0.87164708876263708</v>
      </c>
      <c r="AL201" s="32">
        <f t="shared" si="406"/>
        <v>1.3748017293063672</v>
      </c>
      <c r="AM201" s="32">
        <f t="shared" si="406"/>
        <v>0.91278430466061966</v>
      </c>
      <c r="AN201" s="32">
        <f t="shared" si="406"/>
        <v>0.45076688001487208</v>
      </c>
      <c r="AO201" s="32">
        <f t="shared" si="406"/>
        <v>0.95392152055860224</v>
      </c>
      <c r="AP201" s="32">
        <f t="shared" si="406"/>
        <v>0.49190409591285472</v>
      </c>
      <c r="AQ201" s="32">
        <f t="shared" si="406"/>
        <v>2.9886671267107145E-2</v>
      </c>
      <c r="AR201" s="32">
        <f t="shared" si="406"/>
        <v>0.45716183627989543</v>
      </c>
      <c r="AS201" s="32">
        <f t="shared" si="406"/>
        <v>-4.8555883658521481E-3</v>
      </c>
      <c r="AT201" s="32">
        <f t="shared" si="406"/>
        <v>-0.46687301301159972</v>
      </c>
      <c r="AU201" s="32">
        <f t="shared" si="406"/>
        <v>3.6281627532130489E-2</v>
      </c>
      <c r="AV201" s="32">
        <f t="shared" si="406"/>
        <v>-0.42573579711361709</v>
      </c>
      <c r="AW201" s="32">
        <f t="shared" ref="AW201:CB201" si="407">SUMPRODUCT(AH$3:AH$6,$K201:$K204)</f>
        <v>-0.88775322175936466</v>
      </c>
      <c r="AX201" s="32">
        <f t="shared" si="407"/>
        <v>-0.38459858121563451</v>
      </c>
      <c r="AY201" s="32">
        <f t="shared" si="407"/>
        <v>-0.84661600586138208</v>
      </c>
      <c r="AZ201" s="32">
        <f t="shared" si="407"/>
        <v>-1.3086334305071297</v>
      </c>
      <c r="BA201" s="32">
        <f t="shared" si="407"/>
        <v>0.82207823380585299</v>
      </c>
      <c r="BB201" s="32">
        <f t="shared" si="407"/>
        <v>0.36006080916010536</v>
      </c>
      <c r="BC201" s="32">
        <f t="shared" si="407"/>
        <v>-0.10195661548564222</v>
      </c>
      <c r="BD201" s="32">
        <f t="shared" si="407"/>
        <v>0.40119802505808799</v>
      </c>
      <c r="BE201" s="32">
        <f t="shared" si="407"/>
        <v>-6.0819399587659584E-2</v>
      </c>
      <c r="BF201" s="32">
        <f t="shared" si="407"/>
        <v>-0.52283682423340716</v>
      </c>
      <c r="BG201" s="32">
        <f t="shared" si="407"/>
        <v>-1.9682183689676946E-2</v>
      </c>
      <c r="BH201" s="32">
        <f t="shared" si="407"/>
        <v>-0.48169960833542452</v>
      </c>
      <c r="BI201" s="32">
        <f t="shared" si="407"/>
        <v>-0.94371703298117215</v>
      </c>
      <c r="BJ201" s="32">
        <f t="shared" si="407"/>
        <v>1.3086334305071297</v>
      </c>
      <c r="BK201" s="32">
        <f t="shared" si="407"/>
        <v>0.84661600586138208</v>
      </c>
      <c r="BL201" s="32">
        <f t="shared" si="407"/>
        <v>0.38459858121563451</v>
      </c>
      <c r="BM201" s="32">
        <f t="shared" si="407"/>
        <v>0.88775322175936466</v>
      </c>
      <c r="BN201" s="32">
        <f t="shared" si="407"/>
        <v>0.42573579711361709</v>
      </c>
      <c r="BO201" s="32">
        <f t="shared" si="407"/>
        <v>-3.6281627532130489E-2</v>
      </c>
      <c r="BP201" s="32">
        <f t="shared" si="407"/>
        <v>0.46687301301159972</v>
      </c>
      <c r="BQ201" s="32">
        <f t="shared" si="407"/>
        <v>4.8555883658521481E-3</v>
      </c>
      <c r="BR201" s="32">
        <f t="shared" si="407"/>
        <v>-0.45716183627989543</v>
      </c>
      <c r="BS201" s="32">
        <f t="shared" si="407"/>
        <v>-2.9886671267107145E-2</v>
      </c>
      <c r="BT201" s="32">
        <f t="shared" si="407"/>
        <v>-0.49190409591285472</v>
      </c>
      <c r="BU201" s="32">
        <f t="shared" si="407"/>
        <v>-0.95392152055860224</v>
      </c>
      <c r="BV201" s="32">
        <f t="shared" si="407"/>
        <v>-0.45076688001487208</v>
      </c>
      <c r="BW201" s="32">
        <f t="shared" si="407"/>
        <v>-0.91278430466061966</v>
      </c>
      <c r="BX201" s="32">
        <f t="shared" si="407"/>
        <v>-1.3748017293063672</v>
      </c>
      <c r="BY201" s="32">
        <f t="shared" si="407"/>
        <v>-0.87164708876263708</v>
      </c>
      <c r="BZ201" s="32">
        <f t="shared" si="407"/>
        <v>-1.3336645134083847</v>
      </c>
      <c r="CA201" s="32">
        <f t="shared" si="407"/>
        <v>-1.7956819380541322</v>
      </c>
      <c r="CB201" s="32">
        <f t="shared" si="407"/>
        <v>0.33502972625885036</v>
      </c>
      <c r="CC201" s="32">
        <f t="shared" ref="CC201:CS201" si="408">SUMPRODUCT(BN$3:BN$6,$K201:$K204)</f>
        <v>-0.12698769838689722</v>
      </c>
      <c r="CD201" s="32">
        <f t="shared" si="408"/>
        <v>-0.58900512303264474</v>
      </c>
      <c r="CE201" s="32">
        <f t="shared" si="408"/>
        <v>-8.5850482488914581E-2</v>
      </c>
      <c r="CF201" s="32">
        <f t="shared" si="408"/>
        <v>-0.54786790713466216</v>
      </c>
      <c r="CG201" s="32">
        <f t="shared" si="408"/>
        <v>-1.0098853317804097</v>
      </c>
      <c r="CH201" s="32">
        <f t="shared" si="408"/>
        <v>-0.50673069123667958</v>
      </c>
      <c r="CI201" s="32">
        <f t="shared" si="408"/>
        <v>-0.96874811588242715</v>
      </c>
      <c r="CJ201" s="32">
        <f t="shared" si="408"/>
        <v>-1.4307655405281747</v>
      </c>
      <c r="CK201" s="32">
        <f t="shared" si="408"/>
        <v>0.82158492296012708</v>
      </c>
      <c r="CL201" s="32">
        <f t="shared" si="408"/>
        <v>0.35956749831437945</v>
      </c>
      <c r="CM201" s="32">
        <f t="shared" si="408"/>
        <v>-0.10244992633136812</v>
      </c>
      <c r="CN201" s="32">
        <f t="shared" si="408"/>
        <v>0.40070471421236209</v>
      </c>
      <c r="CO201" s="32">
        <f t="shared" si="408"/>
        <v>-6.1312710433385487E-2</v>
      </c>
      <c r="CP201" s="32">
        <f t="shared" si="408"/>
        <v>-0.52333013507913306</v>
      </c>
      <c r="CQ201" s="32">
        <f t="shared" si="408"/>
        <v>-2.0175494535402849E-2</v>
      </c>
      <c r="CR201" s="32">
        <f t="shared" si="408"/>
        <v>-0.48219291918115043</v>
      </c>
      <c r="CS201" s="32">
        <f t="shared" si="408"/>
        <v>-0.94421034382689806</v>
      </c>
    </row>
    <row r="202" spans="1:111" ht="13.9" thickTop="1" thickBot="1" x14ac:dyDescent="0.4">
      <c r="H202" s="33">
        <f>H201</f>
        <v>1.5395879745483398E-4</v>
      </c>
      <c r="I202" s="33">
        <f t="shared" ref="I202:J202" si="409">I197</f>
        <v>0.42570977950168587</v>
      </c>
      <c r="J202" s="33">
        <f t="shared" si="409"/>
        <v>0.16899074532504654</v>
      </c>
      <c r="K202" s="33">
        <f t="shared" ref="K202:K204" si="410">I202+J202*H202</f>
        <v>0.42573579711361709</v>
      </c>
      <c r="L202" s="33">
        <f>$CE$4-$CE$7*SUMPRODUCT($B$4:$CD$4,Q203:CS203)</f>
        <v>0.48682466591554885</v>
      </c>
      <c r="M202" s="39" t="s">
        <v>375</v>
      </c>
      <c r="O202" s="47">
        <f t="shared" ref="O202:O203" si="411">SUM(Q202:CS202)</f>
        <v>103.64309310991221</v>
      </c>
      <c r="P202" s="39" t="s">
        <v>365</v>
      </c>
      <c r="Q202" s="33">
        <f>EXP(Q201)</f>
        <v>2.5707825425583168</v>
      </c>
      <c r="R202" s="33">
        <f>EXP(R201)</f>
        <v>1.6196222113552567</v>
      </c>
      <c r="S202" s="33">
        <f t="shared" ref="S202:CD202" si="412">EXP(S201)</f>
        <v>1.0203803954981101</v>
      </c>
      <c r="T202" s="33">
        <f t="shared" si="412"/>
        <v>1.6876383660156908</v>
      </c>
      <c r="U202" s="33">
        <f t="shared" si="412"/>
        <v>1.0632313457419944</v>
      </c>
      <c r="V202" s="33">
        <f t="shared" si="412"/>
        <v>0.66984782838115586</v>
      </c>
      <c r="W202" s="33">
        <f t="shared" si="412"/>
        <v>1.1078818248134663</v>
      </c>
      <c r="X202" s="33">
        <f t="shared" si="412"/>
        <v>0.69797813752034998</v>
      </c>
      <c r="Y202" s="33">
        <f t="shared" si="412"/>
        <v>0.4397341571502012</v>
      </c>
      <c r="Z202" s="33">
        <f t="shared" si="412"/>
        <v>3.7029386766851462</v>
      </c>
      <c r="AA202" s="33">
        <f t="shared" si="412"/>
        <v>2.3328934395506762</v>
      </c>
      <c r="AB202" s="33">
        <f t="shared" si="412"/>
        <v>1.4697493735355589</v>
      </c>
      <c r="AC202" s="33">
        <f t="shared" si="412"/>
        <v>2.430863472239976</v>
      </c>
      <c r="AD202" s="33">
        <f t="shared" si="412"/>
        <v>1.5314716072772294</v>
      </c>
      <c r="AE202" s="33">
        <f t="shared" si="412"/>
        <v>0.96484451335108179</v>
      </c>
      <c r="AF202" s="33">
        <f t="shared" si="412"/>
        <v>1.5957858707939476</v>
      </c>
      <c r="AG202" s="33">
        <f t="shared" si="412"/>
        <v>1.0053632301130884</v>
      </c>
      <c r="AH202" s="33">
        <f t="shared" si="412"/>
        <v>0.63339025803038607</v>
      </c>
      <c r="AI202" s="33">
        <f t="shared" si="412"/>
        <v>6.0235810306509352</v>
      </c>
      <c r="AJ202" s="33">
        <f t="shared" si="412"/>
        <v>3.7949244899694339</v>
      </c>
      <c r="AK202" s="33">
        <f t="shared" si="412"/>
        <v>2.3908455470737615</v>
      </c>
      <c r="AL202" s="33">
        <f t="shared" si="412"/>
        <v>3.9542926248497556</v>
      </c>
      <c r="AM202" s="33">
        <f t="shared" si="412"/>
        <v>2.4912492828084711</v>
      </c>
      <c r="AN202" s="33">
        <f t="shared" si="412"/>
        <v>1.5695153540462958</v>
      </c>
      <c r="AO202" s="33">
        <f t="shared" si="412"/>
        <v>2.5958694808578722</v>
      </c>
      <c r="AP202" s="33">
        <f t="shared" si="412"/>
        <v>1.6354272675248172</v>
      </c>
      <c r="AQ202" s="33">
        <f t="shared" si="412"/>
        <v>1.030337760463901</v>
      </c>
      <c r="AR202" s="33">
        <f t="shared" si="412"/>
        <v>1.5795844976440019</v>
      </c>
      <c r="AS202" s="33">
        <f t="shared" si="412"/>
        <v>0.99515618094665281</v>
      </c>
      <c r="AT202" s="33">
        <f t="shared" si="412"/>
        <v>0.62695970108179921</v>
      </c>
      <c r="AU202" s="33">
        <f t="shared" si="412"/>
        <v>1.0369478384331947</v>
      </c>
      <c r="AV202" s="33">
        <f t="shared" si="412"/>
        <v>0.65328892014020934</v>
      </c>
      <c r="AW202" s="33">
        <f t="shared" si="412"/>
        <v>0.41157944243639638</v>
      </c>
      <c r="AX202" s="33">
        <f t="shared" si="412"/>
        <v>0.68072383670203085</v>
      </c>
      <c r="AY202" s="33">
        <f t="shared" si="412"/>
        <v>0.42886375158919843</v>
      </c>
      <c r="AZ202" s="33">
        <f t="shared" si="412"/>
        <v>0.27018903630323393</v>
      </c>
      <c r="BA202" s="33">
        <f t="shared" si="412"/>
        <v>2.2752233736570768</v>
      </c>
      <c r="BB202" s="33">
        <f t="shared" si="412"/>
        <v>1.4334165767682974</v>
      </c>
      <c r="BC202" s="33">
        <f t="shared" si="412"/>
        <v>0.90306873001728738</v>
      </c>
      <c r="BD202" s="33">
        <f t="shared" si="412"/>
        <v>1.4936130120201461</v>
      </c>
      <c r="BE202" s="33">
        <f t="shared" si="412"/>
        <v>0.94099316818516121</v>
      </c>
      <c r="BF202" s="33">
        <f t="shared" si="412"/>
        <v>0.59283638763532942</v>
      </c>
      <c r="BG202" s="33">
        <f t="shared" si="412"/>
        <v>0.98051024594129921</v>
      </c>
      <c r="BH202" s="33">
        <f t="shared" si="412"/>
        <v>0.61773259561953386</v>
      </c>
      <c r="BI202" s="33">
        <f t="shared" si="412"/>
        <v>0.38917855399309265</v>
      </c>
      <c r="BJ202" s="33">
        <f t="shared" si="412"/>
        <v>3.7011124273662128</v>
      </c>
      <c r="BK202" s="33">
        <f t="shared" si="412"/>
        <v>2.3317428817296819</v>
      </c>
      <c r="BL202" s="33">
        <f t="shared" si="412"/>
        <v>1.4690245090355547</v>
      </c>
      <c r="BM202" s="33">
        <f t="shared" si="412"/>
        <v>2.4296645966581174</v>
      </c>
      <c r="BN202" s="33">
        <f t="shared" si="412"/>
        <v>1.5307163020388885</v>
      </c>
      <c r="BO202" s="33">
        <f t="shared" si="412"/>
        <v>0.96436866246905717</v>
      </c>
      <c r="BP202" s="33">
        <f t="shared" si="412"/>
        <v>1.5949988464562102</v>
      </c>
      <c r="BQ202" s="33">
        <f t="shared" si="412"/>
        <v>1.0048673958380476</v>
      </c>
      <c r="BR202" s="33">
        <f t="shared" si="412"/>
        <v>0.63307787680338112</v>
      </c>
      <c r="BS202" s="33">
        <f t="shared" si="412"/>
        <v>0.97055551914331306</v>
      </c>
      <c r="BT202" s="33">
        <f t="shared" si="412"/>
        <v>0.61146100462998754</v>
      </c>
      <c r="BU202" s="33">
        <f t="shared" si="412"/>
        <v>0.38522738041109994</v>
      </c>
      <c r="BV202" s="33">
        <f t="shared" si="412"/>
        <v>0.63713935478359329</v>
      </c>
      <c r="BW202" s="33">
        <f t="shared" si="412"/>
        <v>0.40140503276840511</v>
      </c>
      <c r="BX202" s="33">
        <f t="shared" si="412"/>
        <v>0.25288973145683552</v>
      </c>
      <c r="BY202" s="33">
        <f t="shared" si="412"/>
        <v>0.41826206683402634</v>
      </c>
      <c r="BZ202" s="33">
        <f t="shared" si="412"/>
        <v>0.26350985444984559</v>
      </c>
      <c r="CA202" s="33">
        <f t="shared" si="412"/>
        <v>0.16601420233437708</v>
      </c>
      <c r="CB202" s="33">
        <f t="shared" si="412"/>
        <v>1.3979819413778669</v>
      </c>
      <c r="CC202" s="33">
        <f t="shared" si="412"/>
        <v>0.88074450710868468</v>
      </c>
      <c r="CD202" s="33">
        <f t="shared" si="412"/>
        <v>0.55487904660454368</v>
      </c>
      <c r="CE202" s="33">
        <f t="shared" ref="CE202:CS202" si="413">EXP(CE201)</f>
        <v>0.9177314378829331</v>
      </c>
      <c r="CF202" s="33">
        <f t="shared" si="413"/>
        <v>0.5781812332423204</v>
      </c>
      <c r="CG202" s="33">
        <f t="shared" si="413"/>
        <v>0.36426074630806465</v>
      </c>
      <c r="CH202" s="33">
        <f t="shared" si="413"/>
        <v>0.60246199693292413</v>
      </c>
      <c r="CI202" s="33">
        <f t="shared" si="413"/>
        <v>0.37955790331413142</v>
      </c>
      <c r="CJ202" s="33">
        <f t="shared" si="413"/>
        <v>0.23912579167090453</v>
      </c>
      <c r="CK202" s="33">
        <f t="shared" si="413"/>
        <v>2.2741012580890487</v>
      </c>
      <c r="CL202" s="33">
        <f t="shared" si="413"/>
        <v>1.4327096312108263</v>
      </c>
      <c r="CM202" s="33">
        <f t="shared" si="413"/>
        <v>0.90262334628367924</v>
      </c>
      <c r="CN202" s="33">
        <f t="shared" si="413"/>
        <v>1.4928763782316563</v>
      </c>
      <c r="CO202" s="33">
        <f t="shared" si="413"/>
        <v>0.94052908052869022</v>
      </c>
      <c r="CP202" s="33">
        <f t="shared" si="413"/>
        <v>0.59254400713873234</v>
      </c>
      <c r="CQ202" s="33">
        <f t="shared" si="413"/>
        <v>0.98002666888933998</v>
      </c>
      <c r="CR202" s="33">
        <f t="shared" si="413"/>
        <v>0.6174279365823383</v>
      </c>
      <c r="CS202" s="33">
        <f t="shared" si="413"/>
        <v>0.38898661533808648</v>
      </c>
    </row>
    <row r="203" spans="1:111" ht="13.9" thickTop="1" thickBot="1" x14ac:dyDescent="0.4">
      <c r="H203" s="32">
        <f t="shared" ref="H203:H204" si="414">H202</f>
        <v>1.5395879745483398E-4</v>
      </c>
      <c r="I203" s="32">
        <f t="shared" ref="I203:J203" si="415">I198</f>
        <v>-0.42103416754521977</v>
      </c>
      <c r="J203" s="32">
        <f t="shared" si="415"/>
        <v>1</v>
      </c>
      <c r="K203" s="32">
        <f t="shared" si="410"/>
        <v>-0.42088020874776494</v>
      </c>
      <c r="L203" s="32">
        <f>$CE$5-$CE$7*SUMPRODUCT($B$5:$CD$5,Q203:CS203)</f>
        <v>-0.4347905335490907</v>
      </c>
      <c r="M203" s="32">
        <f>SUMPRODUCT($B$7:$CD$7, LN(Q203:CS203))</f>
        <v>-2480.3402889473737</v>
      </c>
      <c r="O203" s="48">
        <f t="shared" si="411"/>
        <v>1</v>
      </c>
      <c r="P203" s="39" t="s">
        <v>366</v>
      </c>
      <c r="Q203" s="32">
        <f t="shared" ref="Q203:AV203" si="416">Q202/$O202</f>
        <v>2.4804185840266595E-2</v>
      </c>
      <c r="R203" s="32">
        <f t="shared" si="416"/>
        <v>1.5626918907540394E-2</v>
      </c>
      <c r="S203" s="32">
        <f t="shared" si="416"/>
        <v>9.8451364667012532E-3</v>
      </c>
      <c r="T203" s="32">
        <f t="shared" si="416"/>
        <v>1.628317252386487E-2</v>
      </c>
      <c r="U203" s="32">
        <f t="shared" si="416"/>
        <v>1.0258583701418971E-2</v>
      </c>
      <c r="V203" s="32">
        <f t="shared" si="416"/>
        <v>6.4630242911680623E-3</v>
      </c>
      <c r="W203" s="32">
        <f t="shared" si="416"/>
        <v>1.0689393683364615E-2</v>
      </c>
      <c r="X203" s="32">
        <f t="shared" si="416"/>
        <v>6.7344394747091618E-3</v>
      </c>
      <c r="Y203" s="32">
        <f t="shared" si="416"/>
        <v>4.2427733865861043E-3</v>
      </c>
      <c r="Z203" s="32">
        <f t="shared" si="416"/>
        <v>3.5727790107134547E-2</v>
      </c>
      <c r="AA203" s="32">
        <f t="shared" si="416"/>
        <v>2.2508913710985755E-2</v>
      </c>
      <c r="AB203" s="32">
        <f t="shared" si="416"/>
        <v>1.418087138693273E-2</v>
      </c>
      <c r="AC203" s="32">
        <f t="shared" si="416"/>
        <v>2.3454177208529232E-2</v>
      </c>
      <c r="AD203" s="32">
        <f t="shared" si="416"/>
        <v>1.4776398130583799E-2</v>
      </c>
      <c r="AE203" s="32">
        <f t="shared" si="416"/>
        <v>9.3092987134982177E-3</v>
      </c>
      <c r="AF203" s="32">
        <f t="shared" si="416"/>
        <v>1.5396934063919112E-2</v>
      </c>
      <c r="AG203" s="32">
        <f t="shared" si="416"/>
        <v>9.7002434021041146E-3</v>
      </c>
      <c r="AH203" s="32">
        <f t="shared" si="416"/>
        <v>6.1112635586693994E-3</v>
      </c>
      <c r="AI203" s="32">
        <f t="shared" si="416"/>
        <v>5.8118499264229816E-2</v>
      </c>
      <c r="AJ203" s="32">
        <f t="shared" si="416"/>
        <v>3.6615314885912985E-2</v>
      </c>
      <c r="AK203" s="32">
        <f t="shared" si="416"/>
        <v>2.3068064405780513E-2</v>
      </c>
      <c r="AL203" s="32">
        <f t="shared" si="416"/>
        <v>3.8152977745041602E-2</v>
      </c>
      <c r="AM203" s="32">
        <f t="shared" si="416"/>
        <v>2.4036809478143732E-2</v>
      </c>
      <c r="AN203" s="32">
        <f t="shared" si="416"/>
        <v>1.5143463080379551E-2</v>
      </c>
      <c r="AO203" s="32">
        <f t="shared" si="416"/>
        <v>2.504623707153341E-2</v>
      </c>
      <c r="AP203" s="32">
        <f t="shared" si="416"/>
        <v>1.577941393345398E-2</v>
      </c>
      <c r="AQ203" s="32">
        <f t="shared" si="416"/>
        <v>9.9412100656938191E-3</v>
      </c>
      <c r="AR203" s="32">
        <f t="shared" si="416"/>
        <v>1.5240615175088148E-2</v>
      </c>
      <c r="AS203" s="32">
        <f t="shared" si="416"/>
        <v>9.601760726026403E-3</v>
      </c>
      <c r="AT203" s="32">
        <f t="shared" si="416"/>
        <v>6.0492183537683136E-3</v>
      </c>
      <c r="AU203" s="32">
        <f t="shared" si="416"/>
        <v>1.000498737849829E-2</v>
      </c>
      <c r="AV203" s="32">
        <f t="shared" si="416"/>
        <v>6.3032557263358064E-3</v>
      </c>
      <c r="AW203" s="32">
        <f t="shared" ref="AW203:CB203" si="417">AW202/$O202</f>
        <v>3.9711227259487661E-3</v>
      </c>
      <c r="AX203" s="32">
        <f t="shared" si="417"/>
        <v>6.5679614171697065E-3</v>
      </c>
      <c r="AY203" s="32">
        <f t="shared" si="417"/>
        <v>4.1378903187923362E-3</v>
      </c>
      <c r="AZ203" s="32">
        <f t="shared" si="417"/>
        <v>2.6069179160515964E-3</v>
      </c>
      <c r="BA203" s="32">
        <f t="shared" si="417"/>
        <v>2.1952484293808472E-2</v>
      </c>
      <c r="BB203" s="32">
        <f t="shared" si="417"/>
        <v>1.3830314531892414E-2</v>
      </c>
      <c r="BC203" s="32">
        <f t="shared" si="417"/>
        <v>8.7132552968058781E-3</v>
      </c>
      <c r="BD203" s="32">
        <f t="shared" si="417"/>
        <v>1.4411119614465655E-2</v>
      </c>
      <c r="BE203" s="32">
        <f t="shared" si="417"/>
        <v>9.0791690980049165E-3</v>
      </c>
      <c r="BF203" s="32">
        <f t="shared" si="417"/>
        <v>5.7199796903652208E-3</v>
      </c>
      <c r="BG203" s="32">
        <f t="shared" si="417"/>
        <v>9.4604494763725379E-3</v>
      </c>
      <c r="BH203" s="32">
        <f t="shared" si="417"/>
        <v>5.960190660890795E-3</v>
      </c>
      <c r="BI203" s="32">
        <f t="shared" si="417"/>
        <v>3.7549878367714637E-3</v>
      </c>
      <c r="BJ203" s="32">
        <f t="shared" si="417"/>
        <v>3.5710169547344836E-2</v>
      </c>
      <c r="BK203" s="32">
        <f t="shared" si="417"/>
        <v>2.2497812558111303E-2</v>
      </c>
      <c r="BL203" s="32">
        <f t="shared" si="417"/>
        <v>1.4173877534489177E-2</v>
      </c>
      <c r="BM203" s="32">
        <f t="shared" si="417"/>
        <v>2.3442609861918037E-2</v>
      </c>
      <c r="BN203" s="32">
        <f t="shared" si="417"/>
        <v>1.4769110570789149E-2</v>
      </c>
      <c r="BO203" s="32">
        <f t="shared" si="417"/>
        <v>9.3047074680254489E-3</v>
      </c>
      <c r="BP203" s="32">
        <f t="shared" si="417"/>
        <v>1.5389340462511416E-2</v>
      </c>
      <c r="BQ203" s="32">
        <f t="shared" si="417"/>
        <v>9.6954593469378431E-3</v>
      </c>
      <c r="BR203" s="32">
        <f t="shared" si="417"/>
        <v>6.1082495495576334E-3</v>
      </c>
      <c r="BS203" s="32">
        <f t="shared" si="417"/>
        <v>9.3644013317322645E-3</v>
      </c>
      <c r="BT203" s="32">
        <f t="shared" si="417"/>
        <v>5.8996792384567367E-3</v>
      </c>
      <c r="BU203" s="32">
        <f t="shared" si="417"/>
        <v>3.7168649530998758E-3</v>
      </c>
      <c r="BV203" s="32">
        <f t="shared" si="417"/>
        <v>6.1474367048068987E-3</v>
      </c>
      <c r="BW203" s="32">
        <f t="shared" si="417"/>
        <v>3.8729549719509052E-3</v>
      </c>
      <c r="BX203" s="32">
        <f t="shared" si="417"/>
        <v>2.4400056373139029E-3</v>
      </c>
      <c r="BY203" s="32">
        <f t="shared" si="417"/>
        <v>4.0356000026983427E-3</v>
      </c>
      <c r="BZ203" s="32">
        <f t="shared" si="417"/>
        <v>2.5424738546773848E-3</v>
      </c>
      <c r="CA203" s="32">
        <f t="shared" si="417"/>
        <v>1.6017874163435193E-3</v>
      </c>
      <c r="CB203" s="32">
        <f t="shared" si="417"/>
        <v>1.3488423583569862E-2</v>
      </c>
      <c r="CC203" s="32">
        <f t="shared" ref="CC203:CS203" si="418">CC202/$O202</f>
        <v>8.4978601147561866E-3</v>
      </c>
      <c r="CD203" s="32">
        <f t="shared" si="418"/>
        <v>5.3537484260152415E-3</v>
      </c>
      <c r="CE203" s="32">
        <f t="shared" si="418"/>
        <v>8.8547283793401488E-3</v>
      </c>
      <c r="CF203" s="32">
        <f t="shared" si="418"/>
        <v>5.578579487483709E-3</v>
      </c>
      <c r="CG203" s="32">
        <f t="shared" si="418"/>
        <v>3.5145684616124939E-3</v>
      </c>
      <c r="CH203" s="32">
        <f t="shared" si="418"/>
        <v>5.8128523460219449E-3</v>
      </c>
      <c r="CI203" s="32">
        <f t="shared" si="418"/>
        <v>3.6621630243282586E-3</v>
      </c>
      <c r="CJ203" s="32">
        <f t="shared" si="418"/>
        <v>2.3072043152679222E-3</v>
      </c>
      <c r="CK203" s="32">
        <f t="shared" si="418"/>
        <v>2.1941657565906419E-2</v>
      </c>
      <c r="CL203" s="32">
        <f t="shared" si="418"/>
        <v>1.3823493570299522E-2</v>
      </c>
      <c r="CM203" s="32">
        <f t="shared" si="418"/>
        <v>8.7089580135017615E-3</v>
      </c>
      <c r="CN203" s="32">
        <f t="shared" si="418"/>
        <v>1.440401220608574E-2</v>
      </c>
      <c r="CO203" s="32">
        <f t="shared" si="418"/>
        <v>9.0746913499703333E-3</v>
      </c>
      <c r="CP203" s="32">
        <f t="shared" si="418"/>
        <v>5.7171586582267162E-3</v>
      </c>
      <c r="CQ203" s="32">
        <f t="shared" si="418"/>
        <v>9.4557836849777713E-3</v>
      </c>
      <c r="CR203" s="32">
        <f t="shared" si="418"/>
        <v>5.9572511592988027E-3</v>
      </c>
      <c r="CS203" s="32">
        <f t="shared" si="418"/>
        <v>3.7531359173695348E-3</v>
      </c>
    </row>
    <row r="204" spans="1:111" ht="13.15" thickTop="1" x14ac:dyDescent="0.35">
      <c r="H204" s="34">
        <f t="shared" si="414"/>
        <v>1.5395879745483398E-4</v>
      </c>
      <c r="I204" s="34">
        <f t="shared" ref="I204:J204" si="419">I199</f>
        <v>-0.46203702160395704</v>
      </c>
      <c r="J204" s="34">
        <f t="shared" si="419"/>
        <v>0.12728703090338453</v>
      </c>
      <c r="K204" s="34">
        <f t="shared" si="410"/>
        <v>-0.46201742464574758</v>
      </c>
      <c r="L204" s="34">
        <f>$CE$6-$CE$7*SUMPRODUCT($B$6:$CD$6,Q203:CS203)</f>
        <v>-0.47771179144626785</v>
      </c>
    </row>
    <row r="206" spans="1:111" ht="27.75" customHeight="1" x14ac:dyDescent="0.35">
      <c r="A206" s="40" t="s">
        <v>354</v>
      </c>
      <c r="B206" s="40"/>
      <c r="C206" s="40">
        <f>1+C148</f>
        <v>4</v>
      </c>
      <c r="D206" s="40"/>
    </row>
    <row r="207" spans="1:111" ht="13.15" x14ac:dyDescent="0.35">
      <c r="B207" s="37" t="s">
        <v>349</v>
      </c>
      <c r="D207" s="37" t="s">
        <v>350</v>
      </c>
      <c r="F207" s="37" t="s">
        <v>348</v>
      </c>
      <c r="H207" s="37" t="s">
        <v>355</v>
      </c>
      <c r="I207" s="37"/>
      <c r="J207" s="37"/>
      <c r="K207" s="37"/>
      <c r="M207" s="37" t="s">
        <v>356</v>
      </c>
      <c r="N207" s="37" t="s">
        <v>357</v>
      </c>
      <c r="P207" s="37" t="s">
        <v>358</v>
      </c>
      <c r="R207" s="37" t="s">
        <v>359</v>
      </c>
      <c r="T207" s="37" t="s">
        <v>360</v>
      </c>
      <c r="V207" s="37" t="s">
        <v>361</v>
      </c>
      <c r="X207" s="37" t="s">
        <v>362</v>
      </c>
      <c r="Y207" s="37"/>
      <c r="Z207" s="37"/>
      <c r="AA207" s="37"/>
      <c r="AC207" s="37" t="s">
        <v>336</v>
      </c>
    </row>
    <row r="208" spans="1:111" ht="13.15" x14ac:dyDescent="0.35">
      <c r="B208" s="36">
        <f>K201</f>
        <v>-0.48704850754700257</v>
      </c>
      <c r="D208" s="36">
        <f>$CE$3-$CE$7*SUMPRODUCT($B$3:$CD$3,AE210:DG210)</f>
        <v>-0.50717953217954914</v>
      </c>
      <c r="F208" s="36">
        <f>SUMPRODUCT(D208:D211,D208:D211)</f>
        <v>0.91148069695635758</v>
      </c>
      <c r="H208" s="36">
        <f t="shared" ref="H208:K211" si="420">X150</f>
        <v>0.17537196481173045</v>
      </c>
      <c r="I208" s="36">
        <f t="shared" si="420"/>
        <v>5.6709559986427849E-3</v>
      </c>
      <c r="J208" s="36">
        <f t="shared" si="420"/>
        <v>0.17460283229320828</v>
      </c>
      <c r="K208" s="36">
        <f t="shared" si="420"/>
        <v>-0.34071520293401275</v>
      </c>
      <c r="M208" s="36">
        <f t="array" ref="M208:M211">MMULT(H208:K211,D208:D211)</f>
        <v>6.6370154347872301E-4</v>
      </c>
      <c r="N208" s="36">
        <f>IFERROR(M208/(MAX(ABS(M208),ABS(M209),ABS(M210),ABS(M211))),0)</f>
        <v>0.56171906198844324</v>
      </c>
      <c r="P208" s="36">
        <f>L259</f>
        <v>-0.15287078218074157</v>
      </c>
      <c r="R208" s="36">
        <f>H259*J259</f>
        <v>-9.9453829984877786E-4</v>
      </c>
      <c r="T208" s="36">
        <f>P208-D208</f>
        <v>0.35430874999880757</v>
      </c>
      <c r="V208" s="36">
        <f t="array" ref="V208:V211">MMULT(H208:K211,T208:T211)</f>
        <v>-0.10491236409188404</v>
      </c>
      <c r="X208" s="36">
        <f t="array" ref="X208:AA211">H208:K211+MMULT(R208:R211,TRANSPOSE(R208:R211))*((SUMPRODUCT(R208:R211,T208:T211)+SUMPRODUCT(V208:V211,T208:T211))/SUMPRODUCT(R208:R211,T208:T211)^2)-(MMULT(V208:V211,TRANSPOSE(R208:R211))+MMULT(R208:R211,TRANSPOSE(V208:V211)))/SUMPRODUCT(R208:R211,T208:T211)</f>
        <v>0.27935661661619959</v>
      </c>
      <c r="Y208" s="36">
        <v>-6.0026685241316366E-2</v>
      </c>
      <c r="Z208" s="36">
        <v>0.26783235432329855</v>
      </c>
      <c r="AA208" s="36">
        <v>-0.32606155931826164</v>
      </c>
      <c r="AC208" s="43">
        <f>SUM(AE208:DG208)</f>
        <v>-1.6421237888668077</v>
      </c>
      <c r="AD208" s="37" t="s">
        <v>363</v>
      </c>
      <c r="AE208" s="36">
        <f t="shared" ref="AE208:BJ208" si="421">SUMPRODUCT(B$3:B$6,$B208:$B211)</f>
        <v>0.94421034382689806</v>
      </c>
      <c r="AF208" s="36">
        <f t="shared" si="421"/>
        <v>0.48219291918115043</v>
      </c>
      <c r="AG208" s="36">
        <f t="shared" si="421"/>
        <v>2.0175494535402849E-2</v>
      </c>
      <c r="AH208" s="36">
        <f t="shared" si="421"/>
        <v>0.52333013507913306</v>
      </c>
      <c r="AI208" s="36">
        <f t="shared" si="421"/>
        <v>6.1312710433385487E-2</v>
      </c>
      <c r="AJ208" s="36">
        <f t="shared" si="421"/>
        <v>-0.40070471421236209</v>
      </c>
      <c r="AK208" s="36">
        <f t="shared" si="421"/>
        <v>0.10244992633136812</v>
      </c>
      <c r="AL208" s="36">
        <f t="shared" si="421"/>
        <v>-0.35956749831437945</v>
      </c>
      <c r="AM208" s="36">
        <f t="shared" si="421"/>
        <v>-0.82158492296012708</v>
      </c>
      <c r="AN208" s="36">
        <f t="shared" si="421"/>
        <v>1.3091267413528556</v>
      </c>
      <c r="AO208" s="36">
        <f t="shared" si="421"/>
        <v>0.84710931670710798</v>
      </c>
      <c r="AP208" s="36">
        <f t="shared" si="421"/>
        <v>0.38509189206136041</v>
      </c>
      <c r="AQ208" s="36">
        <f t="shared" si="421"/>
        <v>0.88824653260509057</v>
      </c>
      <c r="AR208" s="36">
        <f t="shared" si="421"/>
        <v>0.42622910795934299</v>
      </c>
      <c r="AS208" s="36">
        <f t="shared" si="421"/>
        <v>-3.5788316686404587E-2</v>
      </c>
      <c r="AT208" s="36">
        <f t="shared" si="421"/>
        <v>0.46736632385732563</v>
      </c>
      <c r="AU208" s="36">
        <f t="shared" si="421"/>
        <v>5.3488992115780509E-3</v>
      </c>
      <c r="AV208" s="36">
        <f t="shared" si="421"/>
        <v>-0.45666852543416953</v>
      </c>
      <c r="AW208" s="36">
        <f t="shared" si="421"/>
        <v>1.7956819380541322</v>
      </c>
      <c r="AX208" s="36">
        <f t="shared" si="421"/>
        <v>1.3336645134083847</v>
      </c>
      <c r="AY208" s="36">
        <f t="shared" si="421"/>
        <v>0.87164708876263708</v>
      </c>
      <c r="AZ208" s="36">
        <f t="shared" si="421"/>
        <v>1.3748017293063672</v>
      </c>
      <c r="BA208" s="36">
        <f t="shared" si="421"/>
        <v>0.91278430466061966</v>
      </c>
      <c r="BB208" s="36">
        <f t="shared" si="421"/>
        <v>0.45076688001487208</v>
      </c>
      <c r="BC208" s="36">
        <f t="shared" si="421"/>
        <v>0.95392152055860224</v>
      </c>
      <c r="BD208" s="36">
        <f t="shared" si="421"/>
        <v>0.49190409591285472</v>
      </c>
      <c r="BE208" s="36">
        <f t="shared" si="421"/>
        <v>2.9886671267107145E-2</v>
      </c>
      <c r="BF208" s="36">
        <f t="shared" si="421"/>
        <v>0.45716183627989543</v>
      </c>
      <c r="BG208" s="36">
        <f t="shared" si="421"/>
        <v>-4.8555883658521481E-3</v>
      </c>
      <c r="BH208" s="36">
        <f t="shared" si="421"/>
        <v>-0.46687301301159972</v>
      </c>
      <c r="BI208" s="36">
        <f t="shared" si="421"/>
        <v>3.6281627532130489E-2</v>
      </c>
      <c r="BJ208" s="36">
        <f t="shared" si="421"/>
        <v>-0.42573579711361709</v>
      </c>
      <c r="BK208" s="36">
        <f t="shared" ref="BK208:CP208" si="422">SUMPRODUCT(AH$3:AH$6,$B208:$B211)</f>
        <v>-0.88775322175936466</v>
      </c>
      <c r="BL208" s="36">
        <f t="shared" si="422"/>
        <v>-0.38459858121563451</v>
      </c>
      <c r="BM208" s="36">
        <f t="shared" si="422"/>
        <v>-0.84661600586138208</v>
      </c>
      <c r="BN208" s="36">
        <f t="shared" si="422"/>
        <v>-1.3086334305071297</v>
      </c>
      <c r="BO208" s="36">
        <f t="shared" si="422"/>
        <v>0.82207823380585299</v>
      </c>
      <c r="BP208" s="36">
        <f t="shared" si="422"/>
        <v>0.36006080916010536</v>
      </c>
      <c r="BQ208" s="36">
        <f t="shared" si="422"/>
        <v>-0.10195661548564222</v>
      </c>
      <c r="BR208" s="36">
        <f t="shared" si="422"/>
        <v>0.40119802505808799</v>
      </c>
      <c r="BS208" s="36">
        <f t="shared" si="422"/>
        <v>-6.0819399587659584E-2</v>
      </c>
      <c r="BT208" s="36">
        <f t="shared" si="422"/>
        <v>-0.52283682423340716</v>
      </c>
      <c r="BU208" s="36">
        <f t="shared" si="422"/>
        <v>-1.9682183689676946E-2</v>
      </c>
      <c r="BV208" s="36">
        <f t="shared" si="422"/>
        <v>-0.48169960833542452</v>
      </c>
      <c r="BW208" s="36">
        <f t="shared" si="422"/>
        <v>-0.94371703298117215</v>
      </c>
      <c r="BX208" s="36">
        <f t="shared" si="422"/>
        <v>1.3086334305071297</v>
      </c>
      <c r="BY208" s="36">
        <f t="shared" si="422"/>
        <v>0.84661600586138208</v>
      </c>
      <c r="BZ208" s="36">
        <f t="shared" si="422"/>
        <v>0.38459858121563451</v>
      </c>
      <c r="CA208" s="36">
        <f t="shared" si="422"/>
        <v>0.88775322175936466</v>
      </c>
      <c r="CB208" s="36">
        <f t="shared" si="422"/>
        <v>0.42573579711361709</v>
      </c>
      <c r="CC208" s="36">
        <f t="shared" si="422"/>
        <v>-3.6281627532130489E-2</v>
      </c>
      <c r="CD208" s="36">
        <f t="shared" si="422"/>
        <v>0.46687301301159972</v>
      </c>
      <c r="CE208" s="36">
        <f t="shared" si="422"/>
        <v>4.8555883658521481E-3</v>
      </c>
      <c r="CF208" s="36">
        <f t="shared" si="422"/>
        <v>-0.45716183627989543</v>
      </c>
      <c r="CG208" s="36">
        <f t="shared" si="422"/>
        <v>-2.9886671267107145E-2</v>
      </c>
      <c r="CH208" s="36">
        <f t="shared" si="422"/>
        <v>-0.49190409591285472</v>
      </c>
      <c r="CI208" s="36">
        <f t="shared" si="422"/>
        <v>-0.95392152055860224</v>
      </c>
      <c r="CJ208" s="36">
        <f t="shared" si="422"/>
        <v>-0.45076688001487208</v>
      </c>
      <c r="CK208" s="36">
        <f t="shared" si="422"/>
        <v>-0.91278430466061966</v>
      </c>
      <c r="CL208" s="36">
        <f t="shared" si="422"/>
        <v>-1.3748017293063672</v>
      </c>
      <c r="CM208" s="36">
        <f t="shared" si="422"/>
        <v>-0.87164708876263708</v>
      </c>
      <c r="CN208" s="36">
        <f t="shared" si="422"/>
        <v>-1.3336645134083847</v>
      </c>
      <c r="CO208" s="36">
        <f t="shared" si="422"/>
        <v>-1.7956819380541322</v>
      </c>
      <c r="CP208" s="36">
        <f t="shared" si="422"/>
        <v>0.33502972625885036</v>
      </c>
      <c r="CQ208" s="36">
        <f t="shared" ref="CQ208:DG208" si="423">SUMPRODUCT(BN$3:BN$6,$B208:$B211)</f>
        <v>-0.12698769838689722</v>
      </c>
      <c r="CR208" s="36">
        <f t="shared" si="423"/>
        <v>-0.58900512303264474</v>
      </c>
      <c r="CS208" s="36">
        <f t="shared" si="423"/>
        <v>-8.5850482488914581E-2</v>
      </c>
      <c r="CT208" s="36">
        <f t="shared" si="423"/>
        <v>-0.54786790713466216</v>
      </c>
      <c r="CU208" s="36">
        <f t="shared" si="423"/>
        <v>-1.0098853317804097</v>
      </c>
      <c r="CV208" s="36">
        <f t="shared" si="423"/>
        <v>-0.50673069123667958</v>
      </c>
      <c r="CW208" s="36">
        <f t="shared" si="423"/>
        <v>-0.96874811588242715</v>
      </c>
      <c r="CX208" s="36">
        <f t="shared" si="423"/>
        <v>-1.4307655405281747</v>
      </c>
      <c r="CY208" s="36">
        <f t="shared" si="423"/>
        <v>0.82158492296012708</v>
      </c>
      <c r="CZ208" s="36">
        <f t="shared" si="423"/>
        <v>0.35956749831437945</v>
      </c>
      <c r="DA208" s="36">
        <f t="shared" si="423"/>
        <v>-0.10244992633136812</v>
      </c>
      <c r="DB208" s="36">
        <f t="shared" si="423"/>
        <v>0.40070471421236209</v>
      </c>
      <c r="DC208" s="36">
        <f t="shared" si="423"/>
        <v>-6.1312710433385487E-2</v>
      </c>
      <c r="DD208" s="36">
        <f t="shared" si="423"/>
        <v>-0.52333013507913306</v>
      </c>
      <c r="DE208" s="36">
        <f t="shared" si="423"/>
        <v>-2.0175494535402849E-2</v>
      </c>
      <c r="DF208" s="36">
        <f t="shared" si="423"/>
        <v>-0.48219291918115043</v>
      </c>
      <c r="DG208" s="36">
        <f t="shared" si="423"/>
        <v>-0.94421034382689806</v>
      </c>
    </row>
    <row r="209" spans="2:111" ht="13.15" x14ac:dyDescent="0.35">
      <c r="B209" s="35">
        <f t="shared" ref="B209:B211" si="424">K202</f>
        <v>0.42573579711361709</v>
      </c>
      <c r="D209" s="35">
        <f>$CE$4-$CE$7*SUMPRODUCT($B$4:$CD$4,AE210:DG210)</f>
        <v>0.48682466591554885</v>
      </c>
      <c r="F209" s="37" t="s">
        <v>364</v>
      </c>
      <c r="H209" s="35">
        <f t="shared" si="420"/>
        <v>5.6709559986427849E-3</v>
      </c>
      <c r="I209" s="35">
        <f t="shared" si="420"/>
        <v>-2.126775968586507E-3</v>
      </c>
      <c r="J209" s="35">
        <f t="shared" si="420"/>
        <v>5.6152405939522698E-3</v>
      </c>
      <c r="K209" s="35">
        <f t="shared" si="420"/>
        <v>-1.1685032046275655E-2</v>
      </c>
      <c r="M209" s="35">
        <v>-7.7093567270442726E-4</v>
      </c>
      <c r="N209" s="35">
        <f>IFERROR(M209/(MAX(ABS(M208),ABS(M209),ABS(M210),ABS(M211))),0)</f>
        <v>-0.65247590152522084</v>
      </c>
      <c r="P209" s="35">
        <f>L260</f>
        <v>3.7406732134229514E-2</v>
      </c>
      <c r="R209" s="35">
        <f>H260*J260</f>
        <v>1.1552256594214393E-3</v>
      </c>
      <c r="T209" s="35">
        <f>P209-D209</f>
        <v>-0.44941793378131933</v>
      </c>
      <c r="V209" s="35">
        <v>-2.7893267882030531E-3</v>
      </c>
      <c r="X209" s="35">
        <v>-6.0026685241316366E-2</v>
      </c>
      <c r="Y209" s="35">
        <v>1.0197306265829919E-2</v>
      </c>
      <c r="Z209" s="35">
        <v>-5.6977504291629399E-2</v>
      </c>
      <c r="AA209" s="35">
        <v>6.9363741750908647E-2</v>
      </c>
      <c r="AC209" s="43">
        <f t="shared" ref="AC209:AC210" si="425">SUM(AE209:DG209)</f>
        <v>103.64309310991221</v>
      </c>
      <c r="AD209" s="37" t="s">
        <v>365</v>
      </c>
      <c r="AE209" s="35">
        <f>EXP(AE208)</f>
        <v>2.5707825425583168</v>
      </c>
      <c r="AF209" s="35">
        <f t="shared" ref="AF209:CQ209" si="426">EXP(AF208)</f>
        <v>1.6196222113552567</v>
      </c>
      <c r="AG209" s="35">
        <f t="shared" si="426"/>
        <v>1.0203803954981101</v>
      </c>
      <c r="AH209" s="35">
        <f t="shared" si="426"/>
        <v>1.6876383660156908</v>
      </c>
      <c r="AI209" s="35">
        <f t="shared" si="426"/>
        <v>1.0632313457419944</v>
      </c>
      <c r="AJ209" s="35">
        <f t="shared" si="426"/>
        <v>0.66984782838115586</v>
      </c>
      <c r="AK209" s="35">
        <f t="shared" si="426"/>
        <v>1.1078818248134663</v>
      </c>
      <c r="AL209" s="35">
        <f t="shared" si="426"/>
        <v>0.69797813752034998</v>
      </c>
      <c r="AM209" s="35">
        <f t="shared" si="426"/>
        <v>0.4397341571502012</v>
      </c>
      <c r="AN209" s="35">
        <f t="shared" si="426"/>
        <v>3.7029386766851462</v>
      </c>
      <c r="AO209" s="35">
        <f t="shared" si="426"/>
        <v>2.3328934395506762</v>
      </c>
      <c r="AP209" s="35">
        <f t="shared" si="426"/>
        <v>1.4697493735355589</v>
      </c>
      <c r="AQ209" s="35">
        <f t="shared" si="426"/>
        <v>2.430863472239976</v>
      </c>
      <c r="AR209" s="35">
        <f t="shared" si="426"/>
        <v>1.5314716072772294</v>
      </c>
      <c r="AS209" s="35">
        <f t="shared" si="426"/>
        <v>0.96484451335108179</v>
      </c>
      <c r="AT209" s="35">
        <f t="shared" si="426"/>
        <v>1.5957858707939476</v>
      </c>
      <c r="AU209" s="35">
        <f t="shared" si="426"/>
        <v>1.0053632301130884</v>
      </c>
      <c r="AV209" s="35">
        <f t="shared" si="426"/>
        <v>0.63339025803038607</v>
      </c>
      <c r="AW209" s="35">
        <f t="shared" si="426"/>
        <v>6.0235810306509352</v>
      </c>
      <c r="AX209" s="35">
        <f t="shared" si="426"/>
        <v>3.7949244899694339</v>
      </c>
      <c r="AY209" s="35">
        <f t="shared" si="426"/>
        <v>2.3908455470737615</v>
      </c>
      <c r="AZ209" s="35">
        <f t="shared" si="426"/>
        <v>3.9542926248497556</v>
      </c>
      <c r="BA209" s="35">
        <f t="shared" si="426"/>
        <v>2.4912492828084711</v>
      </c>
      <c r="BB209" s="35">
        <f t="shared" si="426"/>
        <v>1.5695153540462958</v>
      </c>
      <c r="BC209" s="35">
        <f t="shared" si="426"/>
        <v>2.5958694808578722</v>
      </c>
      <c r="BD209" s="35">
        <f t="shared" si="426"/>
        <v>1.6354272675248172</v>
      </c>
      <c r="BE209" s="35">
        <f t="shared" si="426"/>
        <v>1.030337760463901</v>
      </c>
      <c r="BF209" s="35">
        <f t="shared" si="426"/>
        <v>1.5795844976440019</v>
      </c>
      <c r="BG209" s="35">
        <f t="shared" si="426"/>
        <v>0.99515618094665281</v>
      </c>
      <c r="BH209" s="35">
        <f t="shared" si="426"/>
        <v>0.62695970108179921</v>
      </c>
      <c r="BI209" s="35">
        <f t="shared" si="426"/>
        <v>1.0369478384331947</v>
      </c>
      <c r="BJ209" s="35">
        <f t="shared" si="426"/>
        <v>0.65328892014020934</v>
      </c>
      <c r="BK209" s="35">
        <f t="shared" si="426"/>
        <v>0.41157944243639638</v>
      </c>
      <c r="BL209" s="35">
        <f t="shared" si="426"/>
        <v>0.68072383670203085</v>
      </c>
      <c r="BM209" s="35">
        <f t="shared" si="426"/>
        <v>0.42886375158919843</v>
      </c>
      <c r="BN209" s="35">
        <f t="shared" si="426"/>
        <v>0.27018903630323393</v>
      </c>
      <c r="BO209" s="35">
        <f t="shared" si="426"/>
        <v>2.2752233736570768</v>
      </c>
      <c r="BP209" s="35">
        <f t="shared" si="426"/>
        <v>1.4334165767682974</v>
      </c>
      <c r="BQ209" s="35">
        <f t="shared" si="426"/>
        <v>0.90306873001728738</v>
      </c>
      <c r="BR209" s="35">
        <f t="shared" si="426"/>
        <v>1.4936130120201461</v>
      </c>
      <c r="BS209" s="35">
        <f t="shared" si="426"/>
        <v>0.94099316818516121</v>
      </c>
      <c r="BT209" s="35">
        <f t="shared" si="426"/>
        <v>0.59283638763532942</v>
      </c>
      <c r="BU209" s="35">
        <f t="shared" si="426"/>
        <v>0.98051024594129921</v>
      </c>
      <c r="BV209" s="35">
        <f t="shared" si="426"/>
        <v>0.61773259561953386</v>
      </c>
      <c r="BW209" s="35">
        <f t="shared" si="426"/>
        <v>0.38917855399309265</v>
      </c>
      <c r="BX209" s="35">
        <f t="shared" si="426"/>
        <v>3.7011124273662128</v>
      </c>
      <c r="BY209" s="35">
        <f t="shared" si="426"/>
        <v>2.3317428817296819</v>
      </c>
      <c r="BZ209" s="35">
        <f t="shared" si="426"/>
        <v>1.4690245090355547</v>
      </c>
      <c r="CA209" s="35">
        <f t="shared" si="426"/>
        <v>2.4296645966581174</v>
      </c>
      <c r="CB209" s="35">
        <f t="shared" si="426"/>
        <v>1.5307163020388885</v>
      </c>
      <c r="CC209" s="35">
        <f t="shared" si="426"/>
        <v>0.96436866246905717</v>
      </c>
      <c r="CD209" s="35">
        <f t="shared" si="426"/>
        <v>1.5949988464562102</v>
      </c>
      <c r="CE209" s="35">
        <f t="shared" si="426"/>
        <v>1.0048673958380476</v>
      </c>
      <c r="CF209" s="35">
        <f t="shared" si="426"/>
        <v>0.63307787680338112</v>
      </c>
      <c r="CG209" s="35">
        <f t="shared" si="426"/>
        <v>0.97055551914331306</v>
      </c>
      <c r="CH209" s="35">
        <f t="shared" si="426"/>
        <v>0.61146100462998754</v>
      </c>
      <c r="CI209" s="35">
        <f t="shared" si="426"/>
        <v>0.38522738041109994</v>
      </c>
      <c r="CJ209" s="35">
        <f t="shared" si="426"/>
        <v>0.63713935478359329</v>
      </c>
      <c r="CK209" s="35">
        <f t="shared" si="426"/>
        <v>0.40140503276840511</v>
      </c>
      <c r="CL209" s="35">
        <f t="shared" si="426"/>
        <v>0.25288973145683552</v>
      </c>
      <c r="CM209" s="35">
        <f t="shared" si="426"/>
        <v>0.41826206683402634</v>
      </c>
      <c r="CN209" s="35">
        <f t="shared" si="426"/>
        <v>0.26350985444984559</v>
      </c>
      <c r="CO209" s="35">
        <f t="shared" si="426"/>
        <v>0.16601420233437708</v>
      </c>
      <c r="CP209" s="35">
        <f t="shared" si="426"/>
        <v>1.3979819413778669</v>
      </c>
      <c r="CQ209" s="35">
        <f t="shared" si="426"/>
        <v>0.88074450710868468</v>
      </c>
      <c r="CR209" s="35">
        <f t="shared" ref="CR209:DG209" si="427">EXP(CR208)</f>
        <v>0.55487904660454368</v>
      </c>
      <c r="CS209" s="35">
        <f t="shared" si="427"/>
        <v>0.9177314378829331</v>
      </c>
      <c r="CT209" s="35">
        <f t="shared" si="427"/>
        <v>0.5781812332423204</v>
      </c>
      <c r="CU209" s="35">
        <f t="shared" si="427"/>
        <v>0.36426074630806465</v>
      </c>
      <c r="CV209" s="35">
        <f t="shared" si="427"/>
        <v>0.60246199693292413</v>
      </c>
      <c r="CW209" s="35">
        <f t="shared" si="427"/>
        <v>0.37955790331413142</v>
      </c>
      <c r="CX209" s="35">
        <f t="shared" si="427"/>
        <v>0.23912579167090453</v>
      </c>
      <c r="CY209" s="35">
        <f t="shared" si="427"/>
        <v>2.2741012580890487</v>
      </c>
      <c r="CZ209" s="35">
        <f t="shared" si="427"/>
        <v>1.4327096312108263</v>
      </c>
      <c r="DA209" s="35">
        <f t="shared" si="427"/>
        <v>0.90262334628367924</v>
      </c>
      <c r="DB209" s="35">
        <f t="shared" si="427"/>
        <v>1.4928763782316563</v>
      </c>
      <c r="DC209" s="35">
        <f t="shared" si="427"/>
        <v>0.94052908052869022</v>
      </c>
      <c r="DD209" s="35">
        <f t="shared" si="427"/>
        <v>0.59254400713873234</v>
      </c>
      <c r="DE209" s="35">
        <f t="shared" si="427"/>
        <v>0.98002666888933998</v>
      </c>
      <c r="DF209" s="35">
        <f t="shared" si="427"/>
        <v>0.6174279365823383</v>
      </c>
      <c r="DG209" s="35">
        <f t="shared" si="427"/>
        <v>0.38898661533808648</v>
      </c>
    </row>
    <row r="210" spans="2:111" ht="13.15" x14ac:dyDescent="0.35">
      <c r="B210" s="36">
        <f t="shared" si="424"/>
        <v>-0.42088020874776494</v>
      </c>
      <c r="D210" s="36">
        <f>$CE$5-$CE$7*SUMPRODUCT($B$5:$CD$5,AE210:DG210)</f>
        <v>-0.4347905335490907</v>
      </c>
      <c r="F210" s="36">
        <f>SUMPRODUCT($B$7:$CD$7, LN(AE210:DG210))</f>
        <v>-2480.3402889473737</v>
      </c>
      <c r="H210" s="36">
        <f t="shared" si="420"/>
        <v>0.17460283229320828</v>
      </c>
      <c r="I210" s="36">
        <f t="shared" si="420"/>
        <v>5.6152405939522698E-3</v>
      </c>
      <c r="J210" s="36">
        <f t="shared" si="420"/>
        <v>0.1683843891994623</v>
      </c>
      <c r="K210" s="36">
        <f t="shared" si="420"/>
        <v>-0.33405890637012164</v>
      </c>
      <c r="M210" s="36">
        <v>5.5059501577250924E-4</v>
      </c>
      <c r="N210" s="36">
        <f>IFERROR(M210/(MAX(ABS(M208),ABS(M209),ABS(M210),ABS(M211))),0)</f>
        <v>0.46599215993108645</v>
      </c>
      <c r="P210" s="36">
        <f>L261</f>
        <v>-0.13228006405594783</v>
      </c>
      <c r="R210" s="36">
        <f>H261*J261</f>
        <v>-8.2505131451326356E-4</v>
      </c>
      <c r="T210" s="36">
        <f>P210-D210</f>
        <v>0.30251046949314286</v>
      </c>
      <c r="V210" s="36">
        <v>-0.10279538637626015</v>
      </c>
      <c r="X210" s="36">
        <v>0.26783235432329855</v>
      </c>
      <c r="Y210" s="36">
        <v>-5.6977504291629399E-2</v>
      </c>
      <c r="Z210" s="36">
        <v>0.25150456736147508</v>
      </c>
      <c r="AA210" s="36">
        <v>-0.30950181863817849</v>
      </c>
      <c r="AC210" s="44">
        <f t="shared" si="425"/>
        <v>1</v>
      </c>
      <c r="AD210" s="37" t="s">
        <v>366</v>
      </c>
      <c r="AE210" s="36">
        <f t="shared" ref="AE210:BJ210" si="428">AE209/$AC209</f>
        <v>2.4804185840266595E-2</v>
      </c>
      <c r="AF210" s="36">
        <f t="shared" si="428"/>
        <v>1.5626918907540394E-2</v>
      </c>
      <c r="AG210" s="36">
        <f t="shared" si="428"/>
        <v>9.8451364667012532E-3</v>
      </c>
      <c r="AH210" s="36">
        <f t="shared" si="428"/>
        <v>1.628317252386487E-2</v>
      </c>
      <c r="AI210" s="36">
        <f t="shared" si="428"/>
        <v>1.0258583701418971E-2</v>
      </c>
      <c r="AJ210" s="36">
        <f t="shared" si="428"/>
        <v>6.4630242911680623E-3</v>
      </c>
      <c r="AK210" s="36">
        <f t="shared" si="428"/>
        <v>1.0689393683364615E-2</v>
      </c>
      <c r="AL210" s="36">
        <f t="shared" si="428"/>
        <v>6.7344394747091618E-3</v>
      </c>
      <c r="AM210" s="36">
        <f t="shared" si="428"/>
        <v>4.2427733865861043E-3</v>
      </c>
      <c r="AN210" s="36">
        <f t="shared" si="428"/>
        <v>3.5727790107134547E-2</v>
      </c>
      <c r="AO210" s="36">
        <f t="shared" si="428"/>
        <v>2.2508913710985755E-2</v>
      </c>
      <c r="AP210" s="36">
        <f t="shared" si="428"/>
        <v>1.418087138693273E-2</v>
      </c>
      <c r="AQ210" s="36">
        <f t="shared" si="428"/>
        <v>2.3454177208529232E-2</v>
      </c>
      <c r="AR210" s="36">
        <f t="shared" si="428"/>
        <v>1.4776398130583799E-2</v>
      </c>
      <c r="AS210" s="36">
        <f t="shared" si="428"/>
        <v>9.3092987134982177E-3</v>
      </c>
      <c r="AT210" s="36">
        <f t="shared" si="428"/>
        <v>1.5396934063919112E-2</v>
      </c>
      <c r="AU210" s="36">
        <f t="shared" si="428"/>
        <v>9.7002434021041146E-3</v>
      </c>
      <c r="AV210" s="36">
        <f t="shared" si="428"/>
        <v>6.1112635586693994E-3</v>
      </c>
      <c r="AW210" s="36">
        <f t="shared" si="428"/>
        <v>5.8118499264229816E-2</v>
      </c>
      <c r="AX210" s="36">
        <f t="shared" si="428"/>
        <v>3.6615314885912985E-2</v>
      </c>
      <c r="AY210" s="36">
        <f t="shared" si="428"/>
        <v>2.3068064405780513E-2</v>
      </c>
      <c r="AZ210" s="36">
        <f t="shared" si="428"/>
        <v>3.8152977745041602E-2</v>
      </c>
      <c r="BA210" s="36">
        <f t="shared" si="428"/>
        <v>2.4036809478143732E-2</v>
      </c>
      <c r="BB210" s="36">
        <f t="shared" si="428"/>
        <v>1.5143463080379551E-2</v>
      </c>
      <c r="BC210" s="36">
        <f t="shared" si="428"/>
        <v>2.504623707153341E-2</v>
      </c>
      <c r="BD210" s="36">
        <f t="shared" si="428"/>
        <v>1.577941393345398E-2</v>
      </c>
      <c r="BE210" s="36">
        <f t="shared" si="428"/>
        <v>9.9412100656938191E-3</v>
      </c>
      <c r="BF210" s="36">
        <f t="shared" si="428"/>
        <v>1.5240615175088148E-2</v>
      </c>
      <c r="BG210" s="36">
        <f t="shared" si="428"/>
        <v>9.601760726026403E-3</v>
      </c>
      <c r="BH210" s="36">
        <f t="shared" si="428"/>
        <v>6.0492183537683136E-3</v>
      </c>
      <c r="BI210" s="36">
        <f t="shared" si="428"/>
        <v>1.000498737849829E-2</v>
      </c>
      <c r="BJ210" s="36">
        <f t="shared" si="428"/>
        <v>6.3032557263358064E-3</v>
      </c>
      <c r="BK210" s="36">
        <f t="shared" ref="BK210:CP210" si="429">BK209/$AC209</f>
        <v>3.9711227259487661E-3</v>
      </c>
      <c r="BL210" s="36">
        <f t="shared" si="429"/>
        <v>6.5679614171697065E-3</v>
      </c>
      <c r="BM210" s="36">
        <f t="shared" si="429"/>
        <v>4.1378903187923362E-3</v>
      </c>
      <c r="BN210" s="36">
        <f t="shared" si="429"/>
        <v>2.6069179160515964E-3</v>
      </c>
      <c r="BO210" s="36">
        <f t="shared" si="429"/>
        <v>2.1952484293808472E-2</v>
      </c>
      <c r="BP210" s="36">
        <f t="shared" si="429"/>
        <v>1.3830314531892414E-2</v>
      </c>
      <c r="BQ210" s="36">
        <f t="shared" si="429"/>
        <v>8.7132552968058781E-3</v>
      </c>
      <c r="BR210" s="36">
        <f t="shared" si="429"/>
        <v>1.4411119614465655E-2</v>
      </c>
      <c r="BS210" s="36">
        <f t="shared" si="429"/>
        <v>9.0791690980049165E-3</v>
      </c>
      <c r="BT210" s="36">
        <f t="shared" si="429"/>
        <v>5.7199796903652208E-3</v>
      </c>
      <c r="BU210" s="36">
        <f t="shared" si="429"/>
        <v>9.4604494763725379E-3</v>
      </c>
      <c r="BV210" s="36">
        <f t="shared" si="429"/>
        <v>5.960190660890795E-3</v>
      </c>
      <c r="BW210" s="36">
        <f t="shared" si="429"/>
        <v>3.7549878367714637E-3</v>
      </c>
      <c r="BX210" s="36">
        <f t="shared" si="429"/>
        <v>3.5710169547344836E-2</v>
      </c>
      <c r="BY210" s="36">
        <f t="shared" si="429"/>
        <v>2.2497812558111303E-2</v>
      </c>
      <c r="BZ210" s="36">
        <f t="shared" si="429"/>
        <v>1.4173877534489177E-2</v>
      </c>
      <c r="CA210" s="36">
        <f t="shared" si="429"/>
        <v>2.3442609861918037E-2</v>
      </c>
      <c r="CB210" s="36">
        <f t="shared" si="429"/>
        <v>1.4769110570789149E-2</v>
      </c>
      <c r="CC210" s="36">
        <f t="shared" si="429"/>
        <v>9.3047074680254489E-3</v>
      </c>
      <c r="CD210" s="36">
        <f t="shared" si="429"/>
        <v>1.5389340462511416E-2</v>
      </c>
      <c r="CE210" s="36">
        <f t="shared" si="429"/>
        <v>9.6954593469378431E-3</v>
      </c>
      <c r="CF210" s="36">
        <f t="shared" si="429"/>
        <v>6.1082495495576334E-3</v>
      </c>
      <c r="CG210" s="36">
        <f t="shared" si="429"/>
        <v>9.3644013317322645E-3</v>
      </c>
      <c r="CH210" s="36">
        <f t="shared" si="429"/>
        <v>5.8996792384567367E-3</v>
      </c>
      <c r="CI210" s="36">
        <f t="shared" si="429"/>
        <v>3.7168649530998758E-3</v>
      </c>
      <c r="CJ210" s="36">
        <f t="shared" si="429"/>
        <v>6.1474367048068987E-3</v>
      </c>
      <c r="CK210" s="36">
        <f t="shared" si="429"/>
        <v>3.8729549719509052E-3</v>
      </c>
      <c r="CL210" s="36">
        <f t="shared" si="429"/>
        <v>2.4400056373139029E-3</v>
      </c>
      <c r="CM210" s="36">
        <f t="shared" si="429"/>
        <v>4.0356000026983427E-3</v>
      </c>
      <c r="CN210" s="36">
        <f t="shared" si="429"/>
        <v>2.5424738546773848E-3</v>
      </c>
      <c r="CO210" s="36">
        <f t="shared" si="429"/>
        <v>1.6017874163435193E-3</v>
      </c>
      <c r="CP210" s="36">
        <f t="shared" si="429"/>
        <v>1.3488423583569862E-2</v>
      </c>
      <c r="CQ210" s="36">
        <f t="shared" ref="CQ210:DG210" si="430">CQ209/$AC209</f>
        <v>8.4978601147561866E-3</v>
      </c>
      <c r="CR210" s="36">
        <f t="shared" si="430"/>
        <v>5.3537484260152415E-3</v>
      </c>
      <c r="CS210" s="36">
        <f t="shared" si="430"/>
        <v>8.8547283793401488E-3</v>
      </c>
      <c r="CT210" s="36">
        <f t="shared" si="430"/>
        <v>5.578579487483709E-3</v>
      </c>
      <c r="CU210" s="36">
        <f t="shared" si="430"/>
        <v>3.5145684616124939E-3</v>
      </c>
      <c r="CV210" s="36">
        <f t="shared" si="430"/>
        <v>5.8128523460219449E-3</v>
      </c>
      <c r="CW210" s="36">
        <f t="shared" si="430"/>
        <v>3.6621630243282586E-3</v>
      </c>
      <c r="CX210" s="36">
        <f t="shared" si="430"/>
        <v>2.3072043152679222E-3</v>
      </c>
      <c r="CY210" s="36">
        <f t="shared" si="430"/>
        <v>2.1941657565906419E-2</v>
      </c>
      <c r="CZ210" s="36">
        <f t="shared" si="430"/>
        <v>1.3823493570299522E-2</v>
      </c>
      <c r="DA210" s="36">
        <f t="shared" si="430"/>
        <v>8.7089580135017615E-3</v>
      </c>
      <c r="DB210" s="36">
        <f t="shared" si="430"/>
        <v>1.440401220608574E-2</v>
      </c>
      <c r="DC210" s="36">
        <f t="shared" si="430"/>
        <v>9.0746913499703333E-3</v>
      </c>
      <c r="DD210" s="36">
        <f t="shared" si="430"/>
        <v>5.7171586582267162E-3</v>
      </c>
      <c r="DE210" s="36">
        <f t="shared" si="430"/>
        <v>9.4557836849777713E-3</v>
      </c>
      <c r="DF210" s="36">
        <f t="shared" si="430"/>
        <v>5.9572511592988027E-3</v>
      </c>
      <c r="DG210" s="36">
        <f t="shared" si="430"/>
        <v>3.7531359173695348E-3</v>
      </c>
    </row>
    <row r="211" spans="2:111" x14ac:dyDescent="0.35">
      <c r="B211" s="35">
        <f t="shared" si="424"/>
        <v>-0.46201742464574758</v>
      </c>
      <c r="D211" s="35">
        <f>$CE$6-$CE$7*SUMPRODUCT($B$6:$CD$6,AE210:DG210)</f>
        <v>-0.47771179144626785</v>
      </c>
      <c r="H211" s="35">
        <f t="shared" si="420"/>
        <v>-0.34071520293401275</v>
      </c>
      <c r="I211" s="35">
        <f t="shared" si="420"/>
        <v>-1.1685032046275655E-2</v>
      </c>
      <c r="J211" s="35">
        <f t="shared" si="420"/>
        <v>-0.33405890637012164</v>
      </c>
      <c r="K211" s="35">
        <f t="shared" si="420"/>
        <v>0.65139550011209923</v>
      </c>
      <c r="M211" s="35">
        <v>1.1815542472944918E-3</v>
      </c>
      <c r="N211" s="35">
        <f>IFERROR(M211/(MAX(ABS(M208),ABS(M209),ABS(M210),ABS(M211))),0)</f>
        <v>1</v>
      </c>
      <c r="P211" s="35">
        <f>L262</f>
        <v>0.1601192747994844</v>
      </c>
      <c r="R211" s="35">
        <f>H262*J262</f>
        <v>-1.7705261707305908E-3</v>
      </c>
      <c r="T211" s="35">
        <f>P211-D211</f>
        <v>0.63783106624575225</v>
      </c>
      <c r="V211" s="35">
        <v>0.19895705508105951</v>
      </c>
      <c r="X211" s="35">
        <v>-0.32606155931826164</v>
      </c>
      <c r="Y211" s="35">
        <v>6.9363741750908647E-2</v>
      </c>
      <c r="Z211" s="35">
        <v>-0.30950181863817849</v>
      </c>
      <c r="AA211" s="35">
        <v>0.37401249315178653</v>
      </c>
    </row>
    <row r="212" spans="2:111" x14ac:dyDescent="0.35">
      <c r="B212" s="3"/>
    </row>
    <row r="213" spans="2:111" ht="13.5" thickBot="1" x14ac:dyDescent="0.4">
      <c r="B213" s="39" t="s">
        <v>367</v>
      </c>
      <c r="D213" s="39" t="s">
        <v>368</v>
      </c>
      <c r="E213" s="39" t="s">
        <v>369</v>
      </c>
      <c r="F213" s="39" t="s">
        <v>370</v>
      </c>
      <c r="H213" s="39" t="s">
        <v>347</v>
      </c>
      <c r="I213" s="39" t="s">
        <v>371</v>
      </c>
      <c r="J213" s="39" t="s">
        <v>372</v>
      </c>
      <c r="K213" s="39" t="s">
        <v>349</v>
      </c>
      <c r="L213" s="39" t="s">
        <v>373</v>
      </c>
      <c r="M213" s="39" t="s">
        <v>374</v>
      </c>
    </row>
    <row r="214" spans="2:111" ht="13.15" thickTop="1" x14ac:dyDescent="0.35">
      <c r="B214" s="32">
        <v>1</v>
      </c>
      <c r="D214" s="32">
        <v>0</v>
      </c>
      <c r="E214" s="32"/>
      <c r="F214" s="32" t="b">
        <v>0</v>
      </c>
      <c r="H214" s="32">
        <v>0</v>
      </c>
      <c r="I214" s="32">
        <f>B208</f>
        <v>-0.48704850754700257</v>
      </c>
      <c r="J214" s="32">
        <f>IF(SUMPRODUCT(L214:L217,N208:N211)&gt;0,N208,-N208)</f>
        <v>-0.56171906198844324</v>
      </c>
      <c r="K214" s="32">
        <f>I214+J214*H214</f>
        <v>-0.48704850754700257</v>
      </c>
      <c r="L214" s="32">
        <f>D208</f>
        <v>-0.50717953217954914</v>
      </c>
      <c r="M214" s="32">
        <f>SUMPRODUCT(L214:L217,J214:J217)</f>
        <v>1.2828545451459941</v>
      </c>
    </row>
    <row r="215" spans="2:111" ht="13.5" thickBot="1" x14ac:dyDescent="0.4">
      <c r="H215" s="33">
        <f>H214</f>
        <v>0</v>
      </c>
      <c r="I215" s="33">
        <f>B209</f>
        <v>0.42573579711361709</v>
      </c>
      <c r="J215" s="32">
        <f>IF(SUMPRODUCT(L214:L217,N208:N211)&gt;0,N209,-N209)</f>
        <v>0.65247590152522084</v>
      </c>
      <c r="K215" s="33">
        <f t="shared" ref="K215:K217" si="431">I215+J215*H215</f>
        <v>0.42573579711361709</v>
      </c>
      <c r="L215" s="32">
        <f>D209</f>
        <v>0.48682466591554885</v>
      </c>
      <c r="M215" s="39" t="s">
        <v>375</v>
      </c>
    </row>
    <row r="216" spans="2:111" ht="13.15" thickTop="1" x14ac:dyDescent="0.35">
      <c r="H216" s="33">
        <f t="shared" ref="H216:H217" si="432">H215</f>
        <v>0</v>
      </c>
      <c r="I216" s="32">
        <f>B210</f>
        <v>-0.42088020874776494</v>
      </c>
      <c r="J216" s="32">
        <f>IF(SUMPRODUCT(L214:L217,N208:N211)&gt;0,N210,-N210)</f>
        <v>-0.46599215993108645</v>
      </c>
      <c r="K216" s="32">
        <f t="shared" si="431"/>
        <v>-0.42088020874776494</v>
      </c>
      <c r="L216" s="32">
        <f>D210</f>
        <v>-0.4347905335490907</v>
      </c>
      <c r="M216" s="32">
        <f>F210</f>
        <v>-2480.3402889473737</v>
      </c>
    </row>
    <row r="217" spans="2:111" x14ac:dyDescent="0.35">
      <c r="H217" s="33">
        <f t="shared" si="432"/>
        <v>0</v>
      </c>
      <c r="I217" s="34">
        <f>B211</f>
        <v>-0.46201742464574758</v>
      </c>
      <c r="J217" s="32">
        <f>IF(SUMPRODUCT(L214:L217,N208:N211)&gt;0,N211,-N211)</f>
        <v>-1</v>
      </c>
      <c r="K217" s="34">
        <f t="shared" si="431"/>
        <v>-0.46201742464574758</v>
      </c>
      <c r="L217" s="32">
        <f>D211</f>
        <v>-0.47771179144626785</v>
      </c>
    </row>
    <row r="218" spans="2:111" ht="13.5" thickBot="1" x14ac:dyDescent="0.4">
      <c r="B218" s="39" t="s">
        <v>367</v>
      </c>
      <c r="D218" s="39" t="s">
        <v>368</v>
      </c>
      <c r="E218" s="39" t="s">
        <v>369</v>
      </c>
      <c r="F218" s="39" t="s">
        <v>370</v>
      </c>
      <c r="H218" s="39" t="s">
        <v>347</v>
      </c>
      <c r="I218" s="39" t="s">
        <v>371</v>
      </c>
      <c r="J218" s="39" t="s">
        <v>372</v>
      </c>
      <c r="K218" s="39" t="s">
        <v>349</v>
      </c>
      <c r="L218" s="39" t="s">
        <v>373</v>
      </c>
      <c r="M218" s="39" t="s">
        <v>374</v>
      </c>
      <c r="O218" s="45" t="s">
        <v>336</v>
      </c>
    </row>
    <row r="219" spans="2:111" ht="13.9" thickTop="1" thickBot="1" x14ac:dyDescent="0.4">
      <c r="B219" s="32">
        <f>1+B214</f>
        <v>2</v>
      </c>
      <c r="D219" s="32">
        <v>0</v>
      </c>
      <c r="E219" s="32">
        <f>H219</f>
        <v>1.5395879745483398E-4</v>
      </c>
      <c r="F219" s="32" t="b">
        <f>OR(F214,M219*M214&lt;=0)</f>
        <v>0</v>
      </c>
      <c r="H219" s="32">
        <f>ABS(H201)</f>
        <v>1.5395879745483398E-4</v>
      </c>
      <c r="I219" s="32">
        <f>I214</f>
        <v>-0.48704850754700257</v>
      </c>
      <c r="J219" s="32">
        <f>J214</f>
        <v>-0.56171906198844324</v>
      </c>
      <c r="K219" s="32">
        <f>I219+J219*H219</f>
        <v>-0.48713498913829378</v>
      </c>
      <c r="L219" s="32">
        <f>$CE$3-$CE$7*SUMPRODUCT($B$3:$CD$3,Q221:CS221)</f>
        <v>-0.47636359885848378</v>
      </c>
      <c r="M219" s="32">
        <f>SUMPRODUCT(L219:L222,J219:J222)</f>
        <v>1.1722986465138965</v>
      </c>
      <c r="O219" s="46">
        <f>SUM(Q219:CS219)</f>
        <v>-1.6425112558581643</v>
      </c>
      <c r="P219" s="39" t="s">
        <v>363</v>
      </c>
      <c r="Q219" s="32">
        <f t="shared" ref="Q219:AV219" si="433">SUMPRODUCT(B$3:B$6,$K219:$K222)</f>
        <v>0.94442207340304329</v>
      </c>
      <c r="R219" s="32">
        <f t="shared" si="433"/>
        <v>0.48225068995984094</v>
      </c>
      <c r="S219" s="32">
        <f t="shared" si="433"/>
        <v>2.0079306516638529E-2</v>
      </c>
      <c r="T219" s="32">
        <f t="shared" si="433"/>
        <v>0.52347012106271196</v>
      </c>
      <c r="U219" s="32">
        <f t="shared" si="433"/>
        <v>6.1298737619509602E-2</v>
      </c>
      <c r="V219" s="32">
        <f t="shared" si="433"/>
        <v>-0.40087264582369281</v>
      </c>
      <c r="W219" s="32">
        <f t="shared" si="433"/>
        <v>0.10251816872238068</v>
      </c>
      <c r="X219" s="32">
        <f t="shared" si="433"/>
        <v>-0.35965321472082173</v>
      </c>
      <c r="Y219" s="32">
        <f t="shared" si="433"/>
        <v>-0.8218245981640242</v>
      </c>
      <c r="Z219" s="32">
        <f t="shared" si="433"/>
        <v>1.3094245747048583</v>
      </c>
      <c r="AA219" s="32">
        <f t="shared" si="433"/>
        <v>0.84725319126165588</v>
      </c>
      <c r="AB219" s="32">
        <f t="shared" si="433"/>
        <v>0.38508180781845347</v>
      </c>
      <c r="AC219" s="32">
        <f t="shared" si="433"/>
        <v>0.88847262236452695</v>
      </c>
      <c r="AD219" s="32">
        <f t="shared" si="433"/>
        <v>0.4263012389213246</v>
      </c>
      <c r="AE219" s="32">
        <f t="shared" si="433"/>
        <v>-3.5870144521877811E-2</v>
      </c>
      <c r="AF219" s="32">
        <f t="shared" si="433"/>
        <v>0.46752067002419567</v>
      </c>
      <c r="AG219" s="32">
        <f t="shared" si="433"/>
        <v>5.3492865809932622E-3</v>
      </c>
      <c r="AH219" s="32">
        <f t="shared" si="433"/>
        <v>-0.45682209686220915</v>
      </c>
      <c r="AI219" s="32">
        <f t="shared" si="433"/>
        <v>1.7960945764406118</v>
      </c>
      <c r="AJ219" s="32">
        <f t="shared" si="433"/>
        <v>1.3339231929974094</v>
      </c>
      <c r="AK219" s="32">
        <f t="shared" si="433"/>
        <v>0.87175180955420695</v>
      </c>
      <c r="AL219" s="32">
        <f t="shared" si="433"/>
        <v>1.3751426241002804</v>
      </c>
      <c r="AM219" s="32">
        <f t="shared" si="433"/>
        <v>0.91297124065707802</v>
      </c>
      <c r="AN219" s="32">
        <f t="shared" si="433"/>
        <v>0.45079985721387561</v>
      </c>
      <c r="AO219" s="32">
        <f t="shared" si="433"/>
        <v>0.95419067175994909</v>
      </c>
      <c r="AP219" s="32">
        <f t="shared" si="433"/>
        <v>0.49201928831674668</v>
      </c>
      <c r="AQ219" s="32">
        <f t="shared" si="433"/>
        <v>2.9847904873544273E-2</v>
      </c>
      <c r="AR219" s="32">
        <f t="shared" si="433"/>
        <v>0.45728708426474957</v>
      </c>
      <c r="AS219" s="32">
        <f t="shared" si="433"/>
        <v>-4.8842991784528444E-3</v>
      </c>
      <c r="AT219" s="32">
        <f t="shared" si="433"/>
        <v>-0.46705568262165525</v>
      </c>
      <c r="AU219" s="32">
        <f t="shared" si="433"/>
        <v>3.6335131924418229E-2</v>
      </c>
      <c r="AV219" s="32">
        <f t="shared" si="433"/>
        <v>-0.42583625151878418</v>
      </c>
      <c r="AW219" s="32">
        <f t="shared" ref="AW219:CB219" si="434">SUMPRODUCT(AH$3:AH$6,$K219:$K222)</f>
        <v>-0.88800763496198654</v>
      </c>
      <c r="AX219" s="32">
        <f t="shared" si="434"/>
        <v>-0.38461682041591305</v>
      </c>
      <c r="AY219" s="32">
        <f t="shared" si="434"/>
        <v>-0.84678820385911546</v>
      </c>
      <c r="AZ219" s="32">
        <f t="shared" si="434"/>
        <v>-1.3089595873023179</v>
      </c>
      <c r="BA219" s="32">
        <f t="shared" si="434"/>
        <v>0.82228958556656462</v>
      </c>
      <c r="BB219" s="32">
        <f t="shared" si="434"/>
        <v>0.36011820212336215</v>
      </c>
      <c r="BC219" s="32">
        <f t="shared" si="434"/>
        <v>-0.10205318131984026</v>
      </c>
      <c r="BD219" s="32">
        <f t="shared" si="434"/>
        <v>0.40133763322623323</v>
      </c>
      <c r="BE219" s="32">
        <f t="shared" si="434"/>
        <v>-6.0833750216969164E-2</v>
      </c>
      <c r="BF219" s="32">
        <f t="shared" si="434"/>
        <v>-0.52300513366017154</v>
      </c>
      <c r="BG219" s="32">
        <f t="shared" si="434"/>
        <v>-1.9614319114098111E-2</v>
      </c>
      <c r="BH219" s="32">
        <f t="shared" si="434"/>
        <v>-0.48178570255730052</v>
      </c>
      <c r="BI219" s="32">
        <f t="shared" si="434"/>
        <v>-0.94395708600050288</v>
      </c>
      <c r="BJ219" s="32">
        <f t="shared" si="434"/>
        <v>1.3089595873023179</v>
      </c>
      <c r="BK219" s="32">
        <f t="shared" si="434"/>
        <v>0.84678820385911546</v>
      </c>
      <c r="BL219" s="32">
        <f t="shared" si="434"/>
        <v>0.38461682041591305</v>
      </c>
      <c r="BM219" s="32">
        <f t="shared" si="434"/>
        <v>0.88800763496198654</v>
      </c>
      <c r="BN219" s="32">
        <f t="shared" si="434"/>
        <v>0.42583625151878418</v>
      </c>
      <c r="BO219" s="32">
        <f t="shared" si="434"/>
        <v>-3.6335131924418229E-2</v>
      </c>
      <c r="BP219" s="32">
        <f t="shared" si="434"/>
        <v>0.46705568262165525</v>
      </c>
      <c r="BQ219" s="32">
        <f t="shared" si="434"/>
        <v>4.8842991784528444E-3</v>
      </c>
      <c r="BR219" s="32">
        <f t="shared" si="434"/>
        <v>-0.45728708426474957</v>
      </c>
      <c r="BS219" s="32">
        <f t="shared" si="434"/>
        <v>-2.9847904873544273E-2</v>
      </c>
      <c r="BT219" s="32">
        <f t="shared" si="434"/>
        <v>-0.49201928831674668</v>
      </c>
      <c r="BU219" s="32">
        <f t="shared" si="434"/>
        <v>-0.95419067175994909</v>
      </c>
      <c r="BV219" s="32">
        <f t="shared" si="434"/>
        <v>-0.45079985721387561</v>
      </c>
      <c r="BW219" s="32">
        <f t="shared" si="434"/>
        <v>-0.91297124065707802</v>
      </c>
      <c r="BX219" s="32">
        <f t="shared" si="434"/>
        <v>-1.3751426241002804</v>
      </c>
      <c r="BY219" s="32">
        <f t="shared" si="434"/>
        <v>-0.87175180955420695</v>
      </c>
      <c r="BZ219" s="32">
        <f t="shared" si="434"/>
        <v>-1.3339231929974094</v>
      </c>
      <c r="CA219" s="32">
        <f t="shared" si="434"/>
        <v>-1.7960945764406118</v>
      </c>
      <c r="CB219" s="32">
        <f t="shared" si="434"/>
        <v>0.33515459642827083</v>
      </c>
      <c r="CC219" s="32">
        <f t="shared" ref="CC219:CS219" si="435">SUMPRODUCT(BN$3:BN$6,$K219:$K222)</f>
        <v>-0.12701678701493158</v>
      </c>
      <c r="CD219" s="32">
        <f t="shared" si="435"/>
        <v>-0.58918817045813399</v>
      </c>
      <c r="CE219" s="32">
        <f t="shared" si="435"/>
        <v>-8.5797355912060502E-2</v>
      </c>
      <c r="CF219" s="32">
        <f t="shared" si="435"/>
        <v>-0.54796873935526291</v>
      </c>
      <c r="CG219" s="32">
        <f t="shared" si="435"/>
        <v>-1.0101401227984654</v>
      </c>
      <c r="CH219" s="32">
        <f t="shared" si="435"/>
        <v>-0.50674930825239184</v>
      </c>
      <c r="CI219" s="32">
        <f t="shared" si="435"/>
        <v>-0.96892069169559425</v>
      </c>
      <c r="CJ219" s="32">
        <f t="shared" si="435"/>
        <v>-1.4310920751387965</v>
      </c>
      <c r="CK219" s="32">
        <f t="shared" si="435"/>
        <v>0.8218245981640242</v>
      </c>
      <c r="CL219" s="32">
        <f t="shared" si="435"/>
        <v>0.35965321472082173</v>
      </c>
      <c r="CM219" s="32">
        <f t="shared" si="435"/>
        <v>-0.10251816872238068</v>
      </c>
      <c r="CN219" s="32">
        <f t="shared" si="435"/>
        <v>0.40087264582369281</v>
      </c>
      <c r="CO219" s="32">
        <f t="shared" si="435"/>
        <v>-6.1298737619509602E-2</v>
      </c>
      <c r="CP219" s="32">
        <f t="shared" si="435"/>
        <v>-0.52347012106271196</v>
      </c>
      <c r="CQ219" s="32">
        <f t="shared" si="435"/>
        <v>-2.0079306516638529E-2</v>
      </c>
      <c r="CR219" s="32">
        <f t="shared" si="435"/>
        <v>-0.48225068995984094</v>
      </c>
      <c r="CS219" s="32">
        <f t="shared" si="435"/>
        <v>-0.94442207340304329</v>
      </c>
    </row>
    <row r="220" spans="2:111" ht="13.9" thickTop="1" thickBot="1" x14ac:dyDescent="0.4">
      <c r="H220" s="33">
        <f>H219</f>
        <v>1.5395879745483398E-4</v>
      </c>
      <c r="I220" s="33">
        <f t="shared" ref="I220:J220" si="436">I215</f>
        <v>0.42573579711361709</v>
      </c>
      <c r="J220" s="33">
        <f t="shared" si="436"/>
        <v>0.65247590152522084</v>
      </c>
      <c r="K220" s="33">
        <f t="shared" ref="K220:K222" si="437">I220+J220*H220</f>
        <v>0.42583625151878418</v>
      </c>
      <c r="L220" s="33">
        <f>$CE$4-$CE$7*SUMPRODUCT($B$4:$CD$4,Q221:CS221)</f>
        <v>0.44773860414002797</v>
      </c>
      <c r="M220" s="39" t="s">
        <v>375</v>
      </c>
      <c r="O220" s="47">
        <f t="shared" ref="O220:O221" si="438">SUM(Q220:CS220)</f>
        <v>103.65514637059165</v>
      </c>
      <c r="P220" s="39" t="s">
        <v>365</v>
      </c>
      <c r="Q220" s="33">
        <f>EXP(Q219)</f>
        <v>2.5713269108838182</v>
      </c>
      <c r="R220" s="33">
        <f>EXP(R219)</f>
        <v>1.6197157808943579</v>
      </c>
      <c r="S220" s="33">
        <f t="shared" ref="S220:CD220" si="439">EXP(S219)</f>
        <v>1.0202822518496784</v>
      </c>
      <c r="T220" s="33">
        <f t="shared" si="439"/>
        <v>1.687874628268599</v>
      </c>
      <c r="U220" s="33">
        <f t="shared" si="439"/>
        <v>1.0632164895120855</v>
      </c>
      <c r="V220" s="33">
        <f t="shared" si="439"/>
        <v>0.66973534920065869</v>
      </c>
      <c r="W220" s="33">
        <f t="shared" si="439"/>
        <v>1.1079574318979257</v>
      </c>
      <c r="X220" s="33">
        <f t="shared" si="439"/>
        <v>0.6979183119066813</v>
      </c>
      <c r="Y220" s="33">
        <f t="shared" si="439"/>
        <v>0.43962877640550591</v>
      </c>
      <c r="Z220" s="33">
        <f t="shared" si="439"/>
        <v>3.7040416995738323</v>
      </c>
      <c r="AA220" s="33">
        <f t="shared" si="439"/>
        <v>2.3332291077015732</v>
      </c>
      <c r="AB220" s="33">
        <f t="shared" si="439"/>
        <v>1.4697345523005945</v>
      </c>
      <c r="AC220" s="33">
        <f t="shared" si="439"/>
        <v>2.4314131277110329</v>
      </c>
      <c r="AD220" s="33">
        <f t="shared" si="439"/>
        <v>1.5315820777816338</v>
      </c>
      <c r="AE220" s="33">
        <f t="shared" si="439"/>
        <v>0.96476556544309833</v>
      </c>
      <c r="AF220" s="33">
        <f t="shared" si="439"/>
        <v>1.5960321932352233</v>
      </c>
      <c r="AG220" s="33">
        <f t="shared" si="439"/>
        <v>1.0053636195601303</v>
      </c>
      <c r="AH220" s="33">
        <f t="shared" si="439"/>
        <v>0.63329299485256763</v>
      </c>
      <c r="AI220" s="33">
        <f t="shared" si="439"/>
        <v>6.0260671042976854</v>
      </c>
      <c r="AJ220" s="33">
        <f t="shared" si="439"/>
        <v>3.7959062864567601</v>
      </c>
      <c r="AK220" s="33">
        <f t="shared" si="439"/>
        <v>2.3910959314219671</v>
      </c>
      <c r="AL220" s="33">
        <f t="shared" si="439"/>
        <v>3.9556408524079978</v>
      </c>
      <c r="AM220" s="33">
        <f t="shared" si="439"/>
        <v>2.4917150305067275</v>
      </c>
      <c r="AN220" s="33">
        <f t="shared" si="439"/>
        <v>1.5695671131198954</v>
      </c>
      <c r="AO220" s="33">
        <f t="shared" si="439"/>
        <v>2.5965682562810888</v>
      </c>
      <c r="AP220" s="33">
        <f t="shared" si="439"/>
        <v>1.6356156671740496</v>
      </c>
      <c r="AQ220" s="33">
        <f t="shared" si="439"/>
        <v>1.0302978187589791</v>
      </c>
      <c r="AR220" s="33">
        <f t="shared" si="439"/>
        <v>1.5797823498092725</v>
      </c>
      <c r="AS220" s="33">
        <f t="shared" si="439"/>
        <v>0.99512760961418834</v>
      </c>
      <c r="AT220" s="33">
        <f t="shared" si="439"/>
        <v>0.62684518505729925</v>
      </c>
      <c r="AU220" s="33">
        <f t="shared" si="439"/>
        <v>1.0370033211813963</v>
      </c>
      <c r="AV220" s="33">
        <f t="shared" si="439"/>
        <v>0.65322329768642184</v>
      </c>
      <c r="AW220" s="33">
        <f t="shared" si="439"/>
        <v>0.4114747445111448</v>
      </c>
      <c r="AX220" s="33">
        <f t="shared" si="439"/>
        <v>0.68071142095686588</v>
      </c>
      <c r="AY220" s="33">
        <f t="shared" si="439"/>
        <v>0.42878990846787562</v>
      </c>
      <c r="AZ220" s="33">
        <f t="shared" si="439"/>
        <v>0.27010092668261509</v>
      </c>
      <c r="BA220" s="33">
        <f t="shared" si="439"/>
        <v>2.2757042969433128</v>
      </c>
      <c r="BB220" s="33">
        <f t="shared" si="439"/>
        <v>1.4334988471540677</v>
      </c>
      <c r="BC220" s="33">
        <f t="shared" si="439"/>
        <v>0.90298152864243963</v>
      </c>
      <c r="BD220" s="33">
        <f t="shared" si="439"/>
        <v>1.4938215471529372</v>
      </c>
      <c r="BE220" s="33">
        <f t="shared" si="439"/>
        <v>0.94097966443791559</v>
      </c>
      <c r="BF220" s="33">
        <f t="shared" si="439"/>
        <v>0.59273661607924366</v>
      </c>
      <c r="BG220" s="33">
        <f t="shared" si="439"/>
        <v>0.98057679011096111</v>
      </c>
      <c r="BH220" s="33">
        <f t="shared" si="439"/>
        <v>0.61767941470170418</v>
      </c>
      <c r="BI220" s="33">
        <f t="shared" si="439"/>
        <v>0.38908514171854569</v>
      </c>
      <c r="BJ220" s="33">
        <f t="shared" si="439"/>
        <v>3.7023197672144992</v>
      </c>
      <c r="BK220" s="33">
        <f t="shared" si="439"/>
        <v>2.3321444377577247</v>
      </c>
      <c r="BL220" s="33">
        <f t="shared" si="439"/>
        <v>1.4690513031121397</v>
      </c>
      <c r="BM220" s="33">
        <f t="shared" si="439"/>
        <v>2.4302828140474486</v>
      </c>
      <c r="BN220" s="33">
        <f t="shared" si="439"/>
        <v>1.5308700769580441</v>
      </c>
      <c r="BO220" s="33">
        <f t="shared" si="439"/>
        <v>0.96431706589016453</v>
      </c>
      <c r="BP220" s="33">
        <f t="shared" si="439"/>
        <v>1.5952902308862611</v>
      </c>
      <c r="BQ220" s="33">
        <f t="shared" si="439"/>
        <v>1.0048962468117035</v>
      </c>
      <c r="BR220" s="33">
        <f t="shared" si="439"/>
        <v>0.63299859004041303</v>
      </c>
      <c r="BS220" s="33">
        <f t="shared" si="439"/>
        <v>0.97059314480984382</v>
      </c>
      <c r="BT220" s="33">
        <f t="shared" si="439"/>
        <v>0.61139057302364885</v>
      </c>
      <c r="BU220" s="33">
        <f t="shared" si="439"/>
        <v>0.38512370995101086</v>
      </c>
      <c r="BV220" s="33">
        <f t="shared" si="439"/>
        <v>0.63711834405873702</v>
      </c>
      <c r="BW220" s="33">
        <f t="shared" si="439"/>
        <v>0.40133000273174696</v>
      </c>
      <c r="BX220" s="33">
        <f t="shared" si="439"/>
        <v>0.25280353735634259</v>
      </c>
      <c r="BY220" s="33">
        <f t="shared" si="439"/>
        <v>0.41821826839264759</v>
      </c>
      <c r="BZ220" s="33">
        <f t="shared" si="439"/>
        <v>0.26344169864463041</v>
      </c>
      <c r="CA220" s="33">
        <f t="shared" si="439"/>
        <v>0.16594571263350477</v>
      </c>
      <c r="CB220" s="33">
        <f t="shared" si="439"/>
        <v>1.3981565185192453</v>
      </c>
      <c r="CC220" s="33">
        <f t="shared" si="439"/>
        <v>0.88071888783194074</v>
      </c>
      <c r="CD220" s="33">
        <f t="shared" si="439"/>
        <v>0.55477748671902616</v>
      </c>
      <c r="CE220" s="33">
        <f t="shared" ref="CE220:CS220" si="440">EXP(CE219)</f>
        <v>0.91778019510783992</v>
      </c>
      <c r="CF220" s="33">
        <f t="shared" si="440"/>
        <v>0.57812293688378791</v>
      </c>
      <c r="CG220" s="33">
        <f t="shared" si="440"/>
        <v>0.36416794776429484</v>
      </c>
      <c r="CH220" s="33">
        <f t="shared" si="440"/>
        <v>0.6024507809928652</v>
      </c>
      <c r="CI220" s="33">
        <f t="shared" si="440"/>
        <v>0.37949240645207266</v>
      </c>
      <c r="CJ220" s="33">
        <f t="shared" si="440"/>
        <v>0.23904772157062021</v>
      </c>
      <c r="CK220" s="33">
        <f t="shared" si="440"/>
        <v>2.2746463690939502</v>
      </c>
      <c r="CL220" s="33">
        <f t="shared" si="440"/>
        <v>1.4328324431953148</v>
      </c>
      <c r="CM220" s="33">
        <f t="shared" si="440"/>
        <v>0.90256175121006654</v>
      </c>
      <c r="CN220" s="33">
        <f t="shared" si="440"/>
        <v>1.4931271004188715</v>
      </c>
      <c r="CO220" s="33">
        <f t="shared" si="440"/>
        <v>0.94054222245829189</v>
      </c>
      <c r="CP220" s="33">
        <f t="shared" si="440"/>
        <v>0.59246106508857688</v>
      </c>
      <c r="CQ220" s="33">
        <f t="shared" si="440"/>
        <v>0.98012094024677143</v>
      </c>
      <c r="CR220" s="33">
        <f t="shared" si="440"/>
        <v>0.61739226831995819</v>
      </c>
      <c r="CS220" s="33">
        <f t="shared" si="440"/>
        <v>0.38890426408530038</v>
      </c>
    </row>
    <row r="221" spans="2:111" ht="13.9" thickTop="1" thickBot="1" x14ac:dyDescent="0.4">
      <c r="H221" s="32">
        <f t="shared" ref="H221:H222" si="441">H220</f>
        <v>1.5395879745483398E-4</v>
      </c>
      <c r="I221" s="32">
        <f t="shared" ref="I221:J221" si="442">I216</f>
        <v>-0.42088020874776494</v>
      </c>
      <c r="J221" s="32">
        <f t="shared" si="442"/>
        <v>-0.46599215993108645</v>
      </c>
      <c r="K221" s="32">
        <f t="shared" si="437"/>
        <v>-0.42095195234033134</v>
      </c>
      <c r="L221" s="32">
        <f>$CE$5-$CE$7*SUMPRODUCT($B$5:$CD$5,Q221:CS221)</f>
        <v>-0.4084812602991974</v>
      </c>
      <c r="M221" s="32">
        <f>SUMPRODUCT($B$7:$CD$7, LN(Q221:CS221))</f>
        <v>-2480.3400999512287</v>
      </c>
      <c r="O221" s="48">
        <f t="shared" si="438"/>
        <v>0.99999999999999989</v>
      </c>
      <c r="P221" s="39" t="s">
        <v>366</v>
      </c>
      <c r="Q221" s="32">
        <f t="shared" ref="Q221:AV221" si="443">Q220/$O220</f>
        <v>2.4806553277062739E-2</v>
      </c>
      <c r="R221" s="32">
        <f t="shared" si="443"/>
        <v>1.562600447355977E-2</v>
      </c>
      <c r="S221" s="32">
        <f t="shared" si="443"/>
        <v>9.8430448228969559E-3</v>
      </c>
      <c r="T221" s="32">
        <f t="shared" si="443"/>
        <v>1.6283558389219268E-2</v>
      </c>
      <c r="U221" s="32">
        <f t="shared" si="443"/>
        <v>1.0257247485916764E-2</v>
      </c>
      <c r="V221" s="32">
        <f t="shared" si="443"/>
        <v>6.461187626962548E-3</v>
      </c>
      <c r="W221" s="32">
        <f t="shared" si="443"/>
        <v>1.06888801057375E-2</v>
      </c>
      <c r="X221" s="32">
        <f t="shared" si="443"/>
        <v>6.7330792183868844E-3</v>
      </c>
      <c r="Y221" s="32">
        <f t="shared" si="443"/>
        <v>4.2412633795694916E-3</v>
      </c>
      <c r="Z221" s="32">
        <f t="shared" si="443"/>
        <v>3.5734276871608552E-2</v>
      </c>
      <c r="AA221" s="32">
        <f t="shared" si="443"/>
        <v>2.2509534638634608E-2</v>
      </c>
      <c r="AB221" s="32">
        <f t="shared" si="443"/>
        <v>1.4179079416336416E-2</v>
      </c>
      <c r="AC221" s="32">
        <f t="shared" si="443"/>
        <v>2.345675263453062E-2</v>
      </c>
      <c r="AD221" s="32">
        <f t="shared" si="443"/>
        <v>1.4775745647069618E-2</v>
      </c>
      <c r="AE221" s="32">
        <f t="shared" si="443"/>
        <v>9.307454566643834E-3</v>
      </c>
      <c r="AF221" s="32">
        <f t="shared" si="443"/>
        <v>1.5397520037539003E-2</v>
      </c>
      <c r="AG221" s="32">
        <f t="shared" si="443"/>
        <v>9.6991191924587876E-3</v>
      </c>
      <c r="AH221" s="32">
        <f t="shared" si="443"/>
        <v>6.1096145924910998E-3</v>
      </c>
      <c r="AI221" s="32">
        <f t="shared" si="443"/>
        <v>5.813572519354776E-2</v>
      </c>
      <c r="AJ221" s="32">
        <f t="shared" si="443"/>
        <v>3.662052893047392E-2</v>
      </c>
      <c r="AK221" s="32">
        <f t="shared" si="443"/>
        <v>2.306779754932026E-2</v>
      </c>
      <c r="AL221" s="32">
        <f t="shared" si="443"/>
        <v>3.8161548084314566E-2</v>
      </c>
      <c r="AM221" s="32">
        <f t="shared" si="443"/>
        <v>2.4038507664619537E-2</v>
      </c>
      <c r="AN221" s="32">
        <f t="shared" si="443"/>
        <v>1.5142201502550794E-2</v>
      </c>
      <c r="AO221" s="32">
        <f t="shared" si="443"/>
        <v>2.5050065985124784E-2</v>
      </c>
      <c r="AP221" s="32">
        <f t="shared" si="443"/>
        <v>1.5779396628570055E-2</v>
      </c>
      <c r="AQ221" s="32">
        <f t="shared" si="443"/>
        <v>9.939668746165491E-3</v>
      </c>
      <c r="AR221" s="32">
        <f t="shared" si="443"/>
        <v>1.524075171493345E-2</v>
      </c>
      <c r="AS221" s="32">
        <f t="shared" si="443"/>
        <v>9.6003685726936492E-3</v>
      </c>
      <c r="AT221" s="32">
        <f t="shared" si="443"/>
        <v>6.0474101576797699E-3</v>
      </c>
      <c r="AU221" s="32">
        <f t="shared" si="443"/>
        <v>1.0004359238217311E-2</v>
      </c>
      <c r="AV221" s="32">
        <f t="shared" si="443"/>
        <v>6.3018896847725648E-3</v>
      </c>
      <c r="AW221" s="32">
        <f t="shared" ref="AW221:CB221" si="444">AW220/$O220</f>
        <v>3.9696508945154087E-3</v>
      </c>
      <c r="AX221" s="32">
        <f t="shared" si="444"/>
        <v>6.5670779000510174E-3</v>
      </c>
      <c r="AY221" s="32">
        <f t="shared" si="444"/>
        <v>4.1366967630806321E-3</v>
      </c>
      <c r="AZ221" s="32">
        <f t="shared" si="444"/>
        <v>2.6057647511001569E-3</v>
      </c>
      <c r="BA221" s="32">
        <f t="shared" si="444"/>
        <v>2.1954571255026083E-2</v>
      </c>
      <c r="BB221" s="32">
        <f t="shared" si="444"/>
        <v>1.3829500004070907E-2</v>
      </c>
      <c r="BC221" s="32">
        <f t="shared" si="444"/>
        <v>8.7114008349770417E-3</v>
      </c>
      <c r="BD221" s="32">
        <f t="shared" si="444"/>
        <v>1.4411455672564216E-2</v>
      </c>
      <c r="BE221" s="32">
        <f t="shared" si="444"/>
        <v>9.077983075473077E-3</v>
      </c>
      <c r="BF221" s="32">
        <f t="shared" si="444"/>
        <v>5.7183520243179256E-3</v>
      </c>
      <c r="BG221" s="32">
        <f t="shared" si="444"/>
        <v>9.4599913698946245E-3</v>
      </c>
      <c r="BH221" s="32">
        <f t="shared" si="444"/>
        <v>5.9589845398833772E-3</v>
      </c>
      <c r="BI221" s="32">
        <f t="shared" si="444"/>
        <v>3.7536500149010867E-3</v>
      </c>
      <c r="BJ221" s="32">
        <f t="shared" si="444"/>
        <v>3.5717664745538349E-2</v>
      </c>
      <c r="BK221" s="32">
        <f t="shared" si="444"/>
        <v>2.2499070421643678E-2</v>
      </c>
      <c r="BL221" s="32">
        <f t="shared" si="444"/>
        <v>1.4172487855643309E-2</v>
      </c>
      <c r="BM221" s="32">
        <f t="shared" si="444"/>
        <v>2.3445848075488825E-2</v>
      </c>
      <c r="BN221" s="32">
        <f t="shared" si="444"/>
        <v>1.4768876708589285E-2</v>
      </c>
      <c r="BO221" s="32">
        <f t="shared" si="444"/>
        <v>9.3031277235623502E-3</v>
      </c>
      <c r="BP221" s="32">
        <f t="shared" si="444"/>
        <v>1.5390362049007402E-2</v>
      </c>
      <c r="BQ221" s="32">
        <f t="shared" si="444"/>
        <v>9.6946102725952634E-3</v>
      </c>
      <c r="BR221" s="32">
        <f t="shared" si="444"/>
        <v>6.106774359058772E-3</v>
      </c>
      <c r="BS221" s="32">
        <f t="shared" si="444"/>
        <v>9.3636754063299854E-3</v>
      </c>
      <c r="BT221" s="32">
        <f t="shared" si="444"/>
        <v>5.8983137300079921E-3</v>
      </c>
      <c r="BU221" s="32">
        <f t="shared" si="444"/>
        <v>3.7154325996907336E-3</v>
      </c>
      <c r="BV221" s="32">
        <f t="shared" si="444"/>
        <v>6.1465191682899016E-3</v>
      </c>
      <c r="BW221" s="32">
        <f t="shared" si="444"/>
        <v>3.8717807729188604E-3</v>
      </c>
      <c r="BX221" s="32">
        <f t="shared" si="444"/>
        <v>2.4388903610488397E-3</v>
      </c>
      <c r="BY221" s="32">
        <f t="shared" si="444"/>
        <v>4.0347081938162379E-3</v>
      </c>
      <c r="BZ221" s="32">
        <f t="shared" si="444"/>
        <v>2.541520685357619E-3</v>
      </c>
      <c r="CA221" s="32">
        <f t="shared" si="444"/>
        <v>1.6009404110067977E-3</v>
      </c>
      <c r="CB221" s="32">
        <f t="shared" si="444"/>
        <v>1.3488539329446367E-2</v>
      </c>
      <c r="CC221" s="32">
        <f t="shared" ref="CC221:CS221" si="445">CC220/$O220</f>
        <v>8.4966248051318409E-3</v>
      </c>
      <c r="CD221" s="32">
        <f t="shared" si="445"/>
        <v>5.3521460935047598E-3</v>
      </c>
      <c r="CE221" s="32">
        <f t="shared" si="445"/>
        <v>8.8541691102008453E-3</v>
      </c>
      <c r="CF221" s="32">
        <f t="shared" si="445"/>
        <v>5.5773683905366526E-3</v>
      </c>
      <c r="CG221" s="32">
        <f t="shared" si="445"/>
        <v>3.5132645171548774E-3</v>
      </c>
      <c r="CH221" s="32">
        <f t="shared" si="445"/>
        <v>5.8120682097052975E-3</v>
      </c>
      <c r="CI221" s="32">
        <f t="shared" si="445"/>
        <v>3.6611053067765451E-3</v>
      </c>
      <c r="CJ221" s="32">
        <f t="shared" si="445"/>
        <v>2.3061828567196084E-3</v>
      </c>
      <c r="CK221" s="32">
        <f t="shared" si="445"/>
        <v>2.1944365029031476E-2</v>
      </c>
      <c r="CL221" s="32">
        <f t="shared" si="445"/>
        <v>1.3823070955614688E-2</v>
      </c>
      <c r="CM221" s="32">
        <f t="shared" si="445"/>
        <v>8.7073510849446385E-3</v>
      </c>
      <c r="CN221" s="32">
        <f t="shared" si="445"/>
        <v>1.4404756084956836E-2</v>
      </c>
      <c r="CO221" s="32">
        <f t="shared" si="445"/>
        <v>9.0737629089406822E-3</v>
      </c>
      <c r="CP221" s="32">
        <f t="shared" si="445"/>
        <v>5.7156936807593569E-3</v>
      </c>
      <c r="CQ221" s="32">
        <f t="shared" si="445"/>
        <v>9.4555936156088902E-3</v>
      </c>
      <c r="CR221" s="32">
        <f t="shared" si="445"/>
        <v>5.9562143312463702E-3</v>
      </c>
      <c r="CS221" s="32">
        <f t="shared" si="445"/>
        <v>3.7519050206622226E-3</v>
      </c>
    </row>
    <row r="222" spans="2:111" ht="13.15" thickTop="1" x14ac:dyDescent="0.35">
      <c r="H222" s="34">
        <f t="shared" si="441"/>
        <v>1.5395879745483398E-4</v>
      </c>
      <c r="I222" s="34">
        <f t="shared" ref="I222:J222" si="446">I217</f>
        <v>-0.46201742464574758</v>
      </c>
      <c r="J222" s="34">
        <f t="shared" si="446"/>
        <v>-1</v>
      </c>
      <c r="K222" s="34">
        <f t="shared" si="437"/>
        <v>-0.46217138344320241</v>
      </c>
      <c r="L222" s="34">
        <f>$CE$6-$CE$7*SUMPRODUCT($B$6:$CD$6,Q221:CS221)</f>
        <v>-0.4222284184355658</v>
      </c>
    </row>
    <row r="223" spans="2:111" ht="13.5" thickBot="1" x14ac:dyDescent="0.4">
      <c r="B223" s="39" t="s">
        <v>367</v>
      </c>
      <c r="D223" s="39" t="s">
        <v>368</v>
      </c>
      <c r="E223" s="39" t="s">
        <v>369</v>
      </c>
      <c r="F223" s="39" t="s">
        <v>370</v>
      </c>
      <c r="H223" s="39" t="s">
        <v>347</v>
      </c>
      <c r="I223" s="39" t="s">
        <v>371</v>
      </c>
      <c r="J223" s="39" t="s">
        <v>372</v>
      </c>
      <c r="K223" s="39" t="s">
        <v>349</v>
      </c>
      <c r="L223" s="39" t="s">
        <v>373</v>
      </c>
      <c r="M223" s="39" t="s">
        <v>374</v>
      </c>
      <c r="O223" s="45" t="s">
        <v>336</v>
      </c>
    </row>
    <row r="224" spans="2:111" ht="13.9" thickTop="1" thickBot="1" x14ac:dyDescent="0.4">
      <c r="B224" s="32">
        <f>1+B219</f>
        <v>3</v>
      </c>
      <c r="D224" s="32">
        <f>IF(F219,IF(M224&lt;0,D219,H224),E219)</f>
        <v>1.5395879745483398E-4</v>
      </c>
      <c r="E224" s="32">
        <f>IF(F219,IF(M224&lt;0,H224,E219),H224)</f>
        <v>3.0791759490966797E-4</v>
      </c>
      <c r="F224" s="32" t="b">
        <f>OR(F219,M224*M219&lt;=0)</f>
        <v>0</v>
      </c>
      <c r="H224" s="32">
        <f>IF(F219,(D219+E219)/2,2*H219)</f>
        <v>3.0791759490966797E-4</v>
      </c>
      <c r="I224" s="32">
        <f>I219</f>
        <v>-0.48704850754700257</v>
      </c>
      <c r="J224" s="32">
        <f>J219</f>
        <v>-0.56171906198844324</v>
      </c>
      <c r="K224" s="32">
        <f>I224+J224*H224</f>
        <v>-0.48722147072958499</v>
      </c>
      <c r="L224" s="32">
        <f>$CE$3-$CE$7*SUMPRODUCT($B$3:$CD$3,Q226:CS226)</f>
        <v>-0.44554889874598302</v>
      </c>
      <c r="M224" s="32">
        <f>SUMPRODUCT(L224:L227,J224:J227)</f>
        <v>1.0617483407840203</v>
      </c>
      <c r="O224" s="46">
        <f>SUM(Q224:CS224)</f>
        <v>-1.6428987228495258</v>
      </c>
      <c r="P224" s="39" t="s">
        <v>363</v>
      </c>
      <c r="Q224" s="32">
        <f t="shared" ref="Q224:AV224" si="447">SUMPRODUCT(B$3:B$6,$K224:$K227)</f>
        <v>0.94463380297918864</v>
      </c>
      <c r="R224" s="32">
        <f t="shared" si="447"/>
        <v>0.4823084607385314</v>
      </c>
      <c r="S224" s="32">
        <f t="shared" si="447"/>
        <v>1.9983118497874153E-2</v>
      </c>
      <c r="T224" s="32">
        <f t="shared" si="447"/>
        <v>0.52361010704629096</v>
      </c>
      <c r="U224" s="32">
        <f t="shared" si="447"/>
        <v>6.1284764805633718E-2</v>
      </c>
      <c r="V224" s="32">
        <f t="shared" si="447"/>
        <v>-0.40104057743502353</v>
      </c>
      <c r="W224" s="32">
        <f t="shared" si="447"/>
        <v>0.10258641111339328</v>
      </c>
      <c r="X224" s="32">
        <f t="shared" si="447"/>
        <v>-0.35973893112726396</v>
      </c>
      <c r="Y224" s="32">
        <f t="shared" si="447"/>
        <v>-0.82206427336792121</v>
      </c>
      <c r="Z224" s="32">
        <f t="shared" si="447"/>
        <v>1.3097224080568612</v>
      </c>
      <c r="AA224" s="32">
        <f t="shared" si="447"/>
        <v>0.847397065816204</v>
      </c>
      <c r="AB224" s="32">
        <f t="shared" si="447"/>
        <v>0.38507172357554675</v>
      </c>
      <c r="AC224" s="32">
        <f t="shared" si="447"/>
        <v>0.88869871212396356</v>
      </c>
      <c r="AD224" s="32">
        <f t="shared" si="447"/>
        <v>0.42637336988330626</v>
      </c>
      <c r="AE224" s="32">
        <f t="shared" si="447"/>
        <v>-3.5951972357350981E-2</v>
      </c>
      <c r="AF224" s="32">
        <f t="shared" si="447"/>
        <v>0.46767501619106583</v>
      </c>
      <c r="AG224" s="32">
        <f t="shared" si="447"/>
        <v>5.3496739504085844E-3</v>
      </c>
      <c r="AH224" s="32">
        <f t="shared" si="447"/>
        <v>-0.45697566829024866</v>
      </c>
      <c r="AI224" s="32">
        <f t="shared" si="447"/>
        <v>1.7965072148270911</v>
      </c>
      <c r="AJ224" s="32">
        <f t="shared" si="447"/>
        <v>1.3341818725864338</v>
      </c>
      <c r="AK224" s="32">
        <f t="shared" si="447"/>
        <v>0.87185653034577659</v>
      </c>
      <c r="AL224" s="32">
        <f t="shared" si="447"/>
        <v>1.3754835188941934</v>
      </c>
      <c r="AM224" s="32">
        <f t="shared" si="447"/>
        <v>0.91315817665353627</v>
      </c>
      <c r="AN224" s="32">
        <f t="shared" si="447"/>
        <v>0.45083283441287902</v>
      </c>
      <c r="AO224" s="32">
        <f t="shared" si="447"/>
        <v>0.95445982296129583</v>
      </c>
      <c r="AP224" s="32">
        <f t="shared" si="447"/>
        <v>0.49213448072063859</v>
      </c>
      <c r="AQ224" s="32">
        <f t="shared" si="447"/>
        <v>2.9809138479981345E-2</v>
      </c>
      <c r="AR224" s="32">
        <f t="shared" si="447"/>
        <v>0.45741233224960365</v>
      </c>
      <c r="AS224" s="32">
        <f t="shared" si="447"/>
        <v>-4.9130099910535963E-3</v>
      </c>
      <c r="AT224" s="32">
        <f t="shared" si="447"/>
        <v>-0.46723835223171084</v>
      </c>
      <c r="AU224" s="32">
        <f t="shared" si="447"/>
        <v>3.6388636316705969E-2</v>
      </c>
      <c r="AV224" s="32">
        <f t="shared" si="447"/>
        <v>-0.42593670592395128</v>
      </c>
      <c r="AW224" s="32">
        <f t="shared" ref="AW224:CB224" si="448">SUMPRODUCT(AH$3:AH$6,$K224:$K227)</f>
        <v>-0.88826204816460852</v>
      </c>
      <c r="AX224" s="32">
        <f t="shared" si="448"/>
        <v>-0.38463505961619171</v>
      </c>
      <c r="AY224" s="32">
        <f t="shared" si="448"/>
        <v>-0.84696040185684895</v>
      </c>
      <c r="AZ224" s="32">
        <f t="shared" si="448"/>
        <v>-1.3092857440975063</v>
      </c>
      <c r="BA224" s="32">
        <f t="shared" si="448"/>
        <v>0.82250093732727625</v>
      </c>
      <c r="BB224" s="32">
        <f t="shared" si="448"/>
        <v>0.36017559508661895</v>
      </c>
      <c r="BC224" s="32">
        <f t="shared" si="448"/>
        <v>-0.1021497471540383</v>
      </c>
      <c r="BD224" s="32">
        <f t="shared" si="448"/>
        <v>0.40147724139437851</v>
      </c>
      <c r="BE224" s="32">
        <f t="shared" si="448"/>
        <v>-6.0848100846278751E-2</v>
      </c>
      <c r="BF224" s="32">
        <f t="shared" si="448"/>
        <v>-0.52317344308693603</v>
      </c>
      <c r="BG224" s="32">
        <f t="shared" si="448"/>
        <v>-1.9546454538519165E-2</v>
      </c>
      <c r="BH224" s="32">
        <f t="shared" si="448"/>
        <v>-0.48187179677917641</v>
      </c>
      <c r="BI224" s="32">
        <f t="shared" si="448"/>
        <v>-0.9441971390198336</v>
      </c>
      <c r="BJ224" s="32">
        <f t="shared" si="448"/>
        <v>1.3092857440975063</v>
      </c>
      <c r="BK224" s="32">
        <f t="shared" si="448"/>
        <v>0.84696040185684895</v>
      </c>
      <c r="BL224" s="32">
        <f t="shared" si="448"/>
        <v>0.38463505961619171</v>
      </c>
      <c r="BM224" s="32">
        <f t="shared" si="448"/>
        <v>0.88826204816460852</v>
      </c>
      <c r="BN224" s="32">
        <f t="shared" si="448"/>
        <v>0.42593670592395128</v>
      </c>
      <c r="BO224" s="32">
        <f t="shared" si="448"/>
        <v>-3.6388636316705969E-2</v>
      </c>
      <c r="BP224" s="32">
        <f t="shared" si="448"/>
        <v>0.46723835223171084</v>
      </c>
      <c r="BQ224" s="32">
        <f t="shared" si="448"/>
        <v>4.9130099910535963E-3</v>
      </c>
      <c r="BR224" s="32">
        <f t="shared" si="448"/>
        <v>-0.45741233224960365</v>
      </c>
      <c r="BS224" s="32">
        <f t="shared" si="448"/>
        <v>-2.9809138479981345E-2</v>
      </c>
      <c r="BT224" s="32">
        <f t="shared" si="448"/>
        <v>-0.49213448072063859</v>
      </c>
      <c r="BU224" s="32">
        <f t="shared" si="448"/>
        <v>-0.95445982296129583</v>
      </c>
      <c r="BV224" s="32">
        <f t="shared" si="448"/>
        <v>-0.45083283441287902</v>
      </c>
      <c r="BW224" s="32">
        <f t="shared" si="448"/>
        <v>-0.91315817665353627</v>
      </c>
      <c r="BX224" s="32">
        <f t="shared" si="448"/>
        <v>-1.3754835188941934</v>
      </c>
      <c r="BY224" s="32">
        <f t="shared" si="448"/>
        <v>-0.87185653034577659</v>
      </c>
      <c r="BZ224" s="32">
        <f t="shared" si="448"/>
        <v>-1.3341818725864338</v>
      </c>
      <c r="CA224" s="32">
        <f t="shared" si="448"/>
        <v>-1.7965072148270911</v>
      </c>
      <c r="CB224" s="32">
        <f t="shared" si="448"/>
        <v>0.33527946659769114</v>
      </c>
      <c r="CC224" s="32">
        <f t="shared" ref="CC224:CS224" si="449">SUMPRODUCT(BN$3:BN$6,$K224:$K227)</f>
        <v>-0.1270458756429661</v>
      </c>
      <c r="CD224" s="32">
        <f t="shared" si="449"/>
        <v>-0.58937121788362334</v>
      </c>
      <c r="CE224" s="32">
        <f t="shared" si="449"/>
        <v>-8.5744229335206534E-2</v>
      </c>
      <c r="CF224" s="32">
        <f t="shared" si="449"/>
        <v>-0.54806957157586378</v>
      </c>
      <c r="CG224" s="32">
        <f t="shared" si="449"/>
        <v>-1.0103949138165209</v>
      </c>
      <c r="CH224" s="32">
        <f t="shared" si="449"/>
        <v>-0.50676792526810421</v>
      </c>
      <c r="CI224" s="32">
        <f t="shared" si="449"/>
        <v>-0.96909326750876146</v>
      </c>
      <c r="CJ224" s="32">
        <f t="shared" si="449"/>
        <v>-1.4314186097494188</v>
      </c>
      <c r="CK224" s="32">
        <f t="shared" si="449"/>
        <v>0.82206427336792121</v>
      </c>
      <c r="CL224" s="32">
        <f t="shared" si="449"/>
        <v>0.35973893112726396</v>
      </c>
      <c r="CM224" s="32">
        <f t="shared" si="449"/>
        <v>-0.10258641111339328</v>
      </c>
      <c r="CN224" s="32">
        <f t="shared" si="449"/>
        <v>0.40104057743502353</v>
      </c>
      <c r="CO224" s="32">
        <f t="shared" si="449"/>
        <v>-6.1284764805633718E-2</v>
      </c>
      <c r="CP224" s="32">
        <f t="shared" si="449"/>
        <v>-0.52361010704629096</v>
      </c>
      <c r="CQ224" s="32">
        <f t="shared" si="449"/>
        <v>-1.9983118497874153E-2</v>
      </c>
      <c r="CR224" s="32">
        <f t="shared" si="449"/>
        <v>-0.4823084607385314</v>
      </c>
      <c r="CS224" s="32">
        <f t="shared" si="449"/>
        <v>-0.94463380297918864</v>
      </c>
    </row>
    <row r="225" spans="2:97" ht="13.9" thickTop="1" thickBot="1" x14ac:dyDescent="0.4">
      <c r="H225" s="33">
        <f>H224</f>
        <v>3.0791759490966797E-4</v>
      </c>
      <c r="I225" s="33">
        <f t="shared" ref="I225:J225" si="450">I220</f>
        <v>0.42573579711361709</v>
      </c>
      <c r="J225" s="33">
        <f t="shared" si="450"/>
        <v>0.65247590152522084</v>
      </c>
      <c r="K225" s="33">
        <f t="shared" ref="K225:K227" si="451">I225+J225*H225</f>
        <v>0.42593670592395128</v>
      </c>
      <c r="L225" s="33">
        <f>$CE$4-$CE$7*SUMPRODUCT($B$4:$CD$4,Q226:CS226)</f>
        <v>0.40865373005775041</v>
      </c>
      <c r="M225" s="39" t="s">
        <v>375</v>
      </c>
      <c r="O225" s="47">
        <f t="shared" ref="O225:O226" si="452">SUM(Q225:CS225)</f>
        <v>103.6672039738157</v>
      </c>
      <c r="P225" s="39" t="s">
        <v>365</v>
      </c>
      <c r="Q225" s="33">
        <f>EXP(Q224)</f>
        <v>2.571871394480397</v>
      </c>
      <c r="R225" s="33">
        <f>EXP(R224)</f>
        <v>1.6198093558391999</v>
      </c>
      <c r="S225" s="33">
        <f t="shared" ref="S225:CD225" si="453">EXP(S224)</f>
        <v>1.0201841176410356</v>
      </c>
      <c r="T225" s="33">
        <f t="shared" si="453"/>
        <v>1.6881109235972265</v>
      </c>
      <c r="U225" s="33">
        <f t="shared" si="453"/>
        <v>1.063201633489758</v>
      </c>
      <c r="V225" s="33">
        <f t="shared" si="453"/>
        <v>0.66962288890738575</v>
      </c>
      <c r="W225" s="33">
        <f t="shared" si="453"/>
        <v>1.1080330441421695</v>
      </c>
      <c r="X225" s="33">
        <f t="shared" si="453"/>
        <v>0.69785849142082967</v>
      </c>
      <c r="Y225" s="33">
        <f t="shared" si="453"/>
        <v>0.43952342091493557</v>
      </c>
      <c r="Z225" s="33">
        <f t="shared" si="453"/>
        <v>3.7051450510284503</v>
      </c>
      <c r="AA225" s="33">
        <f t="shared" si="453"/>
        <v>2.3335648241500504</v>
      </c>
      <c r="AB225" s="33">
        <f t="shared" si="453"/>
        <v>1.4697197312150905</v>
      </c>
      <c r="AC225" s="33">
        <f t="shared" si="453"/>
        <v>2.4319629074676126</v>
      </c>
      <c r="AD225" s="33">
        <f t="shared" si="453"/>
        <v>1.5316925562546695</v>
      </c>
      <c r="AE225" s="33">
        <f t="shared" si="453"/>
        <v>0.96468662399498706</v>
      </c>
      <c r="AF225" s="33">
        <f t="shared" si="453"/>
        <v>1.5962785536983579</v>
      </c>
      <c r="AG225" s="33">
        <f t="shared" si="453"/>
        <v>1.0053640090073233</v>
      </c>
      <c r="AH225" s="33">
        <f t="shared" si="453"/>
        <v>0.63319574661044753</v>
      </c>
      <c r="AI225" s="33">
        <f t="shared" si="453"/>
        <v>6.0285542040055349</v>
      </c>
      <c r="AJ225" s="33">
        <f t="shared" si="453"/>
        <v>3.7968883369476489</v>
      </c>
      <c r="AK225" s="33">
        <f t="shared" si="453"/>
        <v>2.3913463419919925</v>
      </c>
      <c r="AL225" s="33">
        <f t="shared" si="453"/>
        <v>3.9569895396483417</v>
      </c>
      <c r="AM225" s="33">
        <f t="shared" si="453"/>
        <v>2.4921808652781325</v>
      </c>
      <c r="AN225" s="33">
        <f t="shared" si="453"/>
        <v>1.569618873900392</v>
      </c>
      <c r="AO225" s="33">
        <f t="shared" si="453"/>
        <v>2.5972672198058619</v>
      </c>
      <c r="AP225" s="33">
        <f t="shared" si="453"/>
        <v>1.6358040885267406</v>
      </c>
      <c r="AQ225" s="33">
        <f t="shared" si="453"/>
        <v>1.030257878602423</v>
      </c>
      <c r="AR225" s="33">
        <f t="shared" si="453"/>
        <v>1.5799802267566798</v>
      </c>
      <c r="AS225" s="33">
        <f t="shared" si="453"/>
        <v>0.99509903910201813</v>
      </c>
      <c r="AT225" s="33">
        <f t="shared" si="453"/>
        <v>0.62673068994948633</v>
      </c>
      <c r="AU225" s="33">
        <f t="shared" si="453"/>
        <v>1.037058806898248</v>
      </c>
      <c r="AV225" s="33">
        <f t="shared" si="453"/>
        <v>0.65315768182436784</v>
      </c>
      <c r="AW225" s="33">
        <f t="shared" si="453"/>
        <v>0.41137007321903957</v>
      </c>
      <c r="AX225" s="33">
        <f t="shared" si="453"/>
        <v>0.68069900543815198</v>
      </c>
      <c r="AY225" s="33">
        <f t="shared" si="453"/>
        <v>0.42871607806109568</v>
      </c>
      <c r="AZ225" s="33">
        <f t="shared" si="453"/>
        <v>0.27001284579486173</v>
      </c>
      <c r="BA225" s="33">
        <f t="shared" si="453"/>
        <v>2.2761853218842747</v>
      </c>
      <c r="BB225" s="33">
        <f t="shared" si="453"/>
        <v>1.4335811222617145</v>
      </c>
      <c r="BC225" s="33">
        <f t="shared" si="453"/>
        <v>0.90289433568785882</v>
      </c>
      <c r="BD225" s="33">
        <f t="shared" si="453"/>
        <v>1.4940301114009689</v>
      </c>
      <c r="BE225" s="33">
        <f t="shared" si="453"/>
        <v>0.94096616088445595</v>
      </c>
      <c r="BF225" s="33">
        <f t="shared" si="453"/>
        <v>0.59263686131423821</v>
      </c>
      <c r="BG225" s="33">
        <f t="shared" si="453"/>
        <v>0.98064333879676813</v>
      </c>
      <c r="BH225" s="33">
        <f t="shared" si="453"/>
        <v>0.61762623836224739</v>
      </c>
      <c r="BI225" s="33">
        <f t="shared" si="453"/>
        <v>0.38899175186520607</v>
      </c>
      <c r="BJ225" s="33">
        <f t="shared" si="453"/>
        <v>3.7035275009091055</v>
      </c>
      <c r="BK225" s="33">
        <f t="shared" si="453"/>
        <v>2.3325460629388655</v>
      </c>
      <c r="BL225" s="33">
        <f t="shared" si="453"/>
        <v>1.4690780976774318</v>
      </c>
      <c r="BM225" s="33">
        <f t="shared" si="453"/>
        <v>2.4309011887394552</v>
      </c>
      <c r="BN225" s="33">
        <f t="shared" si="453"/>
        <v>1.5310238673253438</v>
      </c>
      <c r="BO225" s="33">
        <f t="shared" si="453"/>
        <v>0.96426547207184166</v>
      </c>
      <c r="BP225" s="33">
        <f t="shared" si="453"/>
        <v>1.5955816685482542</v>
      </c>
      <c r="BQ225" s="33">
        <f t="shared" si="453"/>
        <v>1.0049250986137064</v>
      </c>
      <c r="BR225" s="33">
        <f t="shared" si="453"/>
        <v>0.63291931320733041</v>
      </c>
      <c r="BS225" s="33">
        <f t="shared" si="453"/>
        <v>0.97063077193501424</v>
      </c>
      <c r="BT225" s="33">
        <f t="shared" si="453"/>
        <v>0.61132014953002911</v>
      </c>
      <c r="BU225" s="33">
        <f t="shared" si="453"/>
        <v>0.38502006739019595</v>
      </c>
      <c r="BV225" s="33">
        <f t="shared" si="453"/>
        <v>0.63709733402674418</v>
      </c>
      <c r="BW225" s="33">
        <f t="shared" si="453"/>
        <v>0.40125498671959264</v>
      </c>
      <c r="BX225" s="33">
        <f t="shared" si="453"/>
        <v>0.25271737263396205</v>
      </c>
      <c r="BY225" s="33">
        <f t="shared" si="453"/>
        <v>0.41817447453763623</v>
      </c>
      <c r="BZ225" s="33">
        <f t="shared" si="453"/>
        <v>0.26337356046765087</v>
      </c>
      <c r="CA225" s="33">
        <f t="shared" si="453"/>
        <v>0.16587725118828209</v>
      </c>
      <c r="CB225" s="33">
        <f t="shared" si="453"/>
        <v>1.3983311174614619</v>
      </c>
      <c r="CC225" s="33">
        <f t="shared" si="453"/>
        <v>0.88069326930041536</v>
      </c>
      <c r="CD225" s="33">
        <f t="shared" si="453"/>
        <v>0.55467594542208287</v>
      </c>
      <c r="CE225" s="33">
        <f t="shared" ref="CE225:CS225" si="454">EXP(CE224)</f>
        <v>0.91782895492312</v>
      </c>
      <c r="CF225" s="33">
        <f t="shared" si="454"/>
        <v>0.57806464640311028</v>
      </c>
      <c r="CG225" s="33">
        <f t="shared" si="454"/>
        <v>0.36407517286174867</v>
      </c>
      <c r="CH225" s="33">
        <f t="shared" si="454"/>
        <v>0.60243956526161158</v>
      </c>
      <c r="CI225" s="33">
        <f t="shared" si="454"/>
        <v>0.3794269208922128</v>
      </c>
      <c r="CJ225" s="33">
        <f t="shared" si="454"/>
        <v>0.23896967695876395</v>
      </c>
      <c r="CK225" s="33">
        <f t="shared" si="454"/>
        <v>2.2751916107641006</v>
      </c>
      <c r="CL225" s="33">
        <f t="shared" si="454"/>
        <v>1.4329552657072564</v>
      </c>
      <c r="CM225" s="33">
        <f t="shared" si="454"/>
        <v>0.90250016033970548</v>
      </c>
      <c r="CN225" s="33">
        <f t="shared" si="454"/>
        <v>1.4933778647138032</v>
      </c>
      <c r="CO225" s="33">
        <f t="shared" si="454"/>
        <v>0.94055536457152467</v>
      </c>
      <c r="CP225" s="33">
        <f t="shared" si="454"/>
        <v>0.59237813464833322</v>
      </c>
      <c r="CQ225" s="33">
        <f t="shared" si="454"/>
        <v>0.98021522067241429</v>
      </c>
      <c r="CR225" s="33">
        <f t="shared" si="454"/>
        <v>0.61735660211810195</v>
      </c>
      <c r="CS225" s="33">
        <f t="shared" si="454"/>
        <v>0.38882193026686429</v>
      </c>
    </row>
    <row r="226" spans="2:97" ht="13.9" thickTop="1" thickBot="1" x14ac:dyDescent="0.4">
      <c r="H226" s="32">
        <f t="shared" ref="H226:H227" si="455">H225</f>
        <v>3.0791759490966797E-4</v>
      </c>
      <c r="I226" s="32">
        <f t="shared" ref="I226:J226" si="456">I221</f>
        <v>-0.42088020874776494</v>
      </c>
      <c r="J226" s="32">
        <f t="shared" si="456"/>
        <v>-0.46599215993108645</v>
      </c>
      <c r="K226" s="32">
        <f t="shared" si="451"/>
        <v>-0.42102369593289768</v>
      </c>
      <c r="L226" s="32">
        <f>$CE$5-$CE$7*SUMPRODUCT($B$5:$CD$5,Q226:CS226)</f>
        <v>-0.38217275150651631</v>
      </c>
      <c r="M226" s="32">
        <f>SUMPRODUCT($B$7:$CD$7, LN(Q226:CS226))</f>
        <v>-2480.3399279757073</v>
      </c>
      <c r="O226" s="48">
        <f t="shared" si="452"/>
        <v>1.0000000000000002</v>
      </c>
      <c r="P226" s="39" t="s">
        <v>366</v>
      </c>
      <c r="Q226" s="32">
        <f t="shared" ref="Q226:AV226" si="457">Q225/$O225</f>
        <v>2.4808920236046892E-2</v>
      </c>
      <c r="R226" s="32">
        <f t="shared" si="457"/>
        <v>1.5625089649840773E-2</v>
      </c>
      <c r="S226" s="32">
        <f t="shared" si="457"/>
        <v>9.8409533443065949E-3</v>
      </c>
      <c r="T226" s="32">
        <f t="shared" si="457"/>
        <v>1.6283943801779492E-2</v>
      </c>
      <c r="U226" s="32">
        <f t="shared" si="457"/>
        <v>1.0255911153524521E-2</v>
      </c>
      <c r="V226" s="32">
        <f t="shared" si="457"/>
        <v>6.4593513014638585E-3</v>
      </c>
      <c r="W226" s="32">
        <f t="shared" si="457"/>
        <v>1.0688366249581081E-2</v>
      </c>
      <c r="X226" s="32">
        <f t="shared" si="457"/>
        <v>6.731719045852679E-3</v>
      </c>
      <c r="Y226" s="32">
        <f t="shared" si="457"/>
        <v>4.239753789693706E-3</v>
      </c>
      <c r="Z226" s="32">
        <f t="shared" si="457"/>
        <v>3.5740763799940983E-2</v>
      </c>
      <c r="AA226" s="32">
        <f t="shared" si="457"/>
        <v>2.2510154944850862E-2</v>
      </c>
      <c r="AB226" s="32">
        <f t="shared" si="457"/>
        <v>1.4177287270005978E-2</v>
      </c>
      <c r="AC226" s="32">
        <f t="shared" si="457"/>
        <v>2.345932767784379E-2</v>
      </c>
      <c r="AD226" s="32">
        <f t="shared" si="457"/>
        <v>1.4775092773231783E-2</v>
      </c>
      <c r="AE226" s="32">
        <f t="shared" si="457"/>
        <v>9.3056105211311371E-3</v>
      </c>
      <c r="AF226" s="32">
        <f t="shared" si="457"/>
        <v>1.5398105596650861E-2</v>
      </c>
      <c r="AG226" s="32">
        <f t="shared" si="457"/>
        <v>9.6979948379938789E-3</v>
      </c>
      <c r="AH226" s="32">
        <f t="shared" si="457"/>
        <v>6.1079658979746416E-3</v>
      </c>
      <c r="AI226" s="32">
        <f t="shared" si="457"/>
        <v>5.8152954578848573E-2</v>
      </c>
      <c r="AJ226" s="32">
        <f t="shared" si="457"/>
        <v>3.6625742678529929E-2</v>
      </c>
      <c r="AK226" s="32">
        <f t="shared" si="457"/>
        <v>2.3067530041574184E-2</v>
      </c>
      <c r="AL226" s="32">
        <f t="shared" si="457"/>
        <v>3.8170119265952221E-2</v>
      </c>
      <c r="AM226" s="32">
        <f t="shared" si="457"/>
        <v>2.4040205289105786E-2</v>
      </c>
      <c r="AN226" s="32">
        <f t="shared" si="457"/>
        <v>1.5140939600308377E-2</v>
      </c>
      <c r="AO226" s="32">
        <f t="shared" si="457"/>
        <v>2.5053894773335264E-2</v>
      </c>
      <c r="AP226" s="32">
        <f t="shared" si="457"/>
        <v>1.5779378876080351E-2</v>
      </c>
      <c r="AQ226" s="32">
        <f t="shared" si="457"/>
        <v>9.9381273836868008E-3</v>
      </c>
      <c r="AR226" s="32">
        <f t="shared" si="457"/>
        <v>1.5240887823653002E-2</v>
      </c>
      <c r="AS226" s="32">
        <f t="shared" si="457"/>
        <v>9.598976348907419E-3</v>
      </c>
      <c r="AT226" s="32">
        <f t="shared" si="457"/>
        <v>6.0456023305865006E-3</v>
      </c>
      <c r="AU226" s="32">
        <f t="shared" si="457"/>
        <v>1.0003730853589807E-2</v>
      </c>
      <c r="AV226" s="32">
        <f t="shared" si="457"/>
        <v>6.3005237605264497E-3</v>
      </c>
      <c r="AW226" s="32">
        <f t="shared" ref="AW226:CB226" si="458">AW225/$O225</f>
        <v>3.9681794960240617E-3</v>
      </c>
      <c r="AX226" s="32">
        <f t="shared" si="458"/>
        <v>6.5661943155145112E-3</v>
      </c>
      <c r="AY226" s="32">
        <f t="shared" si="458"/>
        <v>4.1355034343299249E-3</v>
      </c>
      <c r="AZ226" s="32">
        <f t="shared" si="458"/>
        <v>2.6046120223620736E-3</v>
      </c>
      <c r="BA226" s="32">
        <f t="shared" si="458"/>
        <v>2.1956657791785281E-2</v>
      </c>
      <c r="BB226" s="32">
        <f t="shared" si="458"/>
        <v>1.3828685131932457E-2</v>
      </c>
      <c r="BC226" s="32">
        <f t="shared" si="458"/>
        <v>8.7095465207676689E-3</v>
      </c>
      <c r="BD226" s="32">
        <f t="shared" si="458"/>
        <v>1.4411791329670003E-2</v>
      </c>
      <c r="BE226" s="32">
        <f t="shared" si="458"/>
        <v>9.0767969503848626E-3</v>
      </c>
      <c r="BF226" s="32">
        <f t="shared" si="458"/>
        <v>5.7167246592656883E-3</v>
      </c>
      <c r="BG226" s="32">
        <f t="shared" si="458"/>
        <v>9.4595330172545147E-3</v>
      </c>
      <c r="BH226" s="32">
        <f t="shared" si="458"/>
        <v>5.9577784939415131E-3</v>
      </c>
      <c r="BI226" s="32">
        <f t="shared" si="458"/>
        <v>3.752312563223541E-3</v>
      </c>
      <c r="BJ226" s="32">
        <f t="shared" si="458"/>
        <v>3.5725160503456269E-2</v>
      </c>
      <c r="BK226" s="32">
        <f t="shared" si="458"/>
        <v>2.2500327717221165E-2</v>
      </c>
      <c r="BL226" s="32">
        <f t="shared" si="458"/>
        <v>1.4171097911047086E-2</v>
      </c>
      <c r="BM226" s="32">
        <f t="shared" si="458"/>
        <v>2.3449086071169172E-2</v>
      </c>
      <c r="BN226" s="32">
        <f t="shared" si="458"/>
        <v>1.4768642431140039E-2</v>
      </c>
      <c r="BO226" s="32">
        <f t="shared" si="458"/>
        <v>9.3015479834432126E-3</v>
      </c>
      <c r="BP226" s="32">
        <f t="shared" si="458"/>
        <v>1.5391383266700882E-2</v>
      </c>
      <c r="BQ226" s="32">
        <f t="shared" si="458"/>
        <v>9.6937609976201419E-3</v>
      </c>
      <c r="BR226" s="32">
        <f t="shared" si="458"/>
        <v>6.1052993516367378E-3</v>
      </c>
      <c r="BS226" s="32">
        <f t="shared" si="458"/>
        <v>9.3629492715958315E-3</v>
      </c>
      <c r="BT226" s="32">
        <f t="shared" si="458"/>
        <v>5.8969483703297E-3</v>
      </c>
      <c r="BU226" s="32">
        <f t="shared" si="458"/>
        <v>3.714000692904233E-3</v>
      </c>
      <c r="BV226" s="32">
        <f t="shared" si="458"/>
        <v>6.1456015943833348E-3</v>
      </c>
      <c r="BW226" s="32">
        <f t="shared" si="458"/>
        <v>3.8706068200792003E-3</v>
      </c>
      <c r="BX226" s="32">
        <f t="shared" si="458"/>
        <v>2.4377755253994645E-3</v>
      </c>
      <c r="BY226" s="32">
        <f t="shared" si="458"/>
        <v>4.0338164675808065E-3</v>
      </c>
      <c r="BZ226" s="32">
        <f t="shared" si="458"/>
        <v>2.5405678013094078E-3</v>
      </c>
      <c r="CA226" s="32">
        <f t="shared" si="458"/>
        <v>1.6000938081650144E-3</v>
      </c>
      <c r="CB226" s="32">
        <f t="shared" si="458"/>
        <v>1.348865469367393E-2</v>
      </c>
      <c r="CC226" s="32">
        <f t="shared" ref="CC226:CS226" si="459">CC225/$O225</f>
        <v>8.4953894340862243E-3</v>
      </c>
      <c r="CD226" s="32">
        <f t="shared" si="459"/>
        <v>5.3505440887764572E-3</v>
      </c>
      <c r="CE226" s="32">
        <f t="shared" si="459"/>
        <v>8.8536096252286849E-3</v>
      </c>
      <c r="CF226" s="32">
        <f t="shared" si="459"/>
        <v>5.5761573983332093E-3</v>
      </c>
      <c r="CG226" s="32">
        <f t="shared" si="459"/>
        <v>3.511960956849062E-3</v>
      </c>
      <c r="CH226" s="32">
        <f t="shared" si="459"/>
        <v>5.8112840143134947E-3</v>
      </c>
      <c r="CI226" s="32">
        <f t="shared" si="459"/>
        <v>3.6600477908910189E-3</v>
      </c>
      <c r="CJ226" s="32">
        <f t="shared" si="459"/>
        <v>2.3051617850050532E-3</v>
      </c>
      <c r="CK226" s="32">
        <f t="shared" si="459"/>
        <v>2.1947072203652461E-2</v>
      </c>
      <c r="CL226" s="32">
        <f t="shared" si="459"/>
        <v>1.3822647961733324E-2</v>
      </c>
      <c r="CM226" s="32">
        <f t="shared" si="459"/>
        <v>8.7057442059270667E-3</v>
      </c>
      <c r="CN226" s="32">
        <f t="shared" si="459"/>
        <v>1.4405499593593756E-2</v>
      </c>
      <c r="CO226" s="32">
        <f t="shared" si="459"/>
        <v>9.0728343055253083E-3</v>
      </c>
      <c r="CP226" s="32">
        <f t="shared" si="459"/>
        <v>5.7142289165815286E-3</v>
      </c>
      <c r="CQ226" s="32">
        <f t="shared" si="459"/>
        <v>9.4554032818324821E-3</v>
      </c>
      <c r="CR226" s="32">
        <f t="shared" si="459"/>
        <v>5.9551775147136613E-3</v>
      </c>
      <c r="CS226" s="32">
        <f t="shared" si="459"/>
        <v>3.7506744212477561E-3</v>
      </c>
    </row>
    <row r="227" spans="2:97" ht="13.15" thickTop="1" x14ac:dyDescent="0.35">
      <c r="H227" s="34">
        <f t="shared" si="455"/>
        <v>3.0791759490966797E-4</v>
      </c>
      <c r="I227" s="34">
        <f t="shared" ref="I227:J227" si="460">I222</f>
        <v>-0.46201742464574758</v>
      </c>
      <c r="J227" s="34">
        <f t="shared" si="460"/>
        <v>-1</v>
      </c>
      <c r="K227" s="34">
        <f t="shared" si="451"/>
        <v>-0.46232534224065724</v>
      </c>
      <c r="L227" s="34">
        <f>$CE$6-$CE$7*SUMPRODUCT($B$6:$CD$6,Q226:CS226)</f>
        <v>-0.36674881443803997</v>
      </c>
    </row>
    <row r="228" spans="2:97" ht="13.5" thickBot="1" x14ac:dyDescent="0.4">
      <c r="B228" s="39" t="s">
        <v>367</v>
      </c>
      <c r="D228" s="39" t="s">
        <v>368</v>
      </c>
      <c r="E228" s="39" t="s">
        <v>369</v>
      </c>
      <c r="F228" s="39" t="s">
        <v>370</v>
      </c>
      <c r="H228" s="39" t="s">
        <v>347</v>
      </c>
      <c r="I228" s="39" t="s">
        <v>371</v>
      </c>
      <c r="J228" s="39" t="s">
        <v>372</v>
      </c>
      <c r="K228" s="39" t="s">
        <v>349</v>
      </c>
      <c r="L228" s="39" t="s">
        <v>373</v>
      </c>
      <c r="M228" s="39" t="s">
        <v>374</v>
      </c>
      <c r="O228" s="45" t="s">
        <v>336</v>
      </c>
    </row>
    <row r="229" spans="2:97" ht="13.9" thickTop="1" thickBot="1" x14ac:dyDescent="0.4">
      <c r="B229" s="32">
        <f>1+B224</f>
        <v>4</v>
      </c>
      <c r="D229" s="32">
        <f>IF(F224,IF(M229&lt;0,D224,H229),E224)</f>
        <v>3.0791759490966797E-4</v>
      </c>
      <c r="E229" s="32">
        <f>IF(F224,IF(M229&lt;0,H229,E224),H229)</f>
        <v>6.1583518981933594E-4</v>
      </c>
      <c r="F229" s="32" t="b">
        <f>OR(F224,M229*M224&lt;=0)</f>
        <v>0</v>
      </c>
      <c r="H229" s="32">
        <f>IF(F224,(D224+E224)/2,2*H224)</f>
        <v>6.1583518981933594E-4</v>
      </c>
      <c r="I229" s="32">
        <f>I224</f>
        <v>-0.48704850754700257</v>
      </c>
      <c r="J229" s="32">
        <f>J224</f>
        <v>-0.56171906198844324</v>
      </c>
      <c r="K229" s="32">
        <f>I229+J229*H229</f>
        <v>-0.48739443391216736</v>
      </c>
      <c r="L229" s="32">
        <f>$CE$3-$CE$7*SUMPRODUCT($B$3:$CD$3,Q231:CS231)</f>
        <v>-0.38392319873798897</v>
      </c>
      <c r="M229" s="32">
        <f>SUMPRODUCT(L229:L232,J229:J232)</f>
        <v>0.84066451304091427</v>
      </c>
      <c r="O229" s="46">
        <f>SUM(Q229:CS229)</f>
        <v>-1.6436736568322414</v>
      </c>
      <c r="P229" s="39" t="s">
        <v>363</v>
      </c>
      <c r="Q229" s="32">
        <f t="shared" ref="Q229:AV229" si="461">SUMPRODUCT(B$3:B$6,$K229:$K232)</f>
        <v>0.94505726213147923</v>
      </c>
      <c r="R229" s="32">
        <f t="shared" si="461"/>
        <v>0.48242400229591237</v>
      </c>
      <c r="S229" s="32">
        <f t="shared" si="461"/>
        <v>1.9790742460345456E-2</v>
      </c>
      <c r="T229" s="32">
        <f t="shared" si="461"/>
        <v>0.52389007901344886</v>
      </c>
      <c r="U229" s="32">
        <f t="shared" si="461"/>
        <v>6.1256819177881949E-2</v>
      </c>
      <c r="V229" s="32">
        <f t="shared" si="461"/>
        <v>-0.40137644065768496</v>
      </c>
      <c r="W229" s="32">
        <f t="shared" si="461"/>
        <v>0.10272289589541844</v>
      </c>
      <c r="X229" s="32">
        <f t="shared" si="461"/>
        <v>-0.35991036394014847</v>
      </c>
      <c r="Y229" s="32">
        <f t="shared" si="461"/>
        <v>-0.82254362377571533</v>
      </c>
      <c r="Z229" s="32">
        <f t="shared" si="461"/>
        <v>1.3103180747608667</v>
      </c>
      <c r="AA229" s="32">
        <f t="shared" si="461"/>
        <v>0.84768481492529979</v>
      </c>
      <c r="AB229" s="32">
        <f t="shared" si="461"/>
        <v>0.38505155508973288</v>
      </c>
      <c r="AC229" s="32">
        <f t="shared" si="461"/>
        <v>0.88915089164283634</v>
      </c>
      <c r="AD229" s="32">
        <f t="shared" si="461"/>
        <v>0.42651763180726943</v>
      </c>
      <c r="AE229" s="32">
        <f t="shared" si="461"/>
        <v>-3.6115628028297486E-2</v>
      </c>
      <c r="AF229" s="32">
        <f t="shared" si="461"/>
        <v>0.46798370852480592</v>
      </c>
      <c r="AG229" s="32">
        <f t="shared" si="461"/>
        <v>5.3504486892390068E-3</v>
      </c>
      <c r="AH229" s="32">
        <f t="shared" si="461"/>
        <v>-0.45728281114632791</v>
      </c>
      <c r="AI229" s="32">
        <f t="shared" si="461"/>
        <v>1.7973324916000502</v>
      </c>
      <c r="AJ229" s="32">
        <f t="shared" si="461"/>
        <v>1.3346992317644832</v>
      </c>
      <c r="AK229" s="32">
        <f t="shared" si="461"/>
        <v>0.87206597192891633</v>
      </c>
      <c r="AL229" s="32">
        <f t="shared" si="461"/>
        <v>1.3761653084820198</v>
      </c>
      <c r="AM229" s="32">
        <f t="shared" si="461"/>
        <v>0.91353204864645277</v>
      </c>
      <c r="AN229" s="32">
        <f t="shared" si="461"/>
        <v>0.45089878881088585</v>
      </c>
      <c r="AO229" s="32">
        <f t="shared" si="461"/>
        <v>0.9549981253639892</v>
      </c>
      <c r="AP229" s="32">
        <f t="shared" si="461"/>
        <v>0.49236486552842235</v>
      </c>
      <c r="AQ229" s="32">
        <f t="shared" si="461"/>
        <v>2.9731605692855434E-2</v>
      </c>
      <c r="AR229" s="32">
        <f t="shared" si="461"/>
        <v>0.45766282821931192</v>
      </c>
      <c r="AS229" s="32">
        <f t="shared" si="461"/>
        <v>-4.9704316162549889E-3</v>
      </c>
      <c r="AT229" s="32">
        <f t="shared" si="461"/>
        <v>-0.4676036914518219</v>
      </c>
      <c r="AU229" s="32">
        <f t="shared" si="461"/>
        <v>3.6495645101281504E-2</v>
      </c>
      <c r="AV229" s="32">
        <f t="shared" si="461"/>
        <v>-0.42613761473428541</v>
      </c>
      <c r="AW229" s="32">
        <f t="shared" ref="AW229:CB229" si="462">SUMPRODUCT(AH$3:AH$6,$K229:$K232)</f>
        <v>-0.88877087456985238</v>
      </c>
      <c r="AX229" s="32">
        <f t="shared" si="462"/>
        <v>-0.38467153801674892</v>
      </c>
      <c r="AY229" s="32">
        <f t="shared" si="462"/>
        <v>-0.84730479785231583</v>
      </c>
      <c r="AZ229" s="32">
        <f t="shared" si="462"/>
        <v>-1.3099380576878827</v>
      </c>
      <c r="BA229" s="32">
        <f t="shared" si="462"/>
        <v>0.8229236408486994</v>
      </c>
      <c r="BB229" s="32">
        <f t="shared" si="462"/>
        <v>0.36029038101313249</v>
      </c>
      <c r="BC229" s="32">
        <f t="shared" si="462"/>
        <v>-0.10234287882243442</v>
      </c>
      <c r="BD229" s="32">
        <f t="shared" si="462"/>
        <v>0.40175645773066898</v>
      </c>
      <c r="BE229" s="32">
        <f t="shared" si="462"/>
        <v>-6.087680210489791E-2</v>
      </c>
      <c r="BF229" s="32">
        <f t="shared" si="462"/>
        <v>-0.52351006194046479</v>
      </c>
      <c r="BG229" s="32">
        <f t="shared" si="462"/>
        <v>-1.9410725387361438E-2</v>
      </c>
      <c r="BH229" s="32">
        <f t="shared" si="462"/>
        <v>-0.48204398522292835</v>
      </c>
      <c r="BI229" s="32">
        <f t="shared" si="462"/>
        <v>-0.94467724505849526</v>
      </c>
      <c r="BJ229" s="32">
        <f t="shared" si="462"/>
        <v>1.3099380576878827</v>
      </c>
      <c r="BK229" s="32">
        <f t="shared" si="462"/>
        <v>0.84730479785231583</v>
      </c>
      <c r="BL229" s="32">
        <f t="shared" si="462"/>
        <v>0.38467153801674892</v>
      </c>
      <c r="BM229" s="32">
        <f t="shared" si="462"/>
        <v>0.88877087456985238</v>
      </c>
      <c r="BN229" s="32">
        <f t="shared" si="462"/>
        <v>0.42613761473428541</v>
      </c>
      <c r="BO229" s="32">
        <f t="shared" si="462"/>
        <v>-3.6495645101281504E-2</v>
      </c>
      <c r="BP229" s="32">
        <f t="shared" si="462"/>
        <v>0.4676036914518219</v>
      </c>
      <c r="BQ229" s="32">
        <f t="shared" si="462"/>
        <v>4.9704316162549889E-3</v>
      </c>
      <c r="BR229" s="32">
        <f t="shared" si="462"/>
        <v>-0.45766282821931192</v>
      </c>
      <c r="BS229" s="32">
        <f t="shared" si="462"/>
        <v>-2.9731605692855434E-2</v>
      </c>
      <c r="BT229" s="32">
        <f t="shared" si="462"/>
        <v>-0.49236486552842235</v>
      </c>
      <c r="BU229" s="32">
        <f t="shared" si="462"/>
        <v>-0.9549981253639892</v>
      </c>
      <c r="BV229" s="32">
        <f t="shared" si="462"/>
        <v>-0.45089878881088585</v>
      </c>
      <c r="BW229" s="32">
        <f t="shared" si="462"/>
        <v>-0.91353204864645277</v>
      </c>
      <c r="BX229" s="32">
        <f t="shared" si="462"/>
        <v>-1.3761653084820198</v>
      </c>
      <c r="BY229" s="32">
        <f t="shared" si="462"/>
        <v>-0.87206597192891633</v>
      </c>
      <c r="BZ229" s="32">
        <f t="shared" si="462"/>
        <v>-1.3346992317644832</v>
      </c>
      <c r="CA229" s="32">
        <f t="shared" si="462"/>
        <v>-1.7973324916000502</v>
      </c>
      <c r="CB229" s="32">
        <f t="shared" si="462"/>
        <v>0.33552920693653204</v>
      </c>
      <c r="CC229" s="32">
        <f t="shared" ref="CC229:CS229" si="463">SUMPRODUCT(BN$3:BN$6,$K229:$K232)</f>
        <v>-0.12710405289903487</v>
      </c>
      <c r="CD229" s="32">
        <f t="shared" si="463"/>
        <v>-0.58973731273460173</v>
      </c>
      <c r="CE229" s="32">
        <f t="shared" si="463"/>
        <v>-8.5637976181498376E-2</v>
      </c>
      <c r="CF229" s="32">
        <f t="shared" si="463"/>
        <v>-0.54827123601706529</v>
      </c>
      <c r="CG229" s="32">
        <f t="shared" si="463"/>
        <v>-1.0109044958526323</v>
      </c>
      <c r="CH229" s="32">
        <f t="shared" si="463"/>
        <v>-0.50680515929952885</v>
      </c>
      <c r="CI229" s="32">
        <f t="shared" si="463"/>
        <v>-0.96943841913509576</v>
      </c>
      <c r="CJ229" s="32">
        <f t="shared" si="463"/>
        <v>-1.4320716789706627</v>
      </c>
      <c r="CK229" s="32">
        <f t="shared" si="463"/>
        <v>0.82254362377571533</v>
      </c>
      <c r="CL229" s="32">
        <f t="shared" si="463"/>
        <v>0.35991036394014847</v>
      </c>
      <c r="CM229" s="32">
        <f t="shared" si="463"/>
        <v>-0.10272289589541844</v>
      </c>
      <c r="CN229" s="32">
        <f t="shared" si="463"/>
        <v>0.40137644065768496</v>
      </c>
      <c r="CO229" s="32">
        <f t="shared" si="463"/>
        <v>-6.1256819177881949E-2</v>
      </c>
      <c r="CP229" s="32">
        <f t="shared" si="463"/>
        <v>-0.52389007901344886</v>
      </c>
      <c r="CQ229" s="32">
        <f t="shared" si="463"/>
        <v>-1.9790742460345456E-2</v>
      </c>
      <c r="CR229" s="32">
        <f t="shared" si="463"/>
        <v>-0.48242400229591237</v>
      </c>
      <c r="CS229" s="32">
        <f t="shared" si="463"/>
        <v>-0.94505726213147923</v>
      </c>
    </row>
    <row r="230" spans="2:97" ht="13.9" thickTop="1" thickBot="1" x14ac:dyDescent="0.4">
      <c r="H230" s="33">
        <f>H229</f>
        <v>6.1583518981933594E-4</v>
      </c>
      <c r="I230" s="33">
        <f t="shared" ref="I230:J230" si="464">I225</f>
        <v>0.42573579711361709</v>
      </c>
      <c r="J230" s="33">
        <f t="shared" si="464"/>
        <v>0.65247590152522084</v>
      </c>
      <c r="K230" s="33">
        <f t="shared" ref="K230:K232" si="465">I230+J230*H230</f>
        <v>0.42613761473428541</v>
      </c>
      <c r="L230" s="33">
        <f>$CE$4-$CE$7*SUMPRODUCT($B$4:$CD$4,Q231:CS231)</f>
        <v>0.33048754643104417</v>
      </c>
      <c r="M230" s="39" t="s">
        <v>375</v>
      </c>
      <c r="O230" s="47">
        <f t="shared" ref="O230:O231" si="466">SUM(Q230:CS230)</f>
        <v>103.6913322120602</v>
      </c>
      <c r="P230" s="39" t="s">
        <v>365</v>
      </c>
      <c r="Q230" s="33">
        <f>EXP(Q229)</f>
        <v>2.5729607075844281</v>
      </c>
      <c r="R230" s="33">
        <f>EXP(R229)</f>
        <v>1.6199965219473575</v>
      </c>
      <c r="S230" s="33">
        <f t="shared" ref="S230:CD230" si="467">EXP(S229)</f>
        <v>1.0199878775394859</v>
      </c>
      <c r="T230" s="33">
        <f t="shared" si="467"/>
        <v>1.6885836135001602</v>
      </c>
      <c r="U230" s="33">
        <f t="shared" si="467"/>
        <v>1.0631719220678377</v>
      </c>
      <c r="V230" s="33">
        <f t="shared" si="467"/>
        <v>0.66939802496982659</v>
      </c>
      <c r="W230" s="33">
        <f t="shared" si="467"/>
        <v>1.1081842841114182</v>
      </c>
      <c r="X230" s="33">
        <f t="shared" si="467"/>
        <v>0.69773886583081868</v>
      </c>
      <c r="Y230" s="33">
        <f t="shared" si="467"/>
        <v>0.43931278567196302</v>
      </c>
      <c r="Z230" s="33">
        <f t="shared" si="467"/>
        <v>3.7073527400269954</v>
      </c>
      <c r="AA230" s="33">
        <f t="shared" si="467"/>
        <v>2.3342364019675426</v>
      </c>
      <c r="AB230" s="33">
        <f t="shared" si="467"/>
        <v>1.4696900894924565</v>
      </c>
      <c r="AC230" s="33">
        <f t="shared" si="467"/>
        <v>2.4330628399497565</v>
      </c>
      <c r="AD230" s="33">
        <f t="shared" si="467"/>
        <v>1.5319135371089332</v>
      </c>
      <c r="AE230" s="33">
        <f t="shared" si="467"/>
        <v>0.96452876047626634</v>
      </c>
      <c r="AF230" s="33">
        <f t="shared" si="467"/>
        <v>1.5967713887136803</v>
      </c>
      <c r="AG230" s="33">
        <f t="shared" si="467"/>
        <v>1.0053647879021614</v>
      </c>
      <c r="AH230" s="33">
        <f t="shared" si="467"/>
        <v>0.63300129492412816</v>
      </c>
      <c r="AI230" s="33">
        <f t="shared" si="467"/>
        <v>6.0335314832986269</v>
      </c>
      <c r="AJ230" s="33">
        <f t="shared" si="467"/>
        <v>3.7988532002029904</v>
      </c>
      <c r="AK230" s="33">
        <f t="shared" si="467"/>
        <v>2.3918472418084891</v>
      </c>
      <c r="AL230" s="33">
        <f t="shared" si="467"/>
        <v>3.959688293802313</v>
      </c>
      <c r="AM230" s="33">
        <f t="shared" si="467"/>
        <v>2.4931127961055046</v>
      </c>
      <c r="AN230" s="33">
        <f t="shared" si="467"/>
        <v>1.5697224005823027</v>
      </c>
      <c r="AO230" s="33">
        <f t="shared" si="467"/>
        <v>2.5986657113626328</v>
      </c>
      <c r="AP230" s="33">
        <f t="shared" si="467"/>
        <v>1.6361809963524991</v>
      </c>
      <c r="AQ230" s="33">
        <f t="shared" si="467"/>
        <v>1.0301780029341681</v>
      </c>
      <c r="AR230" s="33">
        <f t="shared" si="467"/>
        <v>1.5803760550103225</v>
      </c>
      <c r="AS230" s="33">
        <f t="shared" si="467"/>
        <v>0.99504190053846686</v>
      </c>
      <c r="AT230" s="33">
        <f t="shared" si="467"/>
        <v>0.62650176246864042</v>
      </c>
      <c r="AU230" s="33">
        <f t="shared" si="467"/>
        <v>1.0371697872385373</v>
      </c>
      <c r="AV230" s="33">
        <f t="shared" si="467"/>
        <v>0.65302646987281177</v>
      </c>
      <c r="AW230" s="33">
        <f t="shared" si="467"/>
        <v>0.41116081050717024</v>
      </c>
      <c r="AX230" s="33">
        <f t="shared" si="467"/>
        <v>0.68067417508006134</v>
      </c>
      <c r="AY230" s="33">
        <f t="shared" si="467"/>
        <v>0.42856845538240795</v>
      </c>
      <c r="AZ230" s="33">
        <f t="shared" si="467"/>
        <v>0.26983677018047514</v>
      </c>
      <c r="BA230" s="33">
        <f t="shared" si="467"/>
        <v>2.2771476768163268</v>
      </c>
      <c r="BB230" s="33">
        <f t="shared" si="467"/>
        <v>1.4337456866437226</v>
      </c>
      <c r="BC230" s="33">
        <f t="shared" si="467"/>
        <v>0.90271997503624568</v>
      </c>
      <c r="BD230" s="33">
        <f t="shared" si="467"/>
        <v>1.4944473272590129</v>
      </c>
      <c r="BE230" s="33">
        <f t="shared" si="467"/>
        <v>0.94093915435888298</v>
      </c>
      <c r="BF230" s="33">
        <f t="shared" si="467"/>
        <v>0.59243740214616536</v>
      </c>
      <c r="BG230" s="33">
        <f t="shared" si="467"/>
        <v>0.98077644971804334</v>
      </c>
      <c r="BH230" s="33">
        <f t="shared" si="467"/>
        <v>0.61751989941687491</v>
      </c>
      <c r="BI230" s="33">
        <f t="shared" si="467"/>
        <v>0.38880503940062333</v>
      </c>
      <c r="BJ230" s="33">
        <f t="shared" si="467"/>
        <v>3.7059441503512258</v>
      </c>
      <c r="BK230" s="33">
        <f t="shared" si="467"/>
        <v>2.3333495208080786</v>
      </c>
      <c r="BL230" s="33">
        <f t="shared" si="467"/>
        <v>1.4691316882741723</v>
      </c>
      <c r="BM230" s="33">
        <f t="shared" si="467"/>
        <v>2.432138410191603</v>
      </c>
      <c r="BN230" s="33">
        <f t="shared" si="467"/>
        <v>1.5313314944105823</v>
      </c>
      <c r="BO230" s="33">
        <f t="shared" si="467"/>
        <v>0.96416229271631426</v>
      </c>
      <c r="BP230" s="33">
        <f t="shared" si="467"/>
        <v>1.5961647036069671</v>
      </c>
      <c r="BQ230" s="33">
        <f t="shared" si="467"/>
        <v>1.0049828047028473</v>
      </c>
      <c r="BR230" s="33">
        <f t="shared" si="467"/>
        <v>0.63276078932584712</v>
      </c>
      <c r="BS230" s="33">
        <f t="shared" si="467"/>
        <v>0.9707060305615004</v>
      </c>
      <c r="BT230" s="33">
        <f t="shared" si="467"/>
        <v>0.611179326877208</v>
      </c>
      <c r="BU230" s="33">
        <f t="shared" si="467"/>
        <v>0.38481286593635827</v>
      </c>
      <c r="BV230" s="33">
        <f t="shared" si="467"/>
        <v>0.63705531604125731</v>
      </c>
      <c r="BW230" s="33">
        <f t="shared" si="467"/>
        <v>0.40110499675831013</v>
      </c>
      <c r="BX230" s="33">
        <f t="shared" si="467"/>
        <v>0.2525451312834891</v>
      </c>
      <c r="BY230" s="33">
        <f t="shared" si="467"/>
        <v>0.41808690058479425</v>
      </c>
      <c r="BZ230" s="33">
        <f t="shared" si="467"/>
        <v>0.26323733698016161</v>
      </c>
      <c r="CA230" s="33">
        <f t="shared" si="467"/>
        <v>0.16574041301816234</v>
      </c>
      <c r="CB230" s="33">
        <f t="shared" si="467"/>
        <v>1.3986803807593002</v>
      </c>
      <c r="CC230" s="33">
        <f t="shared" si="467"/>
        <v>0.88064203447293454</v>
      </c>
      <c r="CD230" s="33">
        <f t="shared" si="467"/>
        <v>0.55447291858031045</v>
      </c>
      <c r="CE230" s="33">
        <f t="shared" ref="CE230:CS230" si="468">EXP(CE229)</f>
        <v>0.91792648232535046</v>
      </c>
      <c r="CF230" s="33">
        <f t="shared" si="468"/>
        <v>0.57794808307294954</v>
      </c>
      <c r="CG230" s="33">
        <f t="shared" si="468"/>
        <v>0.36388969395623699</v>
      </c>
      <c r="CH230" s="33">
        <f t="shared" si="468"/>
        <v>0.60241713442550504</v>
      </c>
      <c r="CI230" s="33">
        <f t="shared" si="468"/>
        <v>0.37929598367128908</v>
      </c>
      <c r="CJ230" s="33">
        <f t="shared" si="468"/>
        <v>0.23881366416705274</v>
      </c>
      <c r="CK230" s="33">
        <f t="shared" si="468"/>
        <v>2.2762824862254405</v>
      </c>
      <c r="CL230" s="33">
        <f t="shared" si="468"/>
        <v>1.4332009423171086</v>
      </c>
      <c r="CM230" s="33">
        <f t="shared" si="468"/>
        <v>0.90237699120759118</v>
      </c>
      <c r="CN230" s="33">
        <f t="shared" si="468"/>
        <v>1.4938795196551042</v>
      </c>
      <c r="CO230" s="33">
        <f t="shared" si="468"/>
        <v>0.94058164934889354</v>
      </c>
      <c r="CP230" s="33">
        <f t="shared" si="468"/>
        <v>0.59221230859108132</v>
      </c>
      <c r="CQ230" s="33">
        <f t="shared" si="468"/>
        <v>0.98040380873182276</v>
      </c>
      <c r="CR230" s="33">
        <f t="shared" si="468"/>
        <v>0.61728527589548454</v>
      </c>
      <c r="CS230" s="33">
        <f t="shared" si="468"/>
        <v>0.38865731491827937</v>
      </c>
    </row>
    <row r="231" spans="2:97" ht="13.9" thickTop="1" thickBot="1" x14ac:dyDescent="0.4">
      <c r="H231" s="32">
        <f t="shared" ref="H231:H232" si="469">H230</f>
        <v>6.1583518981933594E-4</v>
      </c>
      <c r="I231" s="32">
        <f t="shared" ref="I231:J231" si="470">I226</f>
        <v>-0.42088020874776494</v>
      </c>
      <c r="J231" s="32">
        <f t="shared" si="470"/>
        <v>-0.46599215993108645</v>
      </c>
      <c r="K231" s="32">
        <f t="shared" si="465"/>
        <v>-0.42116718311803042</v>
      </c>
      <c r="L231" s="32">
        <f>$CE$5-$CE$7*SUMPRODUCT($B$5:$CD$5,Q231:CS231)</f>
        <v>-0.32955802768640297</v>
      </c>
      <c r="M231" s="32">
        <f>SUMPRODUCT($B$7:$CD$7, LN(Q231:CS231))</f>
        <v>-2480.3396350830849</v>
      </c>
      <c r="O231" s="48">
        <f t="shared" si="466"/>
        <v>0.99999999999999944</v>
      </c>
      <c r="P231" s="39" t="s">
        <v>366</v>
      </c>
      <c r="Q231" s="32">
        <f t="shared" ref="Q231:AV231" si="471">Q230/$O230</f>
        <v>2.4813652720002091E-2</v>
      </c>
      <c r="R231" s="32">
        <f t="shared" si="471"/>
        <v>1.5623258833576235E-2</v>
      </c>
      <c r="S231" s="32">
        <f t="shared" si="471"/>
        <v>9.836770883158279E-3</v>
      </c>
      <c r="T231" s="32">
        <f t="shared" si="471"/>
        <v>1.6284713268480539E-2</v>
      </c>
      <c r="U231" s="32">
        <f t="shared" si="471"/>
        <v>1.0253238138492946E-2</v>
      </c>
      <c r="V231" s="32">
        <f t="shared" si="471"/>
        <v>6.4556796666555873E-3</v>
      </c>
      <c r="W231" s="32">
        <f t="shared" si="471"/>
        <v>1.0687337701911855E-2</v>
      </c>
      <c r="X231" s="32">
        <f t="shared" si="471"/>
        <v>6.7289989524280175E-3</v>
      </c>
      <c r="Y231" s="32">
        <f t="shared" si="471"/>
        <v>4.2367358611375538E-3</v>
      </c>
      <c r="Z231" s="32">
        <f t="shared" si="471"/>
        <v>3.5753738147032872E-2</v>
      </c>
      <c r="AA231" s="32">
        <f t="shared" si="471"/>
        <v>2.2511393692905515E-2</v>
      </c>
      <c r="AB231" s="32">
        <f t="shared" si="471"/>
        <v>1.4173702450719586E-2</v>
      </c>
      <c r="AC231" s="32">
        <f t="shared" si="471"/>
        <v>2.3464476615787662E-2</v>
      </c>
      <c r="AD231" s="32">
        <f t="shared" si="471"/>
        <v>1.4773785854887091E-2</v>
      </c>
      <c r="AE231" s="32">
        <f t="shared" si="471"/>
        <v>9.3019227345222909E-3</v>
      </c>
      <c r="AF231" s="32">
        <f t="shared" si="471"/>
        <v>1.5399275471242927E-2</v>
      </c>
      <c r="AG231" s="32">
        <f t="shared" si="471"/>
        <v>9.6957456949832571E-3</v>
      </c>
      <c r="AH231" s="32">
        <f t="shared" si="471"/>
        <v>6.1046693240431197E-3</v>
      </c>
      <c r="AI231" s="32">
        <f t="shared" si="471"/>
        <v>5.8187423717918775E-2</v>
      </c>
      <c r="AJ231" s="32">
        <f t="shared" si="471"/>
        <v>3.6636169283985248E-2</v>
      </c>
      <c r="AK231" s="32">
        <f t="shared" si="471"/>
        <v>2.3066993072447924E-2</v>
      </c>
      <c r="AL231" s="32">
        <f t="shared" si="471"/>
        <v>3.8187264155352098E-2</v>
      </c>
      <c r="AM231" s="32">
        <f t="shared" si="471"/>
        <v>2.4043598851703575E-2</v>
      </c>
      <c r="AN231" s="32">
        <f t="shared" si="471"/>
        <v>1.513841482306397E-2</v>
      </c>
      <c r="AO231" s="32">
        <f t="shared" si="471"/>
        <v>2.5061551972811718E-2</v>
      </c>
      <c r="AP231" s="32">
        <f t="shared" si="471"/>
        <v>1.5779342028380237E-2</v>
      </c>
      <c r="AQ231" s="32">
        <f t="shared" si="471"/>
        <v>9.9350445303117568E-3</v>
      </c>
      <c r="AR231" s="32">
        <f t="shared" si="471"/>
        <v>1.5241158747756074E-2</v>
      </c>
      <c r="AS231" s="32">
        <f t="shared" si="471"/>
        <v>9.5961916903863909E-3</v>
      </c>
      <c r="AT231" s="32">
        <f t="shared" si="471"/>
        <v>6.0419877833894084E-3</v>
      </c>
      <c r="AU231" s="32">
        <f t="shared" si="471"/>
        <v>1.0002473351556625E-2</v>
      </c>
      <c r="AV231" s="32">
        <f t="shared" si="471"/>
        <v>6.2977922642299617E-3</v>
      </c>
      <c r="AW231" s="32">
        <f t="shared" ref="AW231:CB231" si="472">AW230/$O230</f>
        <v>3.9652379975821028E-3</v>
      </c>
      <c r="AX231" s="32">
        <f t="shared" si="472"/>
        <v>6.564426944462509E-3</v>
      </c>
      <c r="AY231" s="32">
        <f t="shared" si="472"/>
        <v>4.1331174577440878E-3</v>
      </c>
      <c r="AZ231" s="32">
        <f t="shared" si="472"/>
        <v>2.6023078730305943E-3</v>
      </c>
      <c r="BA231" s="32">
        <f t="shared" si="472"/>
        <v>2.196082959141955E-2</v>
      </c>
      <c r="BB231" s="32">
        <f t="shared" si="472"/>
        <v>1.3827054355050186E-2</v>
      </c>
      <c r="BC231" s="32">
        <f t="shared" si="472"/>
        <v>8.7058383355523277E-3</v>
      </c>
      <c r="BD231" s="32">
        <f t="shared" si="472"/>
        <v>1.4412461440872448E-2</v>
      </c>
      <c r="BE231" s="32">
        <f t="shared" si="472"/>
        <v>9.0744243929141415E-3</v>
      </c>
      <c r="BF231" s="32">
        <f t="shared" si="472"/>
        <v>5.7134708322057774E-3</v>
      </c>
      <c r="BG231" s="32">
        <f t="shared" si="472"/>
        <v>9.4586155736937332E-3</v>
      </c>
      <c r="BH231" s="32">
        <f t="shared" si="472"/>
        <v>5.9553666275015031E-3</v>
      </c>
      <c r="BI231" s="32">
        <f t="shared" si="472"/>
        <v>3.7496387702443072E-3</v>
      </c>
      <c r="BJ231" s="32">
        <f t="shared" si="472"/>
        <v>3.5740153697438874E-2</v>
      </c>
      <c r="BK231" s="32">
        <f t="shared" si="472"/>
        <v>2.2502840604228341E-2</v>
      </c>
      <c r="BL231" s="32">
        <f t="shared" si="472"/>
        <v>1.4168317225104563E-2</v>
      </c>
      <c r="BM231" s="32">
        <f t="shared" si="472"/>
        <v>2.3455561408137874E-2</v>
      </c>
      <c r="BN231" s="32">
        <f t="shared" si="472"/>
        <v>1.4768172630657696E-2</v>
      </c>
      <c r="BO231" s="32">
        <f t="shared" si="472"/>
        <v>9.2983885166456927E-3</v>
      </c>
      <c r="BP231" s="32">
        <f t="shared" si="472"/>
        <v>1.5393424595439031E-2</v>
      </c>
      <c r="BQ231" s="32">
        <f t="shared" si="472"/>
        <v>9.6920618460909214E-3</v>
      </c>
      <c r="BR231" s="32">
        <f t="shared" si="472"/>
        <v>6.1023498862159626E-3</v>
      </c>
      <c r="BS231" s="32">
        <f t="shared" si="472"/>
        <v>9.361496374415362E-3</v>
      </c>
      <c r="BT231" s="32">
        <f t="shared" si="472"/>
        <v>5.8942180974903367E-3</v>
      </c>
      <c r="BU231" s="32">
        <f t="shared" si="472"/>
        <v>3.7111382188568429E-3</v>
      </c>
      <c r="BV231" s="32">
        <f t="shared" si="472"/>
        <v>6.1437663346672888E-3</v>
      </c>
      <c r="BW231" s="32">
        <f t="shared" si="472"/>
        <v>3.8682596529670023E-3</v>
      </c>
      <c r="BX231" s="32">
        <f t="shared" si="472"/>
        <v>2.4355471754090928E-3</v>
      </c>
      <c r="BY231" s="32">
        <f t="shared" si="472"/>
        <v>4.0320332632023713E-3</v>
      </c>
      <c r="BZ231" s="32">
        <f t="shared" si="472"/>
        <v>2.5386628888305943E-3</v>
      </c>
      <c r="CA231" s="32">
        <f t="shared" si="472"/>
        <v>1.5984018093161819E-3</v>
      </c>
      <c r="CB231" s="32">
        <f t="shared" si="472"/>
        <v>1.3488884277220441E-2</v>
      </c>
      <c r="CC231" s="32">
        <f t="shared" ref="CC231:CS231" si="473">CC230/$O230</f>
        <v>8.4929185080959754E-3</v>
      </c>
      <c r="CD231" s="32">
        <f t="shared" si="473"/>
        <v>5.347341062668114E-3</v>
      </c>
      <c r="CE231" s="32">
        <f t="shared" si="473"/>
        <v>8.8524900080181202E-3</v>
      </c>
      <c r="CF231" s="32">
        <f t="shared" si="473"/>
        <v>5.5737357283729564E-3</v>
      </c>
      <c r="CG231" s="32">
        <f t="shared" si="473"/>
        <v>3.5093549884385945E-3</v>
      </c>
      <c r="CH231" s="32">
        <f t="shared" si="473"/>
        <v>5.8097154465476019E-3</v>
      </c>
      <c r="CI231" s="32">
        <f t="shared" si="473"/>
        <v>3.6579333641464551E-3</v>
      </c>
      <c r="CJ231" s="32">
        <f t="shared" si="473"/>
        <v>2.3031208016370402E-3</v>
      </c>
      <c r="CK231" s="32">
        <f t="shared" si="473"/>
        <v>2.1952485686751445E-2</v>
      </c>
      <c r="CL231" s="32">
        <f t="shared" si="473"/>
        <v>1.3821800836602761E-2</v>
      </c>
      <c r="CM231" s="32">
        <f t="shared" si="473"/>
        <v>8.7025305968885698E-3</v>
      </c>
      <c r="CN231" s="32">
        <f t="shared" si="473"/>
        <v>1.4406985500002604E-2</v>
      </c>
      <c r="CO231" s="32">
        <f t="shared" si="473"/>
        <v>9.0709766118666543E-3</v>
      </c>
      <c r="CP231" s="32">
        <f t="shared" si="473"/>
        <v>5.7113000282409511E-3</v>
      </c>
      <c r="CQ231" s="32">
        <f t="shared" si="473"/>
        <v>9.4550218211758418E-3</v>
      </c>
      <c r="CR231" s="32">
        <f t="shared" si="473"/>
        <v>5.9531039164688144E-3</v>
      </c>
      <c r="CS231" s="32">
        <f t="shared" si="473"/>
        <v>3.7482141142080451E-3</v>
      </c>
    </row>
    <row r="232" spans="2:97" ht="13.15" thickTop="1" x14ac:dyDescent="0.35">
      <c r="H232" s="34">
        <f t="shared" si="469"/>
        <v>6.1583518981933594E-4</v>
      </c>
      <c r="I232" s="34">
        <f t="shared" ref="I232:J232" si="474">I227</f>
        <v>-0.46201742464574758</v>
      </c>
      <c r="J232" s="34">
        <f t="shared" si="474"/>
        <v>-1</v>
      </c>
      <c r="K232" s="34">
        <f t="shared" si="465"/>
        <v>-0.46263325983556691</v>
      </c>
      <c r="L232" s="34">
        <f>$CE$6-$CE$7*SUMPRODUCT($B$6:$CD$6,Q231:CS231)</f>
        <v>-0.25580091702553887</v>
      </c>
    </row>
    <row r="233" spans="2:97" ht="13.5" thickBot="1" x14ac:dyDescent="0.4">
      <c r="B233" s="39" t="s">
        <v>367</v>
      </c>
      <c r="D233" s="39" t="s">
        <v>368</v>
      </c>
      <c r="E233" s="39" t="s">
        <v>369</v>
      </c>
      <c r="F233" s="39" t="s">
        <v>370</v>
      </c>
      <c r="H233" s="39" t="s">
        <v>347</v>
      </c>
      <c r="I233" s="39" t="s">
        <v>371</v>
      </c>
      <c r="J233" s="39" t="s">
        <v>372</v>
      </c>
      <c r="K233" s="39" t="s">
        <v>349</v>
      </c>
      <c r="L233" s="39" t="s">
        <v>373</v>
      </c>
      <c r="M233" s="39" t="s">
        <v>374</v>
      </c>
      <c r="O233" s="45" t="s">
        <v>336</v>
      </c>
    </row>
    <row r="234" spans="2:97" ht="13.9" thickTop="1" thickBot="1" x14ac:dyDescent="0.4">
      <c r="B234" s="32">
        <f>1+B229</f>
        <v>5</v>
      </c>
      <c r="D234" s="32">
        <f>IF(F229,IF(M234&lt;0,D229,H234),E229)</f>
        <v>6.1583518981933594E-4</v>
      </c>
      <c r="E234" s="32">
        <f>IF(F229,IF(M234&lt;0,H234,E229),H234)</f>
        <v>1.2316703796386719E-3</v>
      </c>
      <c r="F234" s="32" t="b">
        <f>OR(F229,M234*M229&lt;=0)</f>
        <v>0</v>
      </c>
      <c r="H234" s="32">
        <f>IF(F229,(D229+E229)/2,2*H229)</f>
        <v>1.2316703796386719E-3</v>
      </c>
      <c r="I234" s="32">
        <f>I229</f>
        <v>-0.48704850754700257</v>
      </c>
      <c r="J234" s="32">
        <f>J229</f>
        <v>-0.56171906198844324</v>
      </c>
      <c r="K234" s="32">
        <f>I234+J234*H234</f>
        <v>-0.48774036027733214</v>
      </c>
      <c r="L234" s="32">
        <f>$CE$3-$CE$7*SUMPRODUCT($B$3:$CD$3,Q236:CS236)</f>
        <v>-0.26068660372123986</v>
      </c>
      <c r="M234" s="32">
        <f>SUMPRODUCT(L234:L237,J234:J237)</f>
        <v>0.39856402745367459</v>
      </c>
      <c r="O234" s="46">
        <f>SUM(Q234:CS234)</f>
        <v>-1.645223524797679</v>
      </c>
      <c r="P234" s="39" t="s">
        <v>363</v>
      </c>
      <c r="Q234" s="32">
        <f t="shared" ref="Q234:AV234" si="475">SUMPRODUCT(B$3:B$6,$K234:$K237)</f>
        <v>0.94590418043606062</v>
      </c>
      <c r="R234" s="32">
        <f t="shared" si="475"/>
        <v>0.48265508541067431</v>
      </c>
      <c r="S234" s="32">
        <f t="shared" si="475"/>
        <v>1.9405990385288063E-2</v>
      </c>
      <c r="T234" s="32">
        <f t="shared" si="475"/>
        <v>0.52445002294776466</v>
      </c>
      <c r="U234" s="32">
        <f t="shared" si="475"/>
        <v>6.1200927922378412E-2</v>
      </c>
      <c r="V234" s="32">
        <f t="shared" si="475"/>
        <v>-0.40204816710300784</v>
      </c>
      <c r="W234" s="32">
        <f t="shared" si="475"/>
        <v>0.10299586545946876</v>
      </c>
      <c r="X234" s="32">
        <f t="shared" si="475"/>
        <v>-0.36025322956591749</v>
      </c>
      <c r="Y234" s="32">
        <f t="shared" si="475"/>
        <v>-0.82350232459130379</v>
      </c>
      <c r="Z234" s="32">
        <f t="shared" si="475"/>
        <v>1.3115094081688781</v>
      </c>
      <c r="AA234" s="32">
        <f t="shared" si="475"/>
        <v>0.84826031314349182</v>
      </c>
      <c r="AB234" s="32">
        <f t="shared" si="475"/>
        <v>0.38501121811810557</v>
      </c>
      <c r="AC234" s="32">
        <f t="shared" si="475"/>
        <v>0.89005525068058211</v>
      </c>
      <c r="AD234" s="32">
        <f t="shared" si="475"/>
        <v>0.42680615565519592</v>
      </c>
      <c r="AE234" s="32">
        <f t="shared" si="475"/>
        <v>-3.644293937019033E-2</v>
      </c>
      <c r="AF234" s="32">
        <f t="shared" si="475"/>
        <v>0.46860109319228627</v>
      </c>
      <c r="AG234" s="32">
        <f t="shared" si="475"/>
        <v>5.3519981669000183E-3</v>
      </c>
      <c r="AH234" s="32">
        <f t="shared" si="475"/>
        <v>-0.45789709685848623</v>
      </c>
      <c r="AI234" s="32">
        <f t="shared" si="475"/>
        <v>1.7989830451459681</v>
      </c>
      <c r="AJ234" s="32">
        <f t="shared" si="475"/>
        <v>1.3357339501205818</v>
      </c>
      <c r="AK234" s="32">
        <f t="shared" si="475"/>
        <v>0.87248485509519558</v>
      </c>
      <c r="AL234" s="32">
        <f t="shared" si="475"/>
        <v>1.3775288876576721</v>
      </c>
      <c r="AM234" s="32">
        <f t="shared" si="475"/>
        <v>0.91427979263228587</v>
      </c>
      <c r="AN234" s="32">
        <f t="shared" si="475"/>
        <v>0.45103069760689962</v>
      </c>
      <c r="AO234" s="32">
        <f t="shared" si="475"/>
        <v>0.95607473016937616</v>
      </c>
      <c r="AP234" s="32">
        <f t="shared" si="475"/>
        <v>0.49282563514398997</v>
      </c>
      <c r="AQ234" s="32">
        <f t="shared" si="475"/>
        <v>2.9576540118603722E-2</v>
      </c>
      <c r="AR234" s="32">
        <f t="shared" si="475"/>
        <v>0.45816382015872842</v>
      </c>
      <c r="AS234" s="32">
        <f t="shared" si="475"/>
        <v>-5.0852748666578296E-3</v>
      </c>
      <c r="AT234" s="32">
        <f t="shared" si="475"/>
        <v>-0.46833436989204408</v>
      </c>
      <c r="AU234" s="32">
        <f t="shared" si="475"/>
        <v>3.6709662670432519E-2</v>
      </c>
      <c r="AV234" s="32">
        <f t="shared" si="475"/>
        <v>-0.42653943235495373</v>
      </c>
      <c r="AW234" s="32">
        <f t="shared" ref="AW234:CB234" si="476">SUMPRODUCT(AH$3:AH$6,$K234:$K237)</f>
        <v>-0.88978852738033998</v>
      </c>
      <c r="AX234" s="32">
        <f t="shared" si="476"/>
        <v>-0.38474449481786333</v>
      </c>
      <c r="AY234" s="32">
        <f t="shared" si="476"/>
        <v>-0.84799358984324957</v>
      </c>
      <c r="AZ234" s="32">
        <f t="shared" si="476"/>
        <v>-1.3112426848686358</v>
      </c>
      <c r="BA234" s="32">
        <f t="shared" si="476"/>
        <v>0.82376904789154592</v>
      </c>
      <c r="BB234" s="32">
        <f t="shared" si="476"/>
        <v>0.36051995286615968</v>
      </c>
      <c r="BC234" s="32">
        <f t="shared" si="476"/>
        <v>-0.10272914215922657</v>
      </c>
      <c r="BD234" s="32">
        <f t="shared" si="476"/>
        <v>0.40231489040325003</v>
      </c>
      <c r="BE234" s="32">
        <f t="shared" si="476"/>
        <v>-6.0934204622136244E-2</v>
      </c>
      <c r="BF234" s="32">
        <f t="shared" si="476"/>
        <v>-0.52418329964752253</v>
      </c>
      <c r="BG234" s="32">
        <f t="shared" si="476"/>
        <v>-1.9139267085045875E-2</v>
      </c>
      <c r="BH234" s="32">
        <f t="shared" si="476"/>
        <v>-0.48238836211043212</v>
      </c>
      <c r="BI234" s="32">
        <f t="shared" si="476"/>
        <v>-0.94563745713581837</v>
      </c>
      <c r="BJ234" s="32">
        <f t="shared" si="476"/>
        <v>1.3112426848686358</v>
      </c>
      <c r="BK234" s="32">
        <f t="shared" si="476"/>
        <v>0.84799358984324957</v>
      </c>
      <c r="BL234" s="32">
        <f t="shared" si="476"/>
        <v>0.38474449481786333</v>
      </c>
      <c r="BM234" s="32">
        <f t="shared" si="476"/>
        <v>0.88978852738033998</v>
      </c>
      <c r="BN234" s="32">
        <f t="shared" si="476"/>
        <v>0.42653943235495373</v>
      </c>
      <c r="BO234" s="32">
        <f t="shared" si="476"/>
        <v>-3.6709662670432519E-2</v>
      </c>
      <c r="BP234" s="32">
        <f t="shared" si="476"/>
        <v>0.46833436989204408</v>
      </c>
      <c r="BQ234" s="32">
        <f t="shared" si="476"/>
        <v>5.0852748666578296E-3</v>
      </c>
      <c r="BR234" s="32">
        <f t="shared" si="476"/>
        <v>-0.45816382015872842</v>
      </c>
      <c r="BS234" s="32">
        <f t="shared" si="476"/>
        <v>-2.9576540118603722E-2</v>
      </c>
      <c r="BT234" s="32">
        <f t="shared" si="476"/>
        <v>-0.49282563514398997</v>
      </c>
      <c r="BU234" s="32">
        <f t="shared" si="476"/>
        <v>-0.95607473016937616</v>
      </c>
      <c r="BV234" s="32">
        <f t="shared" si="476"/>
        <v>-0.45103069760689962</v>
      </c>
      <c r="BW234" s="32">
        <f t="shared" si="476"/>
        <v>-0.91427979263228587</v>
      </c>
      <c r="BX234" s="32">
        <f t="shared" si="476"/>
        <v>-1.3775288876576721</v>
      </c>
      <c r="BY234" s="32">
        <f t="shared" si="476"/>
        <v>-0.87248485509519558</v>
      </c>
      <c r="BZ234" s="32">
        <f t="shared" si="476"/>
        <v>-1.3357339501205818</v>
      </c>
      <c r="CA234" s="32">
        <f t="shared" si="476"/>
        <v>-1.7989830451459681</v>
      </c>
      <c r="CB234" s="32">
        <f t="shared" si="476"/>
        <v>0.33602868761421373</v>
      </c>
      <c r="CC234" s="32">
        <f t="shared" ref="CC234:CS234" si="477">SUMPRODUCT(BN$3:BN$6,$K234:$K237)</f>
        <v>-0.12722040741117252</v>
      </c>
      <c r="CD234" s="32">
        <f t="shared" si="477"/>
        <v>-0.59046950243655871</v>
      </c>
      <c r="CE234" s="32">
        <f t="shared" si="477"/>
        <v>-8.5425469874082172E-2</v>
      </c>
      <c r="CF234" s="32">
        <f t="shared" si="477"/>
        <v>-0.54867456489946842</v>
      </c>
      <c r="CG234" s="32">
        <f t="shared" si="477"/>
        <v>-1.0119236599248547</v>
      </c>
      <c r="CH234" s="32">
        <f t="shared" si="477"/>
        <v>-0.50687962736237813</v>
      </c>
      <c r="CI234" s="32">
        <f t="shared" si="477"/>
        <v>-0.97012872238776438</v>
      </c>
      <c r="CJ234" s="32">
        <f t="shared" si="477"/>
        <v>-1.4333778174131506</v>
      </c>
      <c r="CK234" s="32">
        <f t="shared" si="477"/>
        <v>0.82350232459130379</v>
      </c>
      <c r="CL234" s="32">
        <f t="shared" si="477"/>
        <v>0.36025322956591749</v>
      </c>
      <c r="CM234" s="32">
        <f t="shared" si="477"/>
        <v>-0.10299586545946876</v>
      </c>
      <c r="CN234" s="32">
        <f t="shared" si="477"/>
        <v>0.40204816710300784</v>
      </c>
      <c r="CO234" s="32">
        <f t="shared" si="477"/>
        <v>-6.1200927922378412E-2</v>
      </c>
      <c r="CP234" s="32">
        <f t="shared" si="477"/>
        <v>-0.52445002294776466</v>
      </c>
      <c r="CQ234" s="32">
        <f t="shared" si="477"/>
        <v>-1.9405990385288063E-2</v>
      </c>
      <c r="CR234" s="32">
        <f t="shared" si="477"/>
        <v>-0.48265508541067431</v>
      </c>
      <c r="CS234" s="32">
        <f t="shared" si="477"/>
        <v>-0.94590418043606062</v>
      </c>
    </row>
    <row r="235" spans="2:97" ht="13.9" thickTop="1" thickBot="1" x14ac:dyDescent="0.4">
      <c r="H235" s="33">
        <f>H234</f>
        <v>1.2316703796386719E-3</v>
      </c>
      <c r="I235" s="33">
        <f t="shared" ref="I235:J235" si="478">I230</f>
        <v>0.42573579711361709</v>
      </c>
      <c r="J235" s="33">
        <f t="shared" si="478"/>
        <v>0.65247590152522084</v>
      </c>
      <c r="K235" s="33">
        <f t="shared" ref="K235:K237" si="479">I235+J235*H235</f>
        <v>0.42653943235495373</v>
      </c>
      <c r="L235" s="33">
        <f>$CE$4-$CE$7*SUMPRODUCT($B$4:$CD$4,Q236:CS236)</f>
        <v>0.17416944752835661</v>
      </c>
      <c r="M235" s="39" t="s">
        <v>375</v>
      </c>
      <c r="O235" s="47">
        <f t="shared" ref="O235:O236" si="480">SUM(Q235:CS235)</f>
        <v>103.73964084489246</v>
      </c>
      <c r="P235" s="39" t="s">
        <v>365</v>
      </c>
      <c r="Q235" s="33">
        <f>EXP(Q234)</f>
        <v>2.5751407181197585</v>
      </c>
      <c r="R235" s="33">
        <f>EXP(R234)</f>
        <v>1.6203709190463105</v>
      </c>
      <c r="S235" s="33">
        <f t="shared" ref="S235:CD235" si="481">EXP(S234)</f>
        <v>1.0195955105739116</v>
      </c>
      <c r="T235" s="33">
        <f t="shared" si="481"/>
        <v>1.6895293904184374</v>
      </c>
      <c r="U235" s="33">
        <f t="shared" si="481"/>
        <v>1.0631125017148517</v>
      </c>
      <c r="V235" s="33">
        <f t="shared" si="481"/>
        <v>0.66894852360188739</v>
      </c>
      <c r="W235" s="33">
        <f t="shared" si="481"/>
        <v>1.1084868259828224</v>
      </c>
      <c r="X235" s="33">
        <f t="shared" si="481"/>
        <v>0.69749967616526265</v>
      </c>
      <c r="Y235" s="33">
        <f t="shared" si="481"/>
        <v>0.43889181796932364</v>
      </c>
      <c r="Z235" s="33">
        <f t="shared" si="481"/>
        <v>3.7117720651235997</v>
      </c>
      <c r="AA235" s="33">
        <f t="shared" si="481"/>
        <v>2.3355801374793232</v>
      </c>
      <c r="AB235" s="33">
        <f t="shared" si="481"/>
        <v>1.4696308078406448</v>
      </c>
      <c r="AC235" s="33">
        <f t="shared" si="481"/>
        <v>2.4352641975772666</v>
      </c>
      <c r="AD235" s="33">
        <f t="shared" si="481"/>
        <v>1.5323555944663287</v>
      </c>
      <c r="AE235" s="33">
        <f t="shared" si="481"/>
        <v>0.96421311093403628</v>
      </c>
      <c r="AF235" s="33">
        <f t="shared" si="481"/>
        <v>1.597757515264927</v>
      </c>
      <c r="AG235" s="33">
        <f t="shared" si="481"/>
        <v>1.0053663456936484</v>
      </c>
      <c r="AH235" s="33">
        <f t="shared" si="481"/>
        <v>0.63261257067897714</v>
      </c>
      <c r="AI235" s="33">
        <f t="shared" si="481"/>
        <v>6.0434983732628238</v>
      </c>
      <c r="AJ235" s="33">
        <f t="shared" si="481"/>
        <v>3.8027859776489881</v>
      </c>
      <c r="AK235" s="33">
        <f t="shared" si="481"/>
        <v>2.3928493562241706</v>
      </c>
      <c r="AL235" s="33">
        <f t="shared" si="481"/>
        <v>3.965091325195186</v>
      </c>
      <c r="AM235" s="33">
        <f t="shared" si="481"/>
        <v>2.4949777033544938</v>
      </c>
      <c r="AN235" s="33">
        <f t="shared" si="481"/>
        <v>1.5699294744313701</v>
      </c>
      <c r="AO235" s="33">
        <f t="shared" si="481"/>
        <v>2.6014649539236983</v>
      </c>
      <c r="AP235" s="33">
        <f t="shared" si="481"/>
        <v>1.6369350725555472</v>
      </c>
      <c r="AQ235" s="33">
        <f t="shared" si="481"/>
        <v>1.0300182701754077</v>
      </c>
      <c r="AR235" s="33">
        <f t="shared" si="481"/>
        <v>1.5811680090398574</v>
      </c>
      <c r="AS235" s="33">
        <f t="shared" si="481"/>
        <v>0.9949276332538608</v>
      </c>
      <c r="AT235" s="33">
        <f t="shared" si="481"/>
        <v>0.62604415833913851</v>
      </c>
      <c r="AU235" s="33">
        <f t="shared" si="481"/>
        <v>1.0373917835499071</v>
      </c>
      <c r="AV235" s="33">
        <f t="shared" si="481"/>
        <v>0.65276412504137182</v>
      </c>
      <c r="AW235" s="33">
        <f t="shared" si="481"/>
        <v>0.41074260438320576</v>
      </c>
      <c r="AX235" s="33">
        <f t="shared" si="481"/>
        <v>0.68062451708111271</v>
      </c>
      <c r="AY235" s="33">
        <f t="shared" si="481"/>
        <v>0.42827336250324644</v>
      </c>
      <c r="AZ235" s="33">
        <f t="shared" si="481"/>
        <v>0.26948496333401767</v>
      </c>
      <c r="BA235" s="33">
        <f t="shared" si="481"/>
        <v>2.2790736074828764</v>
      </c>
      <c r="BB235" s="33">
        <f t="shared" si="481"/>
        <v>1.4340748720821848</v>
      </c>
      <c r="BC235" s="33">
        <f t="shared" si="481"/>
        <v>0.90237135474045316</v>
      </c>
      <c r="BD235" s="33">
        <f t="shared" si="481"/>
        <v>1.4952821085368821</v>
      </c>
      <c r="BE235" s="33">
        <f t="shared" si="481"/>
        <v>0.94088514363304532</v>
      </c>
      <c r="BF235" s="33">
        <f t="shared" si="481"/>
        <v>0.59203868517867753</v>
      </c>
      <c r="BG235" s="33">
        <f t="shared" si="481"/>
        <v>0.98104272576782192</v>
      </c>
      <c r="BH235" s="33">
        <f t="shared" si="481"/>
        <v>0.61730727644926131</v>
      </c>
      <c r="BI235" s="33">
        <f t="shared" si="481"/>
        <v>0.38843188328924022</v>
      </c>
      <c r="BJ235" s="33">
        <f t="shared" si="481"/>
        <v>3.7107821810470853</v>
      </c>
      <c r="BK235" s="33">
        <f t="shared" si="481"/>
        <v>2.3349572669078142</v>
      </c>
      <c r="BL235" s="33">
        <f t="shared" si="481"/>
        <v>1.4692388753325296</v>
      </c>
      <c r="BM235" s="33">
        <f t="shared" si="481"/>
        <v>2.4346147424897797</v>
      </c>
      <c r="BN235" s="33">
        <f t="shared" si="481"/>
        <v>1.5319469340270815</v>
      </c>
      <c r="BO235" s="33">
        <f t="shared" si="481"/>
        <v>0.96395596712559828</v>
      </c>
      <c r="BP235" s="33">
        <f t="shared" si="481"/>
        <v>1.5973314129357046</v>
      </c>
      <c r="BQ235" s="33">
        <f t="shared" si="481"/>
        <v>1.0050982268223372</v>
      </c>
      <c r="BR235" s="33">
        <f t="shared" si="481"/>
        <v>0.6324438606667967</v>
      </c>
      <c r="BS235" s="33">
        <f t="shared" si="481"/>
        <v>0.9708565653206368</v>
      </c>
      <c r="BT235" s="33">
        <f t="shared" si="481"/>
        <v>0.61089777888308172</v>
      </c>
      <c r="BU235" s="33">
        <f t="shared" si="481"/>
        <v>0.38439879748975098</v>
      </c>
      <c r="BV235" s="33">
        <f t="shared" si="481"/>
        <v>0.63697128838363959</v>
      </c>
      <c r="BW235" s="33">
        <f t="shared" si="481"/>
        <v>0.40080518501447993</v>
      </c>
      <c r="BX235" s="33">
        <f t="shared" si="481"/>
        <v>0.25220100067954271</v>
      </c>
      <c r="BY235" s="33">
        <f t="shared" si="481"/>
        <v>0.41791180769438974</v>
      </c>
      <c r="BZ235" s="33">
        <f t="shared" si="481"/>
        <v>0.2629651013434719</v>
      </c>
      <c r="CA235" s="33">
        <f t="shared" si="481"/>
        <v>0.16546707523313356</v>
      </c>
      <c r="CB235" s="33">
        <f t="shared" si="481"/>
        <v>1.3993791690848474</v>
      </c>
      <c r="CC235" s="33">
        <f t="shared" si="481"/>
        <v>0.8805395737596442</v>
      </c>
      <c r="CD235" s="33">
        <f t="shared" si="481"/>
        <v>0.55406708780999792</v>
      </c>
      <c r="CE235" s="33">
        <f t="shared" ref="CE235:CS235" si="482">EXP(CE234)</f>
        <v>0.91812156822034641</v>
      </c>
      <c r="CF235" s="33">
        <f t="shared" si="482"/>
        <v>0.57771502692081478</v>
      </c>
      <c r="CG235" s="33">
        <f t="shared" si="482"/>
        <v>0.36351901957499555</v>
      </c>
      <c r="CH235" s="33">
        <f t="shared" si="482"/>
        <v>0.60237227525878545</v>
      </c>
      <c r="CI235" s="33">
        <f t="shared" si="482"/>
        <v>0.37903424477003772</v>
      </c>
      <c r="CJ235" s="33">
        <f t="shared" si="482"/>
        <v>0.23850194407880415</v>
      </c>
      <c r="CK235" s="33">
        <f t="shared" si="482"/>
        <v>2.2784658065097378</v>
      </c>
      <c r="CL235" s="33">
        <f t="shared" si="482"/>
        <v>1.4336924219059626</v>
      </c>
      <c r="CM235" s="33">
        <f t="shared" si="482"/>
        <v>0.90213070336976331</v>
      </c>
      <c r="CN235" s="33">
        <f t="shared" si="482"/>
        <v>1.494883335141542</v>
      </c>
      <c r="CO235" s="33">
        <f t="shared" si="482"/>
        <v>0.94063422110731632</v>
      </c>
      <c r="CP235" s="33">
        <f t="shared" si="482"/>
        <v>0.59188079572402996</v>
      </c>
      <c r="CQ235" s="33">
        <f t="shared" si="482"/>
        <v>0.98078109370756084</v>
      </c>
      <c r="CR235" s="33">
        <f t="shared" si="482"/>
        <v>0.61714264817129805</v>
      </c>
      <c r="CS235" s="33">
        <f t="shared" si="482"/>
        <v>0.38832829327095991</v>
      </c>
    </row>
    <row r="236" spans="2:97" ht="13.9" thickTop="1" thickBot="1" x14ac:dyDescent="0.4">
      <c r="H236" s="32">
        <f t="shared" ref="H236:H237" si="483">H235</f>
        <v>1.2316703796386719E-3</v>
      </c>
      <c r="I236" s="32">
        <f t="shared" ref="I236:J236" si="484">I231</f>
        <v>-0.42088020874776494</v>
      </c>
      <c r="J236" s="32">
        <f t="shared" si="484"/>
        <v>-0.46599215993108645</v>
      </c>
      <c r="K236" s="32">
        <f t="shared" si="479"/>
        <v>-0.4214541574882959</v>
      </c>
      <c r="L236" s="32">
        <f>$CE$5-$CE$7*SUMPRODUCT($B$5:$CD$5,Q236:CS236)</f>
        <v>-0.22433775785350463</v>
      </c>
      <c r="M236" s="32">
        <f>SUMPRODUCT($B$7:$CD$7, LN(Q236:CS236))</f>
        <v>-2480.3392535074108</v>
      </c>
      <c r="O236" s="48">
        <f t="shared" si="480"/>
        <v>1.0000000000000004</v>
      </c>
      <c r="P236" s="39" t="s">
        <v>366</v>
      </c>
      <c r="Q236" s="32">
        <f t="shared" ref="Q236:AV236" si="485">Q235/$O235</f>
        <v>2.4823111947823401E-2</v>
      </c>
      <c r="R236" s="32">
        <f t="shared" si="485"/>
        <v>1.5619592528462933E-2</v>
      </c>
      <c r="S236" s="32">
        <f t="shared" si="485"/>
        <v>9.8284079477233954E-3</v>
      </c>
      <c r="T236" s="32">
        <f t="shared" si="485"/>
        <v>1.6286246767950131E-2</v>
      </c>
      <c r="U236" s="32">
        <f t="shared" si="485"/>
        <v>1.024789071040237E-2</v>
      </c>
      <c r="V236" s="32">
        <f t="shared" si="485"/>
        <v>6.4483404622739495E-3</v>
      </c>
      <c r="W236" s="32">
        <f t="shared" si="485"/>
        <v>1.0685277266770082E-2</v>
      </c>
      <c r="X236" s="32">
        <f t="shared" si="485"/>
        <v>6.7235597741092763E-3</v>
      </c>
      <c r="Y236" s="32">
        <f t="shared" si="485"/>
        <v>4.2307050072164587E-3</v>
      </c>
      <c r="Z236" s="32">
        <f t="shared" si="485"/>
        <v>3.5779688794886993E-2</v>
      </c>
      <c r="AA236" s="32">
        <f t="shared" si="485"/>
        <v>2.2513863730947298E-2</v>
      </c>
      <c r="AB236" s="32">
        <f t="shared" si="485"/>
        <v>1.4166530709682911E-2</v>
      </c>
      <c r="AC236" s="32">
        <f t="shared" si="485"/>
        <v>2.3474769892623596E-2</v>
      </c>
      <c r="AD236" s="32">
        <f t="shared" si="485"/>
        <v>1.4771167337637578E-2</v>
      </c>
      <c r="AE236" s="32">
        <f t="shared" si="485"/>
        <v>9.2945483817096566E-3</v>
      </c>
      <c r="AF236" s="32">
        <f t="shared" si="485"/>
        <v>1.5401610245150481E-2</v>
      </c>
      <c r="AG236" s="32">
        <f t="shared" si="485"/>
        <v>9.6912456752846644E-3</v>
      </c>
      <c r="AH236" s="32">
        <f t="shared" si="485"/>
        <v>6.0980794373949607E-3</v>
      </c>
      <c r="AI236" s="32">
        <f t="shared" si="485"/>
        <v>5.8256403473565435E-2</v>
      </c>
      <c r="AJ236" s="32">
        <f t="shared" si="485"/>
        <v>3.6657018924277633E-2</v>
      </c>
      <c r="AK236" s="32">
        <f t="shared" si="485"/>
        <v>2.3065911321226446E-2</v>
      </c>
      <c r="AL236" s="32">
        <f t="shared" si="485"/>
        <v>3.8221564031859709E-2</v>
      </c>
      <c r="AM236" s="32">
        <f t="shared" si="485"/>
        <v>2.4050379228562097E-2</v>
      </c>
      <c r="AN236" s="32">
        <f t="shared" si="485"/>
        <v>1.5133361380908081E-2</v>
      </c>
      <c r="AO236" s="32">
        <f t="shared" si="485"/>
        <v>2.5076864858374716E-2</v>
      </c>
      <c r="AP236" s="32">
        <f t="shared" si="485"/>
        <v>1.5779262962776493E-2</v>
      </c>
      <c r="AQ236" s="32">
        <f t="shared" si="485"/>
        <v>9.928878312924291E-3</v>
      </c>
      <c r="AR236" s="32">
        <f t="shared" si="485"/>
        <v>1.5241695422909351E-2</v>
      </c>
      <c r="AS236" s="32">
        <f t="shared" si="485"/>
        <v>9.5906215324327027E-3</v>
      </c>
      <c r="AT236" s="32">
        <f t="shared" si="485"/>
        <v>6.0347631169764288E-3</v>
      </c>
      <c r="AU236" s="32">
        <f t="shared" si="485"/>
        <v>9.9999554182087017E-3</v>
      </c>
      <c r="AV236" s="32">
        <f t="shared" si="485"/>
        <v>6.2923306821291176E-3</v>
      </c>
      <c r="AW236" s="32">
        <f t="shared" ref="AW236:CB236" si="486">AW235/$O235</f>
        <v>3.9593601928633272E-3</v>
      </c>
      <c r="AX236" s="32">
        <f t="shared" si="486"/>
        <v>6.5608913963636755E-3</v>
      </c>
      <c r="AY236" s="32">
        <f t="shared" si="486"/>
        <v>4.1283482284615227E-3</v>
      </c>
      <c r="AZ236" s="32">
        <f t="shared" si="486"/>
        <v>2.5977048034795231E-3</v>
      </c>
      <c r="BA236" s="32">
        <f t="shared" si="486"/>
        <v>2.1969168091592488E-2</v>
      </c>
      <c r="BB236" s="32">
        <f t="shared" si="486"/>
        <v>1.3823788673284097E-2</v>
      </c>
      <c r="BC236" s="32">
        <f t="shared" si="486"/>
        <v>8.6984237403486316E-3</v>
      </c>
      <c r="BD236" s="32">
        <f t="shared" si="486"/>
        <v>1.4413796851027956E-2</v>
      </c>
      <c r="BE236" s="32">
        <f t="shared" si="486"/>
        <v>9.0696780514193283E-3</v>
      </c>
      <c r="BF236" s="32">
        <f t="shared" si="486"/>
        <v>5.7069667906781271E-3</v>
      </c>
      <c r="BG236" s="32">
        <f t="shared" si="486"/>
        <v>9.4567777348934477E-3</v>
      </c>
      <c r="BH236" s="32">
        <f t="shared" si="486"/>
        <v>5.9505437981247251E-3</v>
      </c>
      <c r="BI236" s="32">
        <f t="shared" si="486"/>
        <v>3.7442956243699424E-3</v>
      </c>
      <c r="BJ236" s="32">
        <f t="shared" si="486"/>
        <v>3.577014679080396E-2</v>
      </c>
      <c r="BK236" s="32">
        <f t="shared" si="486"/>
        <v>2.2507859559673556E-2</v>
      </c>
      <c r="BL236" s="32">
        <f t="shared" si="486"/>
        <v>1.4162752669727083E-2</v>
      </c>
      <c r="BM236" s="32">
        <f t="shared" si="486"/>
        <v>2.3468509459464222E-2</v>
      </c>
      <c r="BN236" s="32">
        <f t="shared" si="486"/>
        <v>1.4767228048510307E-2</v>
      </c>
      <c r="BO236" s="32">
        <f t="shared" si="486"/>
        <v>9.2920696396748496E-3</v>
      </c>
      <c r="BP236" s="32">
        <f t="shared" si="486"/>
        <v>1.5397502824633577E-2</v>
      </c>
      <c r="BQ236" s="32">
        <f t="shared" si="486"/>
        <v>9.688661138948047E-3</v>
      </c>
      <c r="BR236" s="32">
        <f t="shared" si="486"/>
        <v>6.0964531544157024E-3</v>
      </c>
      <c r="BS236" s="32">
        <f t="shared" si="486"/>
        <v>9.3585880711908806E-3</v>
      </c>
      <c r="BT236" s="32">
        <f t="shared" si="486"/>
        <v>5.8887593393201799E-3</v>
      </c>
      <c r="BU236" s="32">
        <f t="shared" si="486"/>
        <v>3.7054186264678644E-3</v>
      </c>
      <c r="BV236" s="32">
        <f t="shared" si="486"/>
        <v>6.140095369483828E-3</v>
      </c>
      <c r="BW236" s="32">
        <f t="shared" si="486"/>
        <v>3.8635682729396422E-3</v>
      </c>
      <c r="BX236" s="32">
        <f t="shared" si="486"/>
        <v>2.4310957568922376E-3</v>
      </c>
      <c r="BY236" s="32">
        <f t="shared" si="486"/>
        <v>4.0284678478811724E-3</v>
      </c>
      <c r="BZ236" s="32">
        <f t="shared" si="486"/>
        <v>2.5348564849636142E-3</v>
      </c>
      <c r="CA236" s="32">
        <f t="shared" si="486"/>
        <v>1.5950226344096717E-3</v>
      </c>
      <c r="CB236" s="32">
        <f t="shared" si="486"/>
        <v>1.3489338864948892E-2</v>
      </c>
      <c r="CC236" s="32">
        <f t="shared" ref="CC236:CS236" si="487">CC235/$O235</f>
        <v>8.4879759230725819E-3</v>
      </c>
      <c r="CD236" s="32">
        <f t="shared" si="487"/>
        <v>5.3409389438548163E-3</v>
      </c>
      <c r="CE236" s="32">
        <f t="shared" si="487"/>
        <v>8.8502481861594887E-3</v>
      </c>
      <c r="CF236" s="32">
        <f t="shared" si="487"/>
        <v>5.568893647748329E-3</v>
      </c>
      <c r="CG236" s="32">
        <f t="shared" si="487"/>
        <v>3.504147658642035E-3</v>
      </c>
      <c r="CH236" s="32">
        <f t="shared" si="487"/>
        <v>5.806577604788794E-3</v>
      </c>
      <c r="CI236" s="32">
        <f t="shared" si="487"/>
        <v>3.6537069309576192E-3</v>
      </c>
      <c r="CJ236" s="32">
        <f t="shared" si="487"/>
        <v>2.2990434720648696E-3</v>
      </c>
      <c r="CK236" s="32">
        <f t="shared" si="487"/>
        <v>2.1963309183963848E-2</v>
      </c>
      <c r="CL236" s="32">
        <f t="shared" si="487"/>
        <v>1.3820102038424873E-2</v>
      </c>
      <c r="CM236" s="32">
        <f t="shared" si="487"/>
        <v>8.6961039774428612E-3</v>
      </c>
      <c r="CN236" s="32">
        <f t="shared" si="487"/>
        <v>1.4409952868225506E-2</v>
      </c>
      <c r="CO236" s="32">
        <f t="shared" si="487"/>
        <v>9.0672592795430686E-3</v>
      </c>
      <c r="CP236" s="32">
        <f t="shared" si="487"/>
        <v>5.7054448126438711E-3</v>
      </c>
      <c r="CQ236" s="32">
        <f t="shared" si="487"/>
        <v>9.4542557282802538E-3</v>
      </c>
      <c r="CR236" s="32">
        <f t="shared" si="487"/>
        <v>5.9489568610906034E-3</v>
      </c>
      <c r="CS236" s="32">
        <f t="shared" si="487"/>
        <v>3.7432970666591522E-3</v>
      </c>
    </row>
    <row r="237" spans="2:97" ht="13.15" thickTop="1" x14ac:dyDescent="0.35">
      <c r="H237" s="34">
        <f t="shared" si="483"/>
        <v>1.2316703796386719E-3</v>
      </c>
      <c r="I237" s="34">
        <f t="shared" ref="I237:J237" si="488">I232</f>
        <v>-0.46201742464574758</v>
      </c>
      <c r="J237" s="34">
        <f t="shared" si="488"/>
        <v>-1</v>
      </c>
      <c r="K237" s="34">
        <f t="shared" si="479"/>
        <v>-0.46324909502538625</v>
      </c>
      <c r="L237" s="34">
        <f>$CE$6-$CE$7*SUMPRODUCT($B$6:$CD$6,Q236:CS236)</f>
        <v>-3.3950389307960904E-2</v>
      </c>
    </row>
    <row r="238" spans="2:97" ht="13.5" thickBot="1" x14ac:dyDescent="0.4">
      <c r="B238" s="39" t="s">
        <v>367</v>
      </c>
      <c r="D238" s="39" t="s">
        <v>368</v>
      </c>
      <c r="E238" s="39" t="s">
        <v>369</v>
      </c>
      <c r="F238" s="39" t="s">
        <v>370</v>
      </c>
      <c r="H238" s="39" t="s">
        <v>347</v>
      </c>
      <c r="I238" s="39" t="s">
        <v>371</v>
      </c>
      <c r="J238" s="39" t="s">
        <v>372</v>
      </c>
      <c r="K238" s="39" t="s">
        <v>349</v>
      </c>
      <c r="L238" s="39" t="s">
        <v>373</v>
      </c>
      <c r="M238" s="39" t="s">
        <v>374</v>
      </c>
      <c r="O238" s="45" t="s">
        <v>336</v>
      </c>
    </row>
    <row r="239" spans="2:97" ht="13.9" thickTop="1" thickBot="1" x14ac:dyDescent="0.4">
      <c r="B239" s="32">
        <f>1+B234</f>
        <v>6</v>
      </c>
      <c r="D239" s="32">
        <f>IF(F234,IF(M239&lt;0,D234,H239),E234)</f>
        <v>1.2316703796386719E-3</v>
      </c>
      <c r="E239" s="32">
        <f>IF(F234,IF(M239&lt;0,H239,E234),H239)</f>
        <v>2.4633407592773438E-3</v>
      </c>
      <c r="F239" s="32" t="b">
        <f>OR(F234,M239*M234&lt;=0)</f>
        <v>1</v>
      </c>
      <c r="H239" s="32">
        <f>IF(F234,(D234+E234)/2,2*H234)</f>
        <v>2.4633407592773438E-3</v>
      </c>
      <c r="I239" s="32">
        <f>I234</f>
        <v>-0.48704850754700257</v>
      </c>
      <c r="J239" s="32">
        <f>J234</f>
        <v>-0.56171906198844324</v>
      </c>
      <c r="K239" s="32">
        <f>I239+J239*H239</f>
        <v>-0.48843221300766176</v>
      </c>
      <c r="L239" s="32">
        <f>$CE$3-$CE$7*SUMPRODUCT($B$3:$CD$3,Q241:CS241)</f>
        <v>-1.4272666718909477E-2</v>
      </c>
      <c r="M239" s="32">
        <f>SUMPRODUCT(L239:L242,J239:J242)</f>
        <v>-0.48536798414153581</v>
      </c>
      <c r="O239" s="46">
        <f>SUM(Q239:CS239)</f>
        <v>-1.6483232607285476</v>
      </c>
      <c r="P239" s="39" t="s">
        <v>363</v>
      </c>
      <c r="Q239" s="32">
        <f t="shared" ref="Q239:AV239" si="489">SUMPRODUCT(B$3:B$6,$K239:$K242)</f>
        <v>0.94759801704522317</v>
      </c>
      <c r="R239" s="32">
        <f t="shared" si="489"/>
        <v>0.48311725164019825</v>
      </c>
      <c r="S239" s="32">
        <f t="shared" si="489"/>
        <v>1.8636486235173333E-2</v>
      </c>
      <c r="T239" s="32">
        <f t="shared" si="489"/>
        <v>0.52556991081639626</v>
      </c>
      <c r="U239" s="32">
        <f t="shared" si="489"/>
        <v>6.1089145411371393E-2</v>
      </c>
      <c r="V239" s="32">
        <f t="shared" si="489"/>
        <v>-0.40339161999365353</v>
      </c>
      <c r="W239" s="32">
        <f t="shared" si="489"/>
        <v>0.10354180458756945</v>
      </c>
      <c r="X239" s="32">
        <f t="shared" si="489"/>
        <v>-0.36093896081745547</v>
      </c>
      <c r="Y239" s="32">
        <f t="shared" si="489"/>
        <v>-0.82541972622248039</v>
      </c>
      <c r="Z239" s="32">
        <f t="shared" si="489"/>
        <v>1.3138920749849006</v>
      </c>
      <c r="AA239" s="32">
        <f t="shared" si="489"/>
        <v>0.84941130957987565</v>
      </c>
      <c r="AB239" s="32">
        <f t="shared" si="489"/>
        <v>0.38493054417485073</v>
      </c>
      <c r="AC239" s="32">
        <f t="shared" si="489"/>
        <v>0.89186396875607377</v>
      </c>
      <c r="AD239" s="32">
        <f t="shared" si="489"/>
        <v>0.42738320335104885</v>
      </c>
      <c r="AE239" s="32">
        <f t="shared" si="489"/>
        <v>-3.7097562053976074E-2</v>
      </c>
      <c r="AF239" s="32">
        <f t="shared" si="489"/>
        <v>0.46983586252724691</v>
      </c>
      <c r="AG239" s="32">
        <f t="shared" si="489"/>
        <v>5.3550971222219856E-3</v>
      </c>
      <c r="AH239" s="32">
        <f t="shared" si="489"/>
        <v>-0.45912566828280293</v>
      </c>
      <c r="AI239" s="32">
        <f t="shared" si="489"/>
        <v>1.8022841522378039</v>
      </c>
      <c r="AJ239" s="32">
        <f t="shared" si="489"/>
        <v>1.337803386832779</v>
      </c>
      <c r="AK239" s="32">
        <f t="shared" si="489"/>
        <v>0.87332262142775408</v>
      </c>
      <c r="AL239" s="32">
        <f t="shared" si="489"/>
        <v>1.380256046008977</v>
      </c>
      <c r="AM239" s="32">
        <f t="shared" si="489"/>
        <v>0.91577528060395208</v>
      </c>
      <c r="AN239" s="32">
        <f t="shared" si="489"/>
        <v>0.45129451519892716</v>
      </c>
      <c r="AO239" s="32">
        <f t="shared" si="489"/>
        <v>0.95822793978015008</v>
      </c>
      <c r="AP239" s="32">
        <f t="shared" si="489"/>
        <v>0.49374717437512522</v>
      </c>
      <c r="AQ239" s="32">
        <f t="shared" si="489"/>
        <v>2.9266408970100299E-2</v>
      </c>
      <c r="AR239" s="32">
        <f t="shared" si="489"/>
        <v>0.45916580403756141</v>
      </c>
      <c r="AS239" s="32">
        <f t="shared" si="489"/>
        <v>-5.314961367463511E-3</v>
      </c>
      <c r="AT239" s="32">
        <f t="shared" si="489"/>
        <v>-0.46979572677248843</v>
      </c>
      <c r="AU239" s="32">
        <f t="shared" si="489"/>
        <v>3.7137697808734549E-2</v>
      </c>
      <c r="AV239" s="32">
        <f t="shared" si="489"/>
        <v>-0.42734306759629037</v>
      </c>
      <c r="AW239" s="32">
        <f t="shared" ref="AW239:CB239" si="490">SUMPRODUCT(AH$3:AH$6,$K239:$K242)</f>
        <v>-0.89182383300131529</v>
      </c>
      <c r="AX239" s="32">
        <f t="shared" si="490"/>
        <v>-0.38489040842009237</v>
      </c>
      <c r="AY239" s="32">
        <f t="shared" si="490"/>
        <v>-0.84937117382511729</v>
      </c>
      <c r="AZ239" s="32">
        <f t="shared" si="490"/>
        <v>-1.3138519392301422</v>
      </c>
      <c r="BA239" s="32">
        <f t="shared" si="490"/>
        <v>0.82545986197723886</v>
      </c>
      <c r="BB239" s="32">
        <f t="shared" si="490"/>
        <v>0.36097909657221394</v>
      </c>
      <c r="BC239" s="32">
        <f t="shared" si="490"/>
        <v>-0.10350166883281098</v>
      </c>
      <c r="BD239" s="32">
        <f t="shared" si="490"/>
        <v>0.403431755748412</v>
      </c>
      <c r="BE239" s="32">
        <f t="shared" si="490"/>
        <v>-6.1049009656612904E-2</v>
      </c>
      <c r="BF239" s="32">
        <f t="shared" si="490"/>
        <v>-0.52552977506163778</v>
      </c>
      <c r="BG239" s="32">
        <f t="shared" si="490"/>
        <v>-1.8596350480414858E-2</v>
      </c>
      <c r="BH239" s="32">
        <f t="shared" si="490"/>
        <v>-0.48307711588543978</v>
      </c>
      <c r="BI239" s="32">
        <f t="shared" si="490"/>
        <v>-0.9475578812904647</v>
      </c>
      <c r="BJ239" s="32">
        <f t="shared" si="490"/>
        <v>1.3138519392301422</v>
      </c>
      <c r="BK239" s="32">
        <f t="shared" si="490"/>
        <v>0.84937117382511729</v>
      </c>
      <c r="BL239" s="32">
        <f t="shared" si="490"/>
        <v>0.38489040842009237</v>
      </c>
      <c r="BM239" s="32">
        <f t="shared" si="490"/>
        <v>0.89182383300131529</v>
      </c>
      <c r="BN239" s="32">
        <f t="shared" si="490"/>
        <v>0.42734306759629037</v>
      </c>
      <c r="BO239" s="32">
        <f t="shared" si="490"/>
        <v>-3.7137697808734549E-2</v>
      </c>
      <c r="BP239" s="32">
        <f t="shared" si="490"/>
        <v>0.46979572677248843</v>
      </c>
      <c r="BQ239" s="32">
        <f t="shared" si="490"/>
        <v>5.314961367463511E-3</v>
      </c>
      <c r="BR239" s="32">
        <f t="shared" si="490"/>
        <v>-0.45916580403756141</v>
      </c>
      <c r="BS239" s="32">
        <f t="shared" si="490"/>
        <v>-2.9266408970100299E-2</v>
      </c>
      <c r="BT239" s="32">
        <f t="shared" si="490"/>
        <v>-0.49374717437512522</v>
      </c>
      <c r="BU239" s="32">
        <f t="shared" si="490"/>
        <v>-0.95822793978015008</v>
      </c>
      <c r="BV239" s="32">
        <f t="shared" si="490"/>
        <v>-0.45129451519892716</v>
      </c>
      <c r="BW239" s="32">
        <f t="shared" si="490"/>
        <v>-0.91577528060395208</v>
      </c>
      <c r="BX239" s="32">
        <f t="shared" si="490"/>
        <v>-1.380256046008977</v>
      </c>
      <c r="BY239" s="32">
        <f t="shared" si="490"/>
        <v>-0.87332262142775408</v>
      </c>
      <c r="BZ239" s="32">
        <f t="shared" si="490"/>
        <v>-1.337803386832779</v>
      </c>
      <c r="CA239" s="32">
        <f t="shared" si="490"/>
        <v>-1.8022841522378039</v>
      </c>
      <c r="CB239" s="32">
        <f t="shared" si="490"/>
        <v>0.3370276489695771</v>
      </c>
      <c r="CC239" s="32">
        <f t="shared" ref="CC239:CS239" si="491">SUMPRODUCT(BN$3:BN$6,$K239:$K242)</f>
        <v>-0.12745311643544782</v>
      </c>
      <c r="CD239" s="32">
        <f t="shared" si="491"/>
        <v>-0.59193388184047269</v>
      </c>
      <c r="CE239" s="32">
        <f t="shared" si="491"/>
        <v>-8.5000457259249762E-2</v>
      </c>
      <c r="CF239" s="32">
        <f t="shared" si="491"/>
        <v>-0.54948122266427468</v>
      </c>
      <c r="CG239" s="32">
        <f t="shared" si="491"/>
        <v>-1.0139619880692996</v>
      </c>
      <c r="CH239" s="32">
        <f t="shared" si="491"/>
        <v>-0.50702856348807668</v>
      </c>
      <c r="CI239" s="32">
        <f t="shared" si="491"/>
        <v>-0.9715093288931016</v>
      </c>
      <c r="CJ239" s="32">
        <f t="shared" si="491"/>
        <v>-1.4359900942981265</v>
      </c>
      <c r="CK239" s="32">
        <f t="shared" si="491"/>
        <v>0.82541972622248039</v>
      </c>
      <c r="CL239" s="32">
        <f t="shared" si="491"/>
        <v>0.36093896081745547</v>
      </c>
      <c r="CM239" s="32">
        <f t="shared" si="491"/>
        <v>-0.10354180458756945</v>
      </c>
      <c r="CN239" s="32">
        <f t="shared" si="491"/>
        <v>0.40339161999365353</v>
      </c>
      <c r="CO239" s="32">
        <f t="shared" si="491"/>
        <v>-6.1089145411371393E-2</v>
      </c>
      <c r="CP239" s="32">
        <f t="shared" si="491"/>
        <v>-0.52556991081639626</v>
      </c>
      <c r="CQ239" s="32">
        <f t="shared" si="491"/>
        <v>-1.8636486235173333E-2</v>
      </c>
      <c r="CR239" s="32">
        <f t="shared" si="491"/>
        <v>-0.48311725164019825</v>
      </c>
      <c r="CS239" s="32">
        <f t="shared" si="491"/>
        <v>-0.94759801704522317</v>
      </c>
    </row>
    <row r="240" spans="2:97" ht="13.9" thickTop="1" thickBot="1" x14ac:dyDescent="0.4">
      <c r="H240" s="33">
        <f>H239</f>
        <v>2.4633407592773438E-3</v>
      </c>
      <c r="I240" s="33">
        <f t="shared" ref="I240:J240" si="492">I235</f>
        <v>0.42573579711361709</v>
      </c>
      <c r="J240" s="33">
        <f t="shared" si="492"/>
        <v>0.65247590152522084</v>
      </c>
      <c r="K240" s="33">
        <f t="shared" ref="K240:K242" si="493">I240+J240*H240</f>
        <v>0.42734306759629037</v>
      </c>
      <c r="L240" s="33">
        <f>$CE$4-$CE$7*SUMPRODUCT($B$4:$CD$4,Q241:CS241)</f>
        <v>-0.13840959530571695</v>
      </c>
      <c r="M240" s="39" t="s">
        <v>375</v>
      </c>
      <c r="O240" s="47">
        <f t="shared" ref="O240:O241" si="494">SUM(Q240:CS240)</f>
        <v>103.83646696954095</v>
      </c>
      <c r="P240" s="39" t="s">
        <v>365</v>
      </c>
      <c r="Q240" s="33">
        <f>EXP(Q239)</f>
        <v>2.5795062819740298</v>
      </c>
      <c r="R240" s="33">
        <f>EXP(R239)</f>
        <v>1.6211199728447481</v>
      </c>
      <c r="S240" s="33">
        <f t="shared" ref="S240:CD240" si="495">EXP(S239)</f>
        <v>1.0188112293895999</v>
      </c>
      <c r="T240" s="33">
        <f t="shared" si="495"/>
        <v>1.691422533742728</v>
      </c>
      <c r="U240" s="33">
        <f t="shared" si="495"/>
        <v>1.0629936709716501</v>
      </c>
      <c r="V240" s="33">
        <f t="shared" si="495"/>
        <v>0.66805042618502541</v>
      </c>
      <c r="W240" s="33">
        <f t="shared" si="495"/>
        <v>1.1090921575361659</v>
      </c>
      <c r="X240" s="33">
        <f t="shared" si="495"/>
        <v>0.69702154279361217</v>
      </c>
      <c r="Y240" s="33">
        <f t="shared" si="495"/>
        <v>0.43805109234355466</v>
      </c>
      <c r="Z240" s="33">
        <f t="shared" si="495"/>
        <v>3.7206265256775048</v>
      </c>
      <c r="AA240" s="33">
        <f t="shared" si="495"/>
        <v>2.338269929568054</v>
      </c>
      <c r="AB240" s="33">
        <f t="shared" si="495"/>
        <v>1.469512251710507</v>
      </c>
      <c r="AC240" s="33">
        <f t="shared" si="495"/>
        <v>2.439672889788763</v>
      </c>
      <c r="AD240" s="33">
        <f t="shared" si="495"/>
        <v>1.5332400919054039</v>
      </c>
      <c r="AE240" s="33">
        <f t="shared" si="495"/>
        <v>0.96358212171207736</v>
      </c>
      <c r="AF240" s="33">
        <f t="shared" si="495"/>
        <v>1.5997315957656966</v>
      </c>
      <c r="AG240" s="33">
        <f t="shared" si="495"/>
        <v>1.0053694612838633</v>
      </c>
      <c r="AH240" s="33">
        <f t="shared" si="495"/>
        <v>0.63183583818534961</v>
      </c>
      <c r="AI240" s="33">
        <f t="shared" si="495"/>
        <v>6.0634815737978807</v>
      </c>
      <c r="AJ240" s="33">
        <f t="shared" si="495"/>
        <v>3.8106637510250558</v>
      </c>
      <c r="AK240" s="33">
        <f t="shared" si="495"/>
        <v>2.3948548448018085</v>
      </c>
      <c r="AL240" s="33">
        <f t="shared" si="495"/>
        <v>3.9759195155000642</v>
      </c>
      <c r="AM240" s="33">
        <f t="shared" si="495"/>
        <v>2.4987117038799522</v>
      </c>
      <c r="AN240" s="33">
        <f t="shared" si="495"/>
        <v>1.5703437040830999</v>
      </c>
      <c r="AO240" s="33">
        <f t="shared" si="495"/>
        <v>2.6070724881963998</v>
      </c>
      <c r="AP240" s="33">
        <f t="shared" si="495"/>
        <v>1.6384442677282027</v>
      </c>
      <c r="AQ240" s="33">
        <f t="shared" si="495"/>
        <v>1.0296988789554415</v>
      </c>
      <c r="AR240" s="33">
        <f t="shared" si="495"/>
        <v>1.5827531078837698</v>
      </c>
      <c r="AS240" s="33">
        <f t="shared" si="495"/>
        <v>0.99469913804936028</v>
      </c>
      <c r="AT240" s="33">
        <f t="shared" si="495"/>
        <v>0.62512995255404002</v>
      </c>
      <c r="AU240" s="33">
        <f t="shared" si="495"/>
        <v>1.0378359187314032</v>
      </c>
      <c r="AV240" s="33">
        <f t="shared" si="495"/>
        <v>0.65223975151695157</v>
      </c>
      <c r="AW240" s="33">
        <f t="shared" si="495"/>
        <v>0.40990746781909609</v>
      </c>
      <c r="AX240" s="33">
        <f t="shared" si="495"/>
        <v>0.68052521195122073</v>
      </c>
      <c r="AY240" s="33">
        <f t="shared" si="495"/>
        <v>0.42768378616789759</v>
      </c>
      <c r="AZ240" s="33">
        <f t="shared" si="495"/>
        <v>0.26878272507561263</v>
      </c>
      <c r="BA240" s="33">
        <f t="shared" si="495"/>
        <v>2.2829303568449895</v>
      </c>
      <c r="BB240" s="33">
        <f t="shared" si="495"/>
        <v>1.4347334697176215</v>
      </c>
      <c r="BC240" s="33">
        <f t="shared" si="495"/>
        <v>0.90167451799657938</v>
      </c>
      <c r="BD240" s="33">
        <f t="shared" si="495"/>
        <v>1.4969530702510687</v>
      </c>
      <c r="BE240" s="33">
        <f t="shared" si="495"/>
        <v>0.94077713148197994</v>
      </c>
      <c r="BF240" s="33">
        <f t="shared" si="495"/>
        <v>0.59124205608598024</v>
      </c>
      <c r="BG240" s="33">
        <f t="shared" si="495"/>
        <v>0.98157549476497474</v>
      </c>
      <c r="BH240" s="33">
        <f t="shared" si="495"/>
        <v>0.61688225011831421</v>
      </c>
      <c r="BI240" s="33">
        <f t="shared" si="495"/>
        <v>0.38768664513385243</v>
      </c>
      <c r="BJ240" s="33">
        <f t="shared" si="495"/>
        <v>3.7204771985204221</v>
      </c>
      <c r="BK240" s="33">
        <f t="shared" si="495"/>
        <v>2.3381760832229115</v>
      </c>
      <c r="BL240" s="33">
        <f t="shared" si="495"/>
        <v>1.4694532729107452</v>
      </c>
      <c r="BM240" s="33">
        <f t="shared" si="495"/>
        <v>2.43957497364095</v>
      </c>
      <c r="BN240" s="33">
        <f t="shared" si="495"/>
        <v>1.5331785553920048</v>
      </c>
      <c r="BO240" s="33">
        <f t="shared" si="495"/>
        <v>0.96354344839244732</v>
      </c>
      <c r="BP240" s="33">
        <f t="shared" si="495"/>
        <v>1.5996673906191592</v>
      </c>
      <c r="BQ240" s="33">
        <f t="shared" si="495"/>
        <v>1.005329110831477</v>
      </c>
      <c r="BR240" s="33">
        <f t="shared" si="495"/>
        <v>0.63181047948599922</v>
      </c>
      <c r="BS240" s="33">
        <f t="shared" si="495"/>
        <v>0.97115770487623621</v>
      </c>
      <c r="BT240" s="33">
        <f t="shared" si="495"/>
        <v>0.61033507193171577</v>
      </c>
      <c r="BU240" s="33">
        <f t="shared" si="495"/>
        <v>0.38357199676170511</v>
      </c>
      <c r="BV240" s="33">
        <f t="shared" si="495"/>
        <v>0.63680326631671058</v>
      </c>
      <c r="BW240" s="33">
        <f t="shared" si="495"/>
        <v>0.40020623365521479</v>
      </c>
      <c r="BX240" s="33">
        <f t="shared" si="495"/>
        <v>0.25151414562128699</v>
      </c>
      <c r="BY240" s="33">
        <f t="shared" si="495"/>
        <v>0.4175618418671872</v>
      </c>
      <c r="BZ240" s="33">
        <f t="shared" si="495"/>
        <v>0.26242147440350866</v>
      </c>
      <c r="CA240" s="33">
        <f t="shared" si="495"/>
        <v>0.16492175127921546</v>
      </c>
      <c r="CB240" s="33">
        <f t="shared" si="495"/>
        <v>1.4007777932657073</v>
      </c>
      <c r="CC240" s="33">
        <f t="shared" si="495"/>
        <v>0.88033468809489501</v>
      </c>
      <c r="CD240" s="33">
        <f t="shared" si="495"/>
        <v>0.5532563171610273</v>
      </c>
      <c r="CE240" s="33">
        <f t="shared" ref="CE240:CS240" si="496">EXP(CE239)</f>
        <v>0.91851186440331534</v>
      </c>
      <c r="CF240" s="33">
        <f t="shared" si="496"/>
        <v>0.57724919651661966</v>
      </c>
      <c r="CG240" s="33">
        <f t="shared" si="496"/>
        <v>0.36277880318459199</v>
      </c>
      <c r="CH240" s="33">
        <f t="shared" si="496"/>
        <v>0.60228256694645033</v>
      </c>
      <c r="CI240" s="33">
        <f t="shared" si="496"/>
        <v>0.37851130869350014</v>
      </c>
      <c r="CJ240" s="33">
        <f t="shared" si="496"/>
        <v>0.2378797240226356</v>
      </c>
      <c r="CK240" s="33">
        <f t="shared" si="496"/>
        <v>2.2828387315507941</v>
      </c>
      <c r="CL240" s="33">
        <f t="shared" si="496"/>
        <v>1.4346758867625125</v>
      </c>
      <c r="CM240" s="33">
        <f t="shared" si="496"/>
        <v>0.9016383293354876</v>
      </c>
      <c r="CN240" s="33">
        <f t="shared" si="496"/>
        <v>1.4968929901154449</v>
      </c>
      <c r="CO240" s="33">
        <f t="shared" si="496"/>
        <v>0.94073937343947722</v>
      </c>
      <c r="CP240" s="33">
        <f t="shared" si="496"/>
        <v>0.59121832661601748</v>
      </c>
      <c r="CQ240" s="33">
        <f t="shared" si="496"/>
        <v>0.98153609928222896</v>
      </c>
      <c r="CR240" s="33">
        <f t="shared" si="496"/>
        <v>0.61685749158046321</v>
      </c>
      <c r="CS240" s="33">
        <f t="shared" si="496"/>
        <v>0.38767108534999412</v>
      </c>
    </row>
    <row r="241" spans="2:97" ht="13.9" thickTop="1" thickBot="1" x14ac:dyDescent="0.4">
      <c r="H241" s="32">
        <f t="shared" ref="H241:H242" si="497">H240</f>
        <v>2.4633407592773438E-3</v>
      </c>
      <c r="I241" s="32">
        <f t="shared" ref="I241:J241" si="498">I236</f>
        <v>-0.42088020874776494</v>
      </c>
      <c r="J241" s="32">
        <f t="shared" si="498"/>
        <v>-0.46599215993108645</v>
      </c>
      <c r="K241" s="32">
        <f t="shared" si="493"/>
        <v>-0.42202810622882686</v>
      </c>
      <c r="L241" s="32">
        <f>$CE$5-$CE$7*SUMPRODUCT($B$5:$CD$5,Q241:CS241)</f>
        <v>-1.3933951397859801E-2</v>
      </c>
      <c r="M241" s="32">
        <f>SUMPRODUCT($B$7:$CD$7, LN(Q241:CS241))</f>
        <v>-2480.3393070011707</v>
      </c>
      <c r="O241" s="48">
        <f t="shared" si="494"/>
        <v>1.0000000000000004</v>
      </c>
      <c r="P241" s="39" t="s">
        <v>366</v>
      </c>
      <c r="Q241" s="32">
        <f t="shared" ref="Q241:AV241" si="499">Q240/$O240</f>
        <v>2.4842007410852043E-2</v>
      </c>
      <c r="R241" s="32">
        <f t="shared" si="499"/>
        <v>1.5612241249697779E-2</v>
      </c>
      <c r="S241" s="32">
        <f t="shared" si="499"/>
        <v>9.8116900461227615E-3</v>
      </c>
      <c r="T241" s="32">
        <f t="shared" si="499"/>
        <v>1.6289292029156618E-2</v>
      </c>
      <c r="U241" s="32">
        <f t="shared" si="499"/>
        <v>1.0237190285792997E-2</v>
      </c>
      <c r="V241" s="32">
        <f t="shared" si="499"/>
        <v>6.4336783182442937E-3</v>
      </c>
      <c r="W241" s="32">
        <f t="shared" si="499"/>
        <v>1.0681143050268682E-2</v>
      </c>
      <c r="X241" s="32">
        <f t="shared" si="499"/>
        <v>6.7126854672171594E-3</v>
      </c>
      <c r="Y241" s="32">
        <f t="shared" si="499"/>
        <v>4.2186632993979961E-3</v>
      </c>
      <c r="Z241" s="32">
        <f t="shared" si="499"/>
        <v>3.5831597840948318E-2</v>
      </c>
      <c r="AA241" s="32">
        <f t="shared" si="499"/>
        <v>2.2518773970362015E-2</v>
      </c>
      <c r="AB241" s="32">
        <f t="shared" si="499"/>
        <v>1.4152178850052448E-2</v>
      </c>
      <c r="AC241" s="32">
        <f t="shared" si="499"/>
        <v>2.349533801553946E-2</v>
      </c>
      <c r="AD241" s="32">
        <f t="shared" si="499"/>
        <v>1.4765911597850874E-2</v>
      </c>
      <c r="AE241" s="32">
        <f t="shared" si="499"/>
        <v>9.2798045795869713E-3</v>
      </c>
      <c r="AF241" s="32">
        <f t="shared" si="499"/>
        <v>1.5406259885893041E-2</v>
      </c>
      <c r="AG241" s="32">
        <f t="shared" si="499"/>
        <v>9.682238722343809E-3</v>
      </c>
      <c r="AH241" s="32">
        <f t="shared" si="499"/>
        <v>6.0849127154017123E-3</v>
      </c>
      <c r="AI241" s="32">
        <f t="shared" si="499"/>
        <v>5.8394528923798247E-2</v>
      </c>
      <c r="AJ241" s="32">
        <f t="shared" si="499"/>
        <v>3.6698703858470683E-2</v>
      </c>
      <c r="AK241" s="32">
        <f t="shared" si="499"/>
        <v>2.3063716579497139E-2</v>
      </c>
      <c r="AL241" s="32">
        <f t="shared" si="499"/>
        <v>3.8290204121316528E-2</v>
      </c>
      <c r="AM241" s="32">
        <f t="shared" si="499"/>
        <v>2.4063912966269512E-2</v>
      </c>
      <c r="AN241" s="32">
        <f t="shared" si="499"/>
        <v>1.5123238972910541E-2</v>
      </c>
      <c r="AO241" s="32">
        <f t="shared" si="499"/>
        <v>2.5107484531047747E-2</v>
      </c>
      <c r="AP241" s="32">
        <f t="shared" si="499"/>
        <v>1.5779083356224154E-2</v>
      </c>
      <c r="AQ241" s="32">
        <f t="shared" si="499"/>
        <v>9.9165438598511832E-3</v>
      </c>
      <c r="AR241" s="32">
        <f t="shared" si="499"/>
        <v>1.5242748083368913E-2</v>
      </c>
      <c r="AS241" s="32">
        <f t="shared" si="499"/>
        <v>9.5794778759290995E-3</v>
      </c>
      <c r="AT241" s="32">
        <f t="shared" si="499"/>
        <v>6.0203314962306411E-3</v>
      </c>
      <c r="AU241" s="32">
        <f t="shared" si="499"/>
        <v>9.9949078490492033E-3</v>
      </c>
      <c r="AV241" s="32">
        <f t="shared" si="499"/>
        <v>6.2814131735460287E-3</v>
      </c>
      <c r="AW241" s="32">
        <f t="shared" ref="AW241:CB241" si="500">AW240/$O240</f>
        <v>3.9476253360906143E-3</v>
      </c>
      <c r="AX241" s="32">
        <f t="shared" si="500"/>
        <v>6.553817091550734E-3</v>
      </c>
      <c r="AY241" s="32">
        <f t="shared" si="500"/>
        <v>4.1188206672454772E-3</v>
      </c>
      <c r="AZ241" s="32">
        <f t="shared" si="500"/>
        <v>2.5885195531012862E-3</v>
      </c>
      <c r="BA241" s="32">
        <f t="shared" si="500"/>
        <v>2.1985824667114847E-2</v>
      </c>
      <c r="BB241" s="32">
        <f t="shared" si="500"/>
        <v>1.3817240817125273E-2</v>
      </c>
      <c r="BC241" s="32">
        <f t="shared" si="500"/>
        <v>8.6836016701249442E-3</v>
      </c>
      <c r="BD241" s="32">
        <f t="shared" si="500"/>
        <v>1.4416448420670747E-2</v>
      </c>
      <c r="BE241" s="32">
        <f t="shared" si="500"/>
        <v>9.0601804832009976E-3</v>
      </c>
      <c r="BF241" s="32">
        <f t="shared" si="500"/>
        <v>5.6939731612730355E-3</v>
      </c>
      <c r="BG241" s="32">
        <f t="shared" si="500"/>
        <v>9.4530902621417865E-3</v>
      </c>
      <c r="BH241" s="32">
        <f t="shared" si="500"/>
        <v>5.9409017671919482E-3</v>
      </c>
      <c r="BI241" s="32">
        <f t="shared" si="500"/>
        <v>3.7336270815875811E-3</v>
      </c>
      <c r="BJ241" s="32">
        <f t="shared" si="500"/>
        <v>3.5830159741584572E-2</v>
      </c>
      <c r="BK241" s="32">
        <f t="shared" si="500"/>
        <v>2.2517870180509748E-2</v>
      </c>
      <c r="BL241" s="32">
        <f t="shared" si="500"/>
        <v>1.4151610853071397E-2</v>
      </c>
      <c r="BM241" s="32">
        <f t="shared" si="500"/>
        <v>2.3494395031338721E-2</v>
      </c>
      <c r="BN241" s="32">
        <f t="shared" si="500"/>
        <v>1.4765318968737085E-2</v>
      </c>
      <c r="BO241" s="32">
        <f t="shared" si="500"/>
        <v>9.2794321351003795E-3</v>
      </c>
      <c r="BP241" s="32">
        <f t="shared" si="500"/>
        <v>1.5405641556433159E-2</v>
      </c>
      <c r="BQ241" s="32">
        <f t="shared" si="500"/>
        <v>9.68185012618329E-3</v>
      </c>
      <c r="BR241" s="32">
        <f t="shared" si="500"/>
        <v>6.0846684977382028E-3</v>
      </c>
      <c r="BS241" s="32">
        <f t="shared" si="500"/>
        <v>9.352761445178142E-3</v>
      </c>
      <c r="BT241" s="32">
        <f t="shared" si="500"/>
        <v>5.8778489845070468E-3</v>
      </c>
      <c r="BU241" s="32">
        <f t="shared" si="500"/>
        <v>3.6940008453313503E-3</v>
      </c>
      <c r="BV241" s="32">
        <f t="shared" si="500"/>
        <v>6.1327516709857666E-3</v>
      </c>
      <c r="BW241" s="32">
        <f t="shared" si="500"/>
        <v>3.8541973290810248E-3</v>
      </c>
      <c r="BX241" s="32">
        <f t="shared" si="500"/>
        <v>2.4222140155737899E-3</v>
      </c>
      <c r="BY241" s="32">
        <f t="shared" si="500"/>
        <v>4.0213409994936883E-3</v>
      </c>
      <c r="BZ241" s="32">
        <f t="shared" si="500"/>
        <v>2.5272573505460902E-3</v>
      </c>
      <c r="CA241" s="32">
        <f t="shared" si="500"/>
        <v>1.5882835394196632E-3</v>
      </c>
      <c r="CB241" s="32">
        <f t="shared" si="500"/>
        <v>1.3490229725136997E-2</v>
      </c>
      <c r="CC241" s="32">
        <f t="shared" ref="CC241:CS241" si="501">CC240/$O240</f>
        <v>8.4780878412699604E-3</v>
      </c>
      <c r="CD241" s="32">
        <f t="shared" si="501"/>
        <v>5.3281504398962039E-3</v>
      </c>
      <c r="CE241" s="32">
        <f t="shared" si="501"/>
        <v>8.8457542057237808E-3</v>
      </c>
      <c r="CF241" s="32">
        <f t="shared" si="501"/>
        <v>5.5592145357367369E-3</v>
      </c>
      <c r="CG241" s="32">
        <f t="shared" si="501"/>
        <v>3.4937514128924314E-3</v>
      </c>
      <c r="CH241" s="32">
        <f t="shared" si="501"/>
        <v>5.8002991099757074E-3</v>
      </c>
      <c r="CI241" s="32">
        <f t="shared" si="501"/>
        <v>3.6452637473165512E-3</v>
      </c>
      <c r="CJ241" s="32">
        <f t="shared" si="501"/>
        <v>2.2909073369417939E-3</v>
      </c>
      <c r="CK241" s="32">
        <f t="shared" si="501"/>
        <v>2.198494226715586E-2</v>
      </c>
      <c r="CL241" s="32">
        <f t="shared" si="501"/>
        <v>1.38166862628652E-2</v>
      </c>
      <c r="CM241" s="32">
        <f t="shared" si="501"/>
        <v>8.6832531542119125E-3</v>
      </c>
      <c r="CN241" s="32">
        <f t="shared" si="501"/>
        <v>1.4415869817243864E-2</v>
      </c>
      <c r="CO241" s="32">
        <f t="shared" si="501"/>
        <v>9.0598168533163846E-3</v>
      </c>
      <c r="CP241" s="32">
        <f t="shared" si="501"/>
        <v>5.6937446339487214E-3</v>
      </c>
      <c r="CQ241" s="32">
        <f t="shared" si="501"/>
        <v>9.4527108628431038E-3</v>
      </c>
      <c r="CR241" s="32">
        <f t="shared" si="501"/>
        <v>5.9406633294005482E-3</v>
      </c>
      <c r="CS241" s="32">
        <f t="shared" si="501"/>
        <v>3.7334772326538448E-3</v>
      </c>
    </row>
    <row r="242" spans="2:97" ht="13.15" thickTop="1" x14ac:dyDescent="0.35">
      <c r="H242" s="34">
        <f t="shared" si="497"/>
        <v>2.4633407592773438E-3</v>
      </c>
      <c r="I242" s="34">
        <f t="shared" ref="I242:J242" si="502">I237</f>
        <v>-0.46201742464574758</v>
      </c>
      <c r="J242" s="34">
        <f t="shared" si="502"/>
        <v>-1</v>
      </c>
      <c r="K242" s="34">
        <f t="shared" si="493"/>
        <v>-0.46448076540502492</v>
      </c>
      <c r="L242" s="34">
        <f>$CE$6-$CE$7*SUMPRODUCT($B$6:$CD$6,Q241:CS241)</f>
        <v>0.40956939973438011</v>
      </c>
    </row>
    <row r="243" spans="2:97" ht="13.5" thickBot="1" x14ac:dyDescent="0.4">
      <c r="B243" s="39" t="s">
        <v>367</v>
      </c>
      <c r="D243" s="39" t="s">
        <v>368</v>
      </c>
      <c r="E243" s="39" t="s">
        <v>369</v>
      </c>
      <c r="F243" s="39" t="s">
        <v>370</v>
      </c>
      <c r="H243" s="39" t="s">
        <v>347</v>
      </c>
      <c r="I243" s="39" t="s">
        <v>371</v>
      </c>
      <c r="J243" s="39" t="s">
        <v>372</v>
      </c>
      <c r="K243" s="39" t="s">
        <v>349</v>
      </c>
      <c r="L243" s="39" t="s">
        <v>373</v>
      </c>
      <c r="M243" s="39" t="s">
        <v>374</v>
      </c>
      <c r="O243" s="45" t="s">
        <v>336</v>
      </c>
    </row>
    <row r="244" spans="2:97" ht="13.9" thickTop="1" thickBot="1" x14ac:dyDescent="0.4">
      <c r="B244" s="32">
        <f>1+B239</f>
        <v>7</v>
      </c>
      <c r="D244" s="32">
        <f>IF(F239,IF(M244&lt;0,D239,H244),E239)</f>
        <v>1.2316703796386719E-3</v>
      </c>
      <c r="E244" s="32">
        <f>IF(F239,IF(M244&lt;0,H244,E239),H244)</f>
        <v>1.8475055694580078E-3</v>
      </c>
      <c r="F244" s="32" t="b">
        <f>OR(F239,M244*M239&lt;=0)</f>
        <v>1</v>
      </c>
      <c r="H244" s="32">
        <f>IF(F239,(D239+E239)/2,2*H239)</f>
        <v>1.8475055694580078E-3</v>
      </c>
      <c r="I244" s="32">
        <f>I239</f>
        <v>-0.48704850754700257</v>
      </c>
      <c r="J244" s="32">
        <f>J239</f>
        <v>-0.56171906198844324</v>
      </c>
      <c r="K244" s="32">
        <f>I244+J244*H244</f>
        <v>-0.48808628664249692</v>
      </c>
      <c r="L244" s="32">
        <f>$CE$3-$CE$7*SUMPRODUCT($B$3:$CD$3,Q246:CS246)</f>
        <v>-0.13746975657090843</v>
      </c>
      <c r="M244" s="32">
        <f>SUMPRODUCT(L244:L247,J244:J247)</f>
        <v>-4.3446831584491835E-2</v>
      </c>
      <c r="O244" s="46">
        <f>SUM(Q244:CS244)</f>
        <v>-1.646773392763109</v>
      </c>
      <c r="P244" s="39" t="s">
        <v>363</v>
      </c>
      <c r="Q244" s="32">
        <f t="shared" ref="Q244:AV244" si="503">SUMPRODUCT(B$3:B$6,$K244:$K247)</f>
        <v>0.94675109874064178</v>
      </c>
      <c r="R244" s="32">
        <f t="shared" si="503"/>
        <v>0.48288616852543625</v>
      </c>
      <c r="S244" s="32">
        <f t="shared" si="503"/>
        <v>1.902123831023067E-2</v>
      </c>
      <c r="T244" s="32">
        <f t="shared" si="503"/>
        <v>0.52500996688208046</v>
      </c>
      <c r="U244" s="32">
        <f t="shared" si="503"/>
        <v>6.1145036666874875E-2</v>
      </c>
      <c r="V244" s="32">
        <f t="shared" si="503"/>
        <v>-0.40271989354833071</v>
      </c>
      <c r="W244" s="32">
        <f t="shared" si="503"/>
        <v>0.10326883502351908</v>
      </c>
      <c r="X244" s="32">
        <f t="shared" si="503"/>
        <v>-0.36059609519168651</v>
      </c>
      <c r="Y244" s="32">
        <f t="shared" si="503"/>
        <v>-0.82446102540689203</v>
      </c>
      <c r="Z244" s="32">
        <f t="shared" si="503"/>
        <v>1.3127007415768892</v>
      </c>
      <c r="AA244" s="32">
        <f t="shared" si="503"/>
        <v>0.84883581136168373</v>
      </c>
      <c r="AB244" s="32">
        <f t="shared" si="503"/>
        <v>0.38497088114647815</v>
      </c>
      <c r="AC244" s="32">
        <f t="shared" si="503"/>
        <v>0.89095960971832788</v>
      </c>
      <c r="AD244" s="32">
        <f t="shared" si="503"/>
        <v>0.42709467950312235</v>
      </c>
      <c r="AE244" s="32">
        <f t="shared" si="503"/>
        <v>-3.677025071208323E-2</v>
      </c>
      <c r="AF244" s="32">
        <f t="shared" si="503"/>
        <v>0.46921847785976656</v>
      </c>
      <c r="AG244" s="32">
        <f t="shared" si="503"/>
        <v>5.3535476445609742E-3</v>
      </c>
      <c r="AH244" s="32">
        <f t="shared" si="503"/>
        <v>-0.45851138257064461</v>
      </c>
      <c r="AI244" s="32">
        <f t="shared" si="503"/>
        <v>1.800633598691886</v>
      </c>
      <c r="AJ244" s="32">
        <f t="shared" si="503"/>
        <v>1.3367686684766804</v>
      </c>
      <c r="AK244" s="32">
        <f t="shared" si="503"/>
        <v>0.87290373826147483</v>
      </c>
      <c r="AL244" s="32">
        <f t="shared" si="503"/>
        <v>1.3788924668333244</v>
      </c>
      <c r="AM244" s="32">
        <f t="shared" si="503"/>
        <v>0.91502753661811898</v>
      </c>
      <c r="AN244" s="32">
        <f t="shared" si="503"/>
        <v>0.45116260640291339</v>
      </c>
      <c r="AO244" s="32">
        <f t="shared" si="503"/>
        <v>0.95715133497476312</v>
      </c>
      <c r="AP244" s="32">
        <f t="shared" si="503"/>
        <v>0.4932864047595576</v>
      </c>
      <c r="AQ244" s="32">
        <f t="shared" si="503"/>
        <v>2.9421474544352011E-2</v>
      </c>
      <c r="AR244" s="32">
        <f t="shared" si="503"/>
        <v>0.45866481209814491</v>
      </c>
      <c r="AS244" s="32">
        <f t="shared" si="503"/>
        <v>-5.2001181170606703E-3</v>
      </c>
      <c r="AT244" s="32">
        <f t="shared" si="503"/>
        <v>-0.46906504833226625</v>
      </c>
      <c r="AU244" s="32">
        <f t="shared" si="503"/>
        <v>3.6923680239583534E-2</v>
      </c>
      <c r="AV244" s="32">
        <f t="shared" si="503"/>
        <v>-0.42694124997562205</v>
      </c>
      <c r="AW244" s="32">
        <f t="shared" ref="AW244:CB244" si="504">SUMPRODUCT(AH$3:AH$6,$K244:$K247)</f>
        <v>-0.89080618019082758</v>
      </c>
      <c r="AX244" s="32">
        <f t="shared" si="504"/>
        <v>-0.38481745161897785</v>
      </c>
      <c r="AY244" s="32">
        <f t="shared" si="504"/>
        <v>-0.84868238183418343</v>
      </c>
      <c r="AZ244" s="32">
        <f t="shared" si="504"/>
        <v>-1.3125473120493889</v>
      </c>
      <c r="BA244" s="32">
        <f t="shared" si="504"/>
        <v>0.82461445493439234</v>
      </c>
      <c r="BB244" s="32">
        <f t="shared" si="504"/>
        <v>0.36074952471918681</v>
      </c>
      <c r="BC244" s="32">
        <f t="shared" si="504"/>
        <v>-0.10311540549601877</v>
      </c>
      <c r="BD244" s="32">
        <f t="shared" si="504"/>
        <v>0.40287332307583101</v>
      </c>
      <c r="BE244" s="32">
        <f t="shared" si="504"/>
        <v>-6.0991607139374578E-2</v>
      </c>
      <c r="BF244" s="32">
        <f t="shared" si="504"/>
        <v>-0.52485653735458015</v>
      </c>
      <c r="BG244" s="32">
        <f t="shared" si="504"/>
        <v>-1.8867808782730366E-2</v>
      </c>
      <c r="BH244" s="32">
        <f t="shared" si="504"/>
        <v>-0.48273273899793595</v>
      </c>
      <c r="BI244" s="32">
        <f t="shared" si="504"/>
        <v>-0.94659766921314148</v>
      </c>
      <c r="BJ244" s="32">
        <f t="shared" si="504"/>
        <v>1.3125473120493889</v>
      </c>
      <c r="BK244" s="32">
        <f t="shared" si="504"/>
        <v>0.84868238183418343</v>
      </c>
      <c r="BL244" s="32">
        <f t="shared" si="504"/>
        <v>0.38481745161897785</v>
      </c>
      <c r="BM244" s="32">
        <f t="shared" si="504"/>
        <v>0.89080618019082758</v>
      </c>
      <c r="BN244" s="32">
        <f t="shared" si="504"/>
        <v>0.42694124997562205</v>
      </c>
      <c r="BO244" s="32">
        <f t="shared" si="504"/>
        <v>-3.6923680239583534E-2</v>
      </c>
      <c r="BP244" s="32">
        <f t="shared" si="504"/>
        <v>0.46906504833226625</v>
      </c>
      <c r="BQ244" s="32">
        <f t="shared" si="504"/>
        <v>5.2001181170606703E-3</v>
      </c>
      <c r="BR244" s="32">
        <f t="shared" si="504"/>
        <v>-0.45866481209814491</v>
      </c>
      <c r="BS244" s="32">
        <f t="shared" si="504"/>
        <v>-2.9421474544352011E-2</v>
      </c>
      <c r="BT244" s="32">
        <f t="shared" si="504"/>
        <v>-0.4932864047595576</v>
      </c>
      <c r="BU244" s="32">
        <f t="shared" si="504"/>
        <v>-0.95715133497476312</v>
      </c>
      <c r="BV244" s="32">
        <f t="shared" si="504"/>
        <v>-0.45116260640291339</v>
      </c>
      <c r="BW244" s="32">
        <f t="shared" si="504"/>
        <v>-0.91502753661811898</v>
      </c>
      <c r="BX244" s="32">
        <f t="shared" si="504"/>
        <v>-1.3788924668333244</v>
      </c>
      <c r="BY244" s="32">
        <f t="shared" si="504"/>
        <v>-0.87290373826147483</v>
      </c>
      <c r="BZ244" s="32">
        <f t="shared" si="504"/>
        <v>-1.3367686684766804</v>
      </c>
      <c r="CA244" s="32">
        <f t="shared" si="504"/>
        <v>-1.800633598691886</v>
      </c>
      <c r="CB244" s="32">
        <f t="shared" si="504"/>
        <v>0.33652816829189541</v>
      </c>
      <c r="CC244" s="32">
        <f t="shared" ref="CC244:CS244" si="505">SUMPRODUCT(BN$3:BN$6,$K244:$K247)</f>
        <v>-0.12733676192331017</v>
      </c>
      <c r="CD244" s="32">
        <f t="shared" si="505"/>
        <v>-0.5912016921385157</v>
      </c>
      <c r="CE244" s="32">
        <f t="shared" si="505"/>
        <v>-8.5212963566665967E-2</v>
      </c>
      <c r="CF244" s="32">
        <f t="shared" si="505"/>
        <v>-0.54907789378187155</v>
      </c>
      <c r="CG244" s="32">
        <f t="shared" si="505"/>
        <v>-1.012942823997077</v>
      </c>
      <c r="CH244" s="32">
        <f t="shared" si="505"/>
        <v>-0.5069540954252274</v>
      </c>
      <c r="CI244" s="32">
        <f t="shared" si="505"/>
        <v>-0.97081902564043299</v>
      </c>
      <c r="CJ244" s="32">
        <f t="shared" si="505"/>
        <v>-1.4346839558556386</v>
      </c>
      <c r="CK244" s="32">
        <f t="shared" si="505"/>
        <v>0.82446102540689203</v>
      </c>
      <c r="CL244" s="32">
        <f t="shared" si="505"/>
        <v>0.36059609519168651</v>
      </c>
      <c r="CM244" s="32">
        <f t="shared" si="505"/>
        <v>-0.10326883502351908</v>
      </c>
      <c r="CN244" s="32">
        <f t="shared" si="505"/>
        <v>0.40271989354833071</v>
      </c>
      <c r="CO244" s="32">
        <f t="shared" si="505"/>
        <v>-6.1145036666874875E-2</v>
      </c>
      <c r="CP244" s="32">
        <f t="shared" si="505"/>
        <v>-0.52500996688208046</v>
      </c>
      <c r="CQ244" s="32">
        <f t="shared" si="505"/>
        <v>-1.902123831023067E-2</v>
      </c>
      <c r="CR244" s="32">
        <f t="shared" si="505"/>
        <v>-0.48288616852543625</v>
      </c>
      <c r="CS244" s="32">
        <f t="shared" si="505"/>
        <v>-0.94675109874064178</v>
      </c>
    </row>
    <row r="245" spans="2:97" ht="13.9" thickTop="1" thickBot="1" x14ac:dyDescent="0.4">
      <c r="H245" s="33">
        <f>H244</f>
        <v>1.8475055694580078E-3</v>
      </c>
      <c r="I245" s="33">
        <f t="shared" ref="I245:J245" si="506">I240</f>
        <v>0.42573579711361709</v>
      </c>
      <c r="J245" s="33">
        <f t="shared" si="506"/>
        <v>0.65247590152522084</v>
      </c>
      <c r="K245" s="33">
        <f t="shared" ref="K245:K247" si="507">I245+J245*H245</f>
        <v>0.42694124997562205</v>
      </c>
      <c r="L245" s="33">
        <f>$CE$4-$CE$7*SUMPRODUCT($B$4:$CD$4,Q246:CS246)</f>
        <v>1.7870392517181699E-2</v>
      </c>
      <c r="M245" s="39" t="s">
        <v>375</v>
      </c>
      <c r="O245" s="47">
        <f t="shared" ref="O245:O246" si="508">SUM(Q245:CS245)</f>
        <v>103.78801907511587</v>
      </c>
      <c r="P245" s="39" t="s">
        <v>365</v>
      </c>
      <c r="Q245" s="33">
        <f>EXP(Q244)</f>
        <v>2.5773225757279645</v>
      </c>
      <c r="R245" s="33">
        <f>EXP(R244)</f>
        <v>1.6207454026721082</v>
      </c>
      <c r="S245" s="33">
        <f t="shared" ref="S245:CD245" si="509">EXP(S244)</f>
        <v>1.0192032945433034</v>
      </c>
      <c r="T245" s="33">
        <f t="shared" si="509"/>
        <v>1.6904756970670594</v>
      </c>
      <c r="U245" s="33">
        <f t="shared" si="509"/>
        <v>1.063053084682851</v>
      </c>
      <c r="V245" s="33">
        <f t="shared" si="509"/>
        <v>0.66849932407451573</v>
      </c>
      <c r="W245" s="33">
        <f t="shared" si="509"/>
        <v>1.1087894504502218</v>
      </c>
      <c r="X245" s="33">
        <f t="shared" si="509"/>
        <v>0.69726056849556339</v>
      </c>
      <c r="Y245" s="33">
        <f t="shared" si="509"/>
        <v>0.43847125365536882</v>
      </c>
      <c r="Z245" s="33">
        <f t="shared" si="509"/>
        <v>3.7161966582471968</v>
      </c>
      <c r="AA245" s="33">
        <f t="shared" si="509"/>
        <v>2.3369246465310605</v>
      </c>
      <c r="AB245" s="33">
        <f t="shared" si="509"/>
        <v>1.4695715285800273</v>
      </c>
      <c r="AC245" s="33">
        <f t="shared" si="509"/>
        <v>2.437467546922921</v>
      </c>
      <c r="AD245" s="33">
        <f t="shared" si="509"/>
        <v>1.5327977793862158</v>
      </c>
      <c r="AE245" s="33">
        <f t="shared" si="509"/>
        <v>0.96389756469057508</v>
      </c>
      <c r="AF245" s="33">
        <f t="shared" si="509"/>
        <v>1.598744250823563</v>
      </c>
      <c r="AG245" s="33">
        <f t="shared" si="509"/>
        <v>1.0053679034875489</v>
      </c>
      <c r="AH245" s="33">
        <f t="shared" si="509"/>
        <v>0.63222408514824879</v>
      </c>
      <c r="AI245" s="33">
        <f t="shared" si="509"/>
        <v>6.0534817276965986</v>
      </c>
      <c r="AJ245" s="33">
        <f t="shared" si="509"/>
        <v>3.8067228265180244</v>
      </c>
      <c r="AK245" s="33">
        <f t="shared" si="509"/>
        <v>2.3938518904966415</v>
      </c>
      <c r="AL245" s="33">
        <f t="shared" si="509"/>
        <v>3.9705017290744942</v>
      </c>
      <c r="AM245" s="33">
        <f t="shared" si="509"/>
        <v>2.4968440055981462</v>
      </c>
      <c r="AN245" s="33">
        <f t="shared" si="509"/>
        <v>1.5701365755971013</v>
      </c>
      <c r="AO245" s="33">
        <f t="shared" si="509"/>
        <v>2.6042672117856087</v>
      </c>
      <c r="AP245" s="33">
        <f t="shared" si="509"/>
        <v>1.6376894962940582</v>
      </c>
      <c r="AQ245" s="33">
        <f t="shared" si="509"/>
        <v>1.029858562183779</v>
      </c>
      <c r="AR245" s="33">
        <f t="shared" si="509"/>
        <v>1.5819603599313818</v>
      </c>
      <c r="AS245" s="33">
        <f t="shared" si="509"/>
        <v>0.9948133790913275</v>
      </c>
      <c r="AT245" s="33">
        <f t="shared" si="509"/>
        <v>0.62558688844898247</v>
      </c>
      <c r="AU245" s="33">
        <f t="shared" si="509"/>
        <v>1.0376138273774722</v>
      </c>
      <c r="AV245" s="33">
        <f t="shared" si="509"/>
        <v>0.65250188560353195</v>
      </c>
      <c r="AW245" s="33">
        <f t="shared" si="509"/>
        <v>0.41032482363140138</v>
      </c>
      <c r="AX245" s="33">
        <f t="shared" si="509"/>
        <v>0.68057486270492051</v>
      </c>
      <c r="AY245" s="33">
        <f t="shared" si="509"/>
        <v>0.42797847281171159</v>
      </c>
      <c r="AZ245" s="33">
        <f t="shared" si="509"/>
        <v>0.26913361516506784</v>
      </c>
      <c r="BA245" s="33">
        <f t="shared" si="509"/>
        <v>2.2810011670332129</v>
      </c>
      <c r="BB245" s="33">
        <f t="shared" si="509"/>
        <v>1.4344041331010333</v>
      </c>
      <c r="BC245" s="33">
        <f t="shared" si="509"/>
        <v>0.90202286907789564</v>
      </c>
      <c r="BD245" s="33">
        <f t="shared" si="509"/>
        <v>1.4961173561140775</v>
      </c>
      <c r="BE245" s="33">
        <f t="shared" si="509"/>
        <v>0.94083113600747026</v>
      </c>
      <c r="BF245" s="33">
        <f t="shared" si="509"/>
        <v>0.59164023655214804</v>
      </c>
      <c r="BG245" s="33">
        <f t="shared" si="509"/>
        <v>0.9813090741102567</v>
      </c>
      <c r="BH245" s="33">
        <f t="shared" si="509"/>
        <v>0.61709472669147691</v>
      </c>
      <c r="BI245" s="33">
        <f t="shared" si="509"/>
        <v>0.38805908531489075</v>
      </c>
      <c r="BJ245" s="33">
        <f t="shared" si="509"/>
        <v>3.7156265276883733</v>
      </c>
      <c r="BK245" s="33">
        <f t="shared" si="509"/>
        <v>2.3365661207916602</v>
      </c>
      <c r="BL245" s="33">
        <f t="shared" si="509"/>
        <v>1.4693460702111971</v>
      </c>
      <c r="BM245" s="33">
        <f t="shared" si="509"/>
        <v>2.4370935961171809</v>
      </c>
      <c r="BN245" s="33">
        <f t="shared" si="509"/>
        <v>1.5325626209877532</v>
      </c>
      <c r="BO245" s="33">
        <f t="shared" si="509"/>
        <v>0.96374968568745878</v>
      </c>
      <c r="BP245" s="33">
        <f t="shared" si="509"/>
        <v>1.5984989750653182</v>
      </c>
      <c r="BQ245" s="33">
        <f t="shared" si="509"/>
        <v>1.0052136621980396</v>
      </c>
      <c r="BR245" s="33">
        <f t="shared" si="509"/>
        <v>0.63212709074668305</v>
      </c>
      <c r="BS245" s="33">
        <f t="shared" si="509"/>
        <v>0.97100712342434203</v>
      </c>
      <c r="BT245" s="33">
        <f t="shared" si="509"/>
        <v>0.61061636058783342</v>
      </c>
      <c r="BU245" s="33">
        <f t="shared" si="509"/>
        <v>0.38398517459134029</v>
      </c>
      <c r="BV245" s="33">
        <f t="shared" si="509"/>
        <v>0.63688727180927796</v>
      </c>
      <c r="BW245" s="33">
        <f t="shared" si="509"/>
        <v>0.40050559736928337</v>
      </c>
      <c r="BX245" s="33">
        <f t="shared" si="509"/>
        <v>0.25185733900513763</v>
      </c>
      <c r="BY245" s="33">
        <f t="shared" si="509"/>
        <v>0.41773678813209059</v>
      </c>
      <c r="BZ245" s="33">
        <f t="shared" si="509"/>
        <v>0.26269314724830939</v>
      </c>
      <c r="CA245" s="33">
        <f t="shared" si="509"/>
        <v>0.16519418823462914</v>
      </c>
      <c r="CB245" s="33">
        <f t="shared" si="509"/>
        <v>1.4000783065288425</v>
      </c>
      <c r="CC245" s="33">
        <f t="shared" si="509"/>
        <v>0.88043712496742677</v>
      </c>
      <c r="CD245" s="33">
        <f t="shared" si="509"/>
        <v>0.55366155407603934</v>
      </c>
      <c r="CE245" s="33">
        <f t="shared" ref="CE245:CS245" si="510">EXP(CE244)</f>
        <v>0.91831669557673079</v>
      </c>
      <c r="CF245" s="33">
        <f t="shared" si="510"/>
        <v>0.57748206474800379</v>
      </c>
      <c r="CG245" s="33">
        <f t="shared" si="510"/>
        <v>0.36314872277932242</v>
      </c>
      <c r="CH245" s="33">
        <f t="shared" si="510"/>
        <v>0.60232741943251678</v>
      </c>
      <c r="CI245" s="33">
        <f t="shared" si="510"/>
        <v>0.37877268648565388</v>
      </c>
      <c r="CJ245" s="33">
        <f t="shared" si="510"/>
        <v>0.23819063087436501</v>
      </c>
      <c r="CK245" s="33">
        <f t="shared" si="510"/>
        <v>2.2806512209486449</v>
      </c>
      <c r="CL245" s="33">
        <f t="shared" si="510"/>
        <v>1.4341840700351651</v>
      </c>
      <c r="CM245" s="33">
        <f t="shared" si="510"/>
        <v>0.9018844827518443</v>
      </c>
      <c r="CN245" s="33">
        <f t="shared" si="510"/>
        <v>1.4958878251439083</v>
      </c>
      <c r="CO245" s="33">
        <f t="shared" si="510"/>
        <v>0.94068679580412284</v>
      </c>
      <c r="CP245" s="33">
        <f t="shared" si="510"/>
        <v>0.59154946843363643</v>
      </c>
      <c r="CQ245" s="33">
        <f t="shared" si="510"/>
        <v>0.98115852387240543</v>
      </c>
      <c r="CR245" s="33">
        <f t="shared" si="510"/>
        <v>0.61700005340216246</v>
      </c>
      <c r="CS245" s="33">
        <f t="shared" si="510"/>
        <v>0.38799955016013082</v>
      </c>
    </row>
    <row r="246" spans="2:97" ht="13.9" thickTop="1" thickBot="1" x14ac:dyDescent="0.4">
      <c r="H246" s="32">
        <f t="shared" ref="H246:H247" si="511">H245</f>
        <v>1.8475055694580078E-3</v>
      </c>
      <c r="I246" s="32">
        <f t="shared" ref="I246:J246" si="512">I241</f>
        <v>-0.42088020874776494</v>
      </c>
      <c r="J246" s="32">
        <f t="shared" si="512"/>
        <v>-0.46599215993108645</v>
      </c>
      <c r="K246" s="32">
        <f t="shared" si="507"/>
        <v>-0.42174113185856138</v>
      </c>
      <c r="L246" s="32">
        <f>$CE$5-$CE$7*SUMPRODUCT($B$5:$CD$5,Q246:CS246)</f>
        <v>-0.11912973033167873</v>
      </c>
      <c r="M246" s="32">
        <f>SUMPRODUCT($B$7:$CD$7, LN(Q246:CS246))</f>
        <v>-2480.3391441651802</v>
      </c>
      <c r="O246" s="48">
        <f t="shared" si="508"/>
        <v>0.99999999999999989</v>
      </c>
      <c r="P246" s="39" t="s">
        <v>366</v>
      </c>
      <c r="Q246" s="32">
        <f t="shared" ref="Q246:AV246" si="513">Q245/$O245</f>
        <v>2.4832563514509753E-2</v>
      </c>
      <c r="R246" s="32">
        <f t="shared" si="513"/>
        <v>1.5615919998425876E-2</v>
      </c>
      <c r="S246" s="32">
        <f t="shared" si="513"/>
        <v>9.8200476666354137E-3</v>
      </c>
      <c r="T246" s="32">
        <f t="shared" si="513"/>
        <v>1.6287773021697129E-2</v>
      </c>
      <c r="U246" s="32">
        <f t="shared" si="513"/>
        <v>1.0242541423914002E-2</v>
      </c>
      <c r="V246" s="32">
        <f t="shared" si="513"/>
        <v>6.4410066791109472E-3</v>
      </c>
      <c r="W246" s="32">
        <f t="shared" si="513"/>
        <v>1.0683212381650169E-2</v>
      </c>
      <c r="X246" s="32">
        <f t="shared" si="513"/>
        <v>6.7181219442190706E-3</v>
      </c>
      <c r="Y246" s="32">
        <f t="shared" si="513"/>
        <v>4.2246808211844587E-3</v>
      </c>
      <c r="Z246" s="32">
        <f t="shared" si="513"/>
        <v>3.5805642032319979E-2</v>
      </c>
      <c r="AA246" s="32">
        <f t="shared" si="513"/>
        <v>2.2516323823848369E-2</v>
      </c>
      <c r="AB246" s="32">
        <f t="shared" si="513"/>
        <v>1.4159356173051486E-2</v>
      </c>
      <c r="AC246" s="32">
        <f t="shared" si="513"/>
        <v>2.3485057029162686E-2</v>
      </c>
      <c r="AD246" s="32">
        <f t="shared" si="513"/>
        <v>1.4768542583675904E-2</v>
      </c>
      <c r="AE246" s="32">
        <f t="shared" si="513"/>
        <v>9.2871756613155977E-3</v>
      </c>
      <c r="AF246" s="32">
        <f t="shared" si="513"/>
        <v>1.5403938383933146E-2</v>
      </c>
      <c r="AG246" s="32">
        <f t="shared" si="513"/>
        <v>9.6867433490557403E-3</v>
      </c>
      <c r="AH246" s="32">
        <f t="shared" si="513"/>
        <v>6.0914939005693993E-3</v>
      </c>
      <c r="AI246" s="32">
        <f t="shared" si="513"/>
        <v>5.8325438539446758E-2</v>
      </c>
      <c r="AJ246" s="32">
        <f t="shared" si="513"/>
        <v>3.6677863788525868E-2</v>
      </c>
      <c r="AK246" s="32">
        <f t="shared" si="513"/>
        <v>2.3064819155707246E-2</v>
      </c>
      <c r="AL246" s="32">
        <f t="shared" si="513"/>
        <v>3.8255877359031881E-2</v>
      </c>
      <c r="AM246" s="32">
        <f t="shared" si="513"/>
        <v>2.4057150602239286E-2</v>
      </c>
      <c r="AN246" s="32">
        <f t="shared" si="513"/>
        <v>1.5128302761619583E-2</v>
      </c>
      <c r="AO246" s="32">
        <f t="shared" si="513"/>
        <v>2.5092175715395321E-2</v>
      </c>
      <c r="AP246" s="32">
        <f t="shared" si="513"/>
        <v>1.5779176738201273E-2</v>
      </c>
      <c r="AQ246" s="32">
        <f t="shared" si="513"/>
        <v>9.9227114204619889E-3</v>
      </c>
      <c r="AR246" s="32">
        <f t="shared" si="513"/>
        <v>1.5242225201219506E-2</v>
      </c>
      <c r="AS246" s="32">
        <f t="shared" si="513"/>
        <v>9.5850502587522951E-3</v>
      </c>
      <c r="AT246" s="32">
        <f t="shared" si="513"/>
        <v>6.0275443545773641E-3</v>
      </c>
      <c r="AU246" s="32">
        <f t="shared" si="513"/>
        <v>9.9974335826421967E-3</v>
      </c>
      <c r="AV246" s="32">
        <f t="shared" si="513"/>
        <v>6.2868709839359032E-3</v>
      </c>
      <c r="AW246" s="32">
        <f t="shared" ref="AW246:CB246" si="514">AW245/$O245</f>
        <v>3.9534893072237136E-3</v>
      </c>
      <c r="AX246" s="32">
        <f t="shared" si="514"/>
        <v>6.5573547772634442E-3</v>
      </c>
      <c r="AY246" s="32">
        <f t="shared" si="514"/>
        <v>4.1235826314592735E-3</v>
      </c>
      <c r="AZ246" s="32">
        <f t="shared" si="514"/>
        <v>2.5931086994760372E-3</v>
      </c>
      <c r="BA246" s="32">
        <f t="shared" si="514"/>
        <v>2.1977499786197421E-2</v>
      </c>
      <c r="BB246" s="32">
        <f t="shared" si="514"/>
        <v>1.3820517492128769E-2</v>
      </c>
      <c r="BC246" s="32">
        <f t="shared" si="514"/>
        <v>8.6910115167056299E-3</v>
      </c>
      <c r="BD246" s="32">
        <f t="shared" si="514"/>
        <v>1.4415125844451013E-2</v>
      </c>
      <c r="BE246" s="32">
        <f t="shared" si="514"/>
        <v>9.0649300795166941E-3</v>
      </c>
      <c r="BF246" s="32">
        <f t="shared" si="514"/>
        <v>5.7004675667232116E-3</v>
      </c>
      <c r="BG246" s="32">
        <f t="shared" si="514"/>
        <v>9.4549359632737657E-3</v>
      </c>
      <c r="BH246" s="32">
        <f t="shared" si="514"/>
        <v>5.9457221767076872E-3</v>
      </c>
      <c r="BI246" s="32">
        <f t="shared" si="514"/>
        <v>3.7389583959015118E-3</v>
      </c>
      <c r="BJ246" s="32">
        <f t="shared" si="514"/>
        <v>3.5800148811003067E-2</v>
      </c>
      <c r="BK246" s="32">
        <f t="shared" si="514"/>
        <v>2.2512869419933589E-2</v>
      </c>
      <c r="BL246" s="32">
        <f t="shared" si="514"/>
        <v>1.4157183876375634E-2</v>
      </c>
      <c r="BM246" s="32">
        <f t="shared" si="514"/>
        <v>2.3481454004371651E-2</v>
      </c>
      <c r="BN246" s="32">
        <f t="shared" si="514"/>
        <v>1.4766276826986856E-2</v>
      </c>
      <c r="BO246" s="32">
        <f t="shared" si="514"/>
        <v>9.2857508436494148E-3</v>
      </c>
      <c r="BP246" s="32">
        <f t="shared" si="514"/>
        <v>1.5401575146245112E-2</v>
      </c>
      <c r="BQ246" s="32">
        <f t="shared" si="514"/>
        <v>9.6852572306108196E-3</v>
      </c>
      <c r="BR246" s="32">
        <f t="shared" si="514"/>
        <v>6.0905593572335688E-3</v>
      </c>
      <c r="BS246" s="32">
        <f t="shared" si="514"/>
        <v>9.3556764265977782E-3</v>
      </c>
      <c r="BT246" s="32">
        <f t="shared" si="514"/>
        <v>5.8833029672327019E-3</v>
      </c>
      <c r="BU246" s="32">
        <f t="shared" si="514"/>
        <v>3.6997061704533898E-3</v>
      </c>
      <c r="BV246" s="32">
        <f t="shared" si="514"/>
        <v>6.136423813507175E-3</v>
      </c>
      <c r="BW246" s="32">
        <f t="shared" si="514"/>
        <v>3.8588808317019732E-3</v>
      </c>
      <c r="BX246" s="32">
        <f t="shared" si="514"/>
        <v>2.426651373149897E-3</v>
      </c>
      <c r="BY246" s="32">
        <f t="shared" si="514"/>
        <v>4.0249037591685456E-3</v>
      </c>
      <c r="BZ246" s="32">
        <f t="shared" si="514"/>
        <v>2.531054639921271E-3</v>
      </c>
      <c r="CA246" s="32">
        <f t="shared" si="514"/>
        <v>1.5916498812360122E-3</v>
      </c>
      <c r="CB246" s="32">
        <f t="shared" si="514"/>
        <v>1.3489787347377208E-2</v>
      </c>
      <c r="CC246" s="32">
        <f t="shared" ref="CC246:CS246" si="515">CC245/$O245</f>
        <v>8.4830323655201122E-3</v>
      </c>
      <c r="CD246" s="32">
        <f t="shared" si="515"/>
        <v>5.3345420695940886E-3</v>
      </c>
      <c r="CE246" s="32">
        <f t="shared" si="515"/>
        <v>8.8480029174861242E-3</v>
      </c>
      <c r="CF246" s="32">
        <f t="shared" si="515"/>
        <v>5.5640532490561856E-3</v>
      </c>
      <c r="CG246" s="32">
        <f t="shared" si="515"/>
        <v>3.4989464681515503E-3</v>
      </c>
      <c r="CH246" s="32">
        <f t="shared" si="515"/>
        <v>5.8034388246353021E-3</v>
      </c>
      <c r="CI246" s="32">
        <f t="shared" si="515"/>
        <v>3.6494837252026143E-3</v>
      </c>
      <c r="CJ246" s="32">
        <f t="shared" si="515"/>
        <v>2.2949723195119097E-3</v>
      </c>
      <c r="CK246" s="32">
        <f t="shared" si="515"/>
        <v>2.1974128047458342E-2</v>
      </c>
      <c r="CL246" s="32">
        <f t="shared" si="515"/>
        <v>1.3818397179323601E-2</v>
      </c>
      <c r="CM246" s="32">
        <f t="shared" si="515"/>
        <v>8.6896781612057893E-3</v>
      </c>
      <c r="CN246" s="32">
        <f t="shared" si="515"/>
        <v>1.4412914308165664E-2</v>
      </c>
      <c r="CO246" s="32">
        <f t="shared" si="515"/>
        <v>9.0635393582693506E-3</v>
      </c>
      <c r="CP246" s="32">
        <f t="shared" si="515"/>
        <v>5.6995930137707564E-3</v>
      </c>
      <c r="CQ246" s="32">
        <f t="shared" si="515"/>
        <v>9.4534854081982107E-3</v>
      </c>
      <c r="CR246" s="32">
        <f t="shared" si="515"/>
        <v>5.9448099973428807E-3</v>
      </c>
      <c r="CS246" s="32">
        <f t="shared" si="515"/>
        <v>3.7383847732879341E-3</v>
      </c>
    </row>
    <row r="247" spans="2:97" ht="13.15" thickTop="1" x14ac:dyDescent="0.35">
      <c r="H247" s="34">
        <f t="shared" si="511"/>
        <v>1.8475055694580078E-3</v>
      </c>
      <c r="I247" s="34">
        <f t="shared" ref="I247:J247" si="516">I242</f>
        <v>-0.46201742464574758</v>
      </c>
      <c r="J247" s="34">
        <f t="shared" si="516"/>
        <v>-1</v>
      </c>
      <c r="K247" s="34">
        <f t="shared" si="507"/>
        <v>-0.46386493021520558</v>
      </c>
      <c r="L247" s="34">
        <f>$CE$6-$CE$7*SUMPRODUCT($B$6:$CD$6,Q246:CS246)</f>
        <v>0.18783973511480667</v>
      </c>
    </row>
    <row r="248" spans="2:97" ht="13.5" thickBot="1" x14ac:dyDescent="0.4">
      <c r="B248" s="39" t="s">
        <v>367</v>
      </c>
      <c r="D248" s="39" t="s">
        <v>368</v>
      </c>
      <c r="E248" s="39" t="s">
        <v>369</v>
      </c>
      <c r="F248" s="39" t="s">
        <v>370</v>
      </c>
      <c r="H248" s="39" t="s">
        <v>347</v>
      </c>
      <c r="I248" s="39" t="s">
        <v>371</v>
      </c>
      <c r="J248" s="39" t="s">
        <v>372</v>
      </c>
      <c r="K248" s="39" t="s">
        <v>349</v>
      </c>
      <c r="L248" s="39" t="s">
        <v>373</v>
      </c>
      <c r="M248" s="39" t="s">
        <v>374</v>
      </c>
      <c r="O248" s="45" t="s">
        <v>336</v>
      </c>
    </row>
    <row r="249" spans="2:97" ht="13.9" thickTop="1" thickBot="1" x14ac:dyDescent="0.4">
      <c r="B249" s="32">
        <f>1+B244</f>
        <v>8</v>
      </c>
      <c r="D249" s="32">
        <f>IF(F244,IF(M249&lt;0,D244,H249),E244)</f>
        <v>1.5395879745483398E-3</v>
      </c>
      <c r="E249" s="32">
        <f>IF(F244,IF(M249&lt;0,H249,E244),H249)</f>
        <v>1.8475055694580078E-3</v>
      </c>
      <c r="F249" s="32" t="b">
        <f>OR(F244,M249*M244&lt;=0)</f>
        <v>1</v>
      </c>
      <c r="H249" s="32">
        <f>IF(F244,(D244+E244)/2,2*H244)</f>
        <v>1.5395879745483398E-3</v>
      </c>
      <c r="I249" s="32">
        <f>I244</f>
        <v>-0.48704850754700257</v>
      </c>
      <c r="J249" s="32">
        <f>J244</f>
        <v>-0.56171906198844324</v>
      </c>
      <c r="K249" s="32">
        <f>I249+J249*H249</f>
        <v>-0.48791332345991456</v>
      </c>
      <c r="L249" s="32">
        <f>$CE$3-$CE$7*SUMPRODUCT($B$3:$CD$3,Q251:CS251)</f>
        <v>-0.19907571107313515</v>
      </c>
      <c r="M249" s="32">
        <f>SUMPRODUCT(L249:L252,J249:J252)</f>
        <v>0.17754738961799937</v>
      </c>
      <c r="O249" s="46">
        <f>SUM(Q249:CS249)</f>
        <v>-1.6459984587803964</v>
      </c>
      <c r="P249" s="39" t="s">
        <v>363</v>
      </c>
      <c r="Q249" s="32">
        <f t="shared" ref="Q249:AV249" si="517">SUMPRODUCT(B$3:B$6,$K249:$K252)</f>
        <v>0.9463276395883512</v>
      </c>
      <c r="R249" s="32">
        <f t="shared" si="517"/>
        <v>0.48277062696805528</v>
      </c>
      <c r="S249" s="32">
        <f t="shared" si="517"/>
        <v>1.9213614347759367E-2</v>
      </c>
      <c r="T249" s="32">
        <f t="shared" si="517"/>
        <v>0.52472999491492256</v>
      </c>
      <c r="U249" s="32">
        <f t="shared" si="517"/>
        <v>6.1172982294626643E-2</v>
      </c>
      <c r="V249" s="32">
        <f t="shared" si="517"/>
        <v>-0.40238403032566927</v>
      </c>
      <c r="W249" s="32">
        <f t="shared" si="517"/>
        <v>0.10313235024149392</v>
      </c>
      <c r="X249" s="32">
        <f t="shared" si="517"/>
        <v>-0.360424662378802</v>
      </c>
      <c r="Y249" s="32">
        <f t="shared" si="517"/>
        <v>-0.82398167499909791</v>
      </c>
      <c r="Z249" s="32">
        <f t="shared" si="517"/>
        <v>1.3121050748728837</v>
      </c>
      <c r="AA249" s="32">
        <f t="shared" si="517"/>
        <v>0.84854806225258783</v>
      </c>
      <c r="AB249" s="32">
        <f t="shared" si="517"/>
        <v>0.38499104963229192</v>
      </c>
      <c r="AC249" s="32">
        <f t="shared" si="517"/>
        <v>0.89050743019945511</v>
      </c>
      <c r="AD249" s="32">
        <f t="shared" si="517"/>
        <v>0.42695041757915914</v>
      </c>
      <c r="AE249" s="32">
        <f t="shared" si="517"/>
        <v>-3.660659504113678E-2</v>
      </c>
      <c r="AF249" s="32">
        <f t="shared" si="517"/>
        <v>0.46890978552602641</v>
      </c>
      <c r="AG249" s="32">
        <f t="shared" si="517"/>
        <v>5.3527729057304962E-3</v>
      </c>
      <c r="AH249" s="32">
        <f t="shared" si="517"/>
        <v>-0.45820423971456542</v>
      </c>
      <c r="AI249" s="32">
        <f t="shared" si="517"/>
        <v>1.7998083219189269</v>
      </c>
      <c r="AJ249" s="32">
        <f t="shared" si="517"/>
        <v>1.336251309298631</v>
      </c>
      <c r="AK249" s="32">
        <f t="shared" si="517"/>
        <v>0.87269429667833509</v>
      </c>
      <c r="AL249" s="32">
        <f t="shared" si="517"/>
        <v>1.3782106772454985</v>
      </c>
      <c r="AM249" s="32">
        <f t="shared" si="517"/>
        <v>0.91465366462520248</v>
      </c>
      <c r="AN249" s="32">
        <f t="shared" si="517"/>
        <v>0.45109665200490656</v>
      </c>
      <c r="AO249" s="32">
        <f t="shared" si="517"/>
        <v>0.95661303257206975</v>
      </c>
      <c r="AP249" s="32">
        <f t="shared" si="517"/>
        <v>0.49305601995177384</v>
      </c>
      <c r="AQ249" s="32">
        <f t="shared" si="517"/>
        <v>2.9499007331477922E-2</v>
      </c>
      <c r="AR249" s="32">
        <f t="shared" si="517"/>
        <v>0.45841431612843664</v>
      </c>
      <c r="AS249" s="32">
        <f t="shared" si="517"/>
        <v>-5.1426964918592777E-3</v>
      </c>
      <c r="AT249" s="32">
        <f t="shared" si="517"/>
        <v>-0.46869970911215519</v>
      </c>
      <c r="AU249" s="32">
        <f t="shared" si="517"/>
        <v>3.6816671455007999E-2</v>
      </c>
      <c r="AV249" s="32">
        <f t="shared" si="517"/>
        <v>-0.42674034116528792</v>
      </c>
      <c r="AW249" s="32">
        <f t="shared" ref="AW249:CB249" si="518">SUMPRODUCT(AH$3:AH$6,$K249:$K252)</f>
        <v>-0.89029735378558383</v>
      </c>
      <c r="AX249" s="32">
        <f t="shared" si="518"/>
        <v>-0.38478097321842064</v>
      </c>
      <c r="AY249" s="32">
        <f t="shared" si="518"/>
        <v>-0.84833798583871656</v>
      </c>
      <c r="AZ249" s="32">
        <f t="shared" si="518"/>
        <v>-1.3118949984590125</v>
      </c>
      <c r="BA249" s="32">
        <f t="shared" si="518"/>
        <v>0.82419175141296908</v>
      </c>
      <c r="BB249" s="32">
        <f t="shared" si="518"/>
        <v>0.36063473879267322</v>
      </c>
      <c r="BC249" s="32">
        <f t="shared" si="518"/>
        <v>-0.1029222738276227</v>
      </c>
      <c r="BD249" s="32">
        <f t="shared" si="518"/>
        <v>0.40259410673954049</v>
      </c>
      <c r="BE249" s="32">
        <f t="shared" si="518"/>
        <v>-6.0962905880755411E-2</v>
      </c>
      <c r="BF249" s="32">
        <f t="shared" si="518"/>
        <v>-0.52451991850105129</v>
      </c>
      <c r="BG249" s="32">
        <f t="shared" si="518"/>
        <v>-1.9003537933888148E-2</v>
      </c>
      <c r="BH249" s="32">
        <f t="shared" si="518"/>
        <v>-0.48256055055418406</v>
      </c>
      <c r="BI249" s="32">
        <f t="shared" si="518"/>
        <v>-0.94611756317448004</v>
      </c>
      <c r="BJ249" s="32">
        <f t="shared" si="518"/>
        <v>1.3118949984590125</v>
      </c>
      <c r="BK249" s="32">
        <f t="shared" si="518"/>
        <v>0.84833798583871656</v>
      </c>
      <c r="BL249" s="32">
        <f t="shared" si="518"/>
        <v>0.38478097321842064</v>
      </c>
      <c r="BM249" s="32">
        <f t="shared" si="518"/>
        <v>0.89029735378558383</v>
      </c>
      <c r="BN249" s="32">
        <f t="shared" si="518"/>
        <v>0.42674034116528792</v>
      </c>
      <c r="BO249" s="32">
        <f t="shared" si="518"/>
        <v>-3.6816671455007999E-2</v>
      </c>
      <c r="BP249" s="32">
        <f t="shared" si="518"/>
        <v>0.46869970911215519</v>
      </c>
      <c r="BQ249" s="32">
        <f t="shared" si="518"/>
        <v>5.1426964918592777E-3</v>
      </c>
      <c r="BR249" s="32">
        <f t="shared" si="518"/>
        <v>-0.45841431612843664</v>
      </c>
      <c r="BS249" s="32">
        <f t="shared" si="518"/>
        <v>-2.9499007331477922E-2</v>
      </c>
      <c r="BT249" s="32">
        <f t="shared" si="518"/>
        <v>-0.49305601995177384</v>
      </c>
      <c r="BU249" s="32">
        <f t="shared" si="518"/>
        <v>-0.95661303257206975</v>
      </c>
      <c r="BV249" s="32">
        <f t="shared" si="518"/>
        <v>-0.45109665200490656</v>
      </c>
      <c r="BW249" s="32">
        <f t="shared" si="518"/>
        <v>-0.91465366462520248</v>
      </c>
      <c r="BX249" s="32">
        <f t="shared" si="518"/>
        <v>-1.3782106772454985</v>
      </c>
      <c r="BY249" s="32">
        <f t="shared" si="518"/>
        <v>-0.87269429667833509</v>
      </c>
      <c r="BZ249" s="32">
        <f t="shared" si="518"/>
        <v>-1.336251309298631</v>
      </c>
      <c r="CA249" s="32">
        <f t="shared" si="518"/>
        <v>-1.7998083219189269</v>
      </c>
      <c r="CB249" s="32">
        <f t="shared" si="518"/>
        <v>0.33627842795305463</v>
      </c>
      <c r="CC249" s="32">
        <f t="shared" ref="CC249:CS249" si="519">SUMPRODUCT(BN$3:BN$6,$K249:$K252)</f>
        <v>-0.12727858466724129</v>
      </c>
      <c r="CD249" s="32">
        <f t="shared" si="519"/>
        <v>-0.59083559728753721</v>
      </c>
      <c r="CE249" s="32">
        <f t="shared" si="519"/>
        <v>-8.5319216720374014E-2</v>
      </c>
      <c r="CF249" s="32">
        <f t="shared" si="519"/>
        <v>-0.54887622934066993</v>
      </c>
      <c r="CG249" s="32">
        <f t="shared" si="519"/>
        <v>-1.0124332419609658</v>
      </c>
      <c r="CH249" s="32">
        <f t="shared" si="519"/>
        <v>-0.50691686139380265</v>
      </c>
      <c r="CI249" s="32">
        <f t="shared" si="519"/>
        <v>-0.97047387401409857</v>
      </c>
      <c r="CJ249" s="32">
        <f t="shared" si="519"/>
        <v>-1.4340308866343945</v>
      </c>
      <c r="CK249" s="32">
        <f t="shared" si="519"/>
        <v>0.82398167499909791</v>
      </c>
      <c r="CL249" s="32">
        <f t="shared" si="519"/>
        <v>0.360424662378802</v>
      </c>
      <c r="CM249" s="32">
        <f t="shared" si="519"/>
        <v>-0.10313235024149392</v>
      </c>
      <c r="CN249" s="32">
        <f t="shared" si="519"/>
        <v>0.40238403032566927</v>
      </c>
      <c r="CO249" s="32">
        <f t="shared" si="519"/>
        <v>-6.1172982294626643E-2</v>
      </c>
      <c r="CP249" s="32">
        <f t="shared" si="519"/>
        <v>-0.52472999491492256</v>
      </c>
      <c r="CQ249" s="32">
        <f t="shared" si="519"/>
        <v>-1.9213614347759367E-2</v>
      </c>
      <c r="CR249" s="32">
        <f t="shared" si="519"/>
        <v>-0.48277062696805528</v>
      </c>
      <c r="CS249" s="32">
        <f t="shared" si="519"/>
        <v>-0.9463276395883512</v>
      </c>
    </row>
    <row r="250" spans="2:97" ht="13.9" thickTop="1" thickBot="1" x14ac:dyDescent="0.4">
      <c r="H250" s="33">
        <f>H249</f>
        <v>1.5395879745483398E-3</v>
      </c>
      <c r="I250" s="33">
        <f t="shared" ref="I250:J250" si="520">I245</f>
        <v>0.42573579711361709</v>
      </c>
      <c r="J250" s="33">
        <f t="shared" si="520"/>
        <v>0.65247590152522084</v>
      </c>
      <c r="K250" s="33">
        <f t="shared" ref="K250:K252" si="521">I250+J250*H250</f>
        <v>0.42674034116528792</v>
      </c>
      <c r="L250" s="33">
        <f>$CE$4-$CE$7*SUMPRODUCT($B$4:$CD$4,Q251:CS251)</f>
        <v>9.6017538079962605E-2</v>
      </c>
      <c r="M250" s="39" t="s">
        <v>375</v>
      </c>
      <c r="O250" s="47">
        <f t="shared" ref="O250:O251" si="522">SUM(Q250:CS250)</f>
        <v>103.76382125615707</v>
      </c>
      <c r="P250" s="39" t="s">
        <v>365</v>
      </c>
      <c r="Q250" s="33">
        <f>EXP(Q249)</f>
        <v>2.5762314159419719</v>
      </c>
      <c r="R250" s="33">
        <f>EXP(R249)</f>
        <v>1.620558150042104</v>
      </c>
      <c r="S250" s="33">
        <f t="shared" ref="S250:CD250" si="523">EXP(S249)</f>
        <v>1.0193993836953661</v>
      </c>
      <c r="T250" s="33">
        <f t="shared" si="523"/>
        <v>1.6900024775079154</v>
      </c>
      <c r="U250" s="33">
        <f t="shared" si="523"/>
        <v>1.0630827927837398</v>
      </c>
      <c r="V250" s="33">
        <f t="shared" si="523"/>
        <v>0.66872388612080169</v>
      </c>
      <c r="W250" s="33">
        <f t="shared" si="523"/>
        <v>1.1086381278906134</v>
      </c>
      <c r="X250" s="33">
        <f t="shared" si="523"/>
        <v>0.69738011208268791</v>
      </c>
      <c r="Y250" s="33">
        <f t="shared" si="523"/>
        <v>0.43868148541292834</v>
      </c>
      <c r="Z250" s="33">
        <f t="shared" si="523"/>
        <v>3.7139837027897178</v>
      </c>
      <c r="AA250" s="33">
        <f t="shared" si="523"/>
        <v>2.3362522952848721</v>
      </c>
      <c r="AB250" s="33">
        <f t="shared" si="523"/>
        <v>1.4696011679114429</v>
      </c>
      <c r="AC250" s="33">
        <f t="shared" si="523"/>
        <v>2.4363656231727369</v>
      </c>
      <c r="AD250" s="33">
        <f t="shared" si="523"/>
        <v>1.5325766709786603</v>
      </c>
      <c r="AE250" s="33">
        <f t="shared" si="523"/>
        <v>0.96405532490207269</v>
      </c>
      <c r="AF250" s="33">
        <f t="shared" si="523"/>
        <v>1.59825080689482</v>
      </c>
      <c r="AG250" s="33">
        <f t="shared" si="523"/>
        <v>1.0053671245902969</v>
      </c>
      <c r="AH250" s="33">
        <f t="shared" si="523"/>
        <v>0.63241829808347438</v>
      </c>
      <c r="AI250" s="33">
        <f t="shared" si="523"/>
        <v>6.0484879907221947</v>
      </c>
      <c r="AJ250" s="33">
        <f t="shared" si="523"/>
        <v>3.8047538928922937</v>
      </c>
      <c r="AK250" s="33">
        <f t="shared" si="523"/>
        <v>2.3933505708673146</v>
      </c>
      <c r="AL250" s="33">
        <f t="shared" si="523"/>
        <v>3.9677956049456191</v>
      </c>
      <c r="AM250" s="33">
        <f t="shared" si="523"/>
        <v>2.4959106800367872</v>
      </c>
      <c r="AN250" s="33">
        <f t="shared" si="523"/>
        <v>1.5700330215994276</v>
      </c>
      <c r="AO250" s="33">
        <f t="shared" si="523"/>
        <v>2.602865705739128</v>
      </c>
      <c r="AP250" s="33">
        <f t="shared" si="523"/>
        <v>1.6373122409728609</v>
      </c>
      <c r="AQ250" s="33">
        <f t="shared" si="523"/>
        <v>1.029938413083942</v>
      </c>
      <c r="AR250" s="33">
        <f t="shared" si="523"/>
        <v>1.5815641348654437</v>
      </c>
      <c r="AS250" s="33">
        <f t="shared" si="523"/>
        <v>0.9948705045324292</v>
      </c>
      <c r="AT250" s="33">
        <f t="shared" si="523"/>
        <v>0.62581548162940459</v>
      </c>
      <c r="AU250" s="33">
        <f t="shared" si="523"/>
        <v>1.0375027995235298</v>
      </c>
      <c r="AV250" s="33">
        <f t="shared" si="523"/>
        <v>0.65263299215089854</v>
      </c>
      <c r="AW250" s="33">
        <f t="shared" si="523"/>
        <v>0.41053366086283516</v>
      </c>
      <c r="AX250" s="33">
        <f t="shared" si="523"/>
        <v>0.68059968944018856</v>
      </c>
      <c r="AY250" s="33">
        <f t="shared" si="523"/>
        <v>0.42812589226777203</v>
      </c>
      <c r="AZ250" s="33">
        <f t="shared" si="523"/>
        <v>0.26930923195224837</v>
      </c>
      <c r="BA250" s="33">
        <f t="shared" si="523"/>
        <v>2.280037183561495</v>
      </c>
      <c r="BB250" s="33">
        <f t="shared" si="523"/>
        <v>1.4342394931429763</v>
      </c>
      <c r="BC250" s="33">
        <f t="shared" si="523"/>
        <v>0.90219709508327006</v>
      </c>
      <c r="BD250" s="33">
        <f t="shared" si="523"/>
        <v>1.4956996740217881</v>
      </c>
      <c r="BE250" s="33">
        <f t="shared" si="523"/>
        <v>0.94085813943273611</v>
      </c>
      <c r="BF250" s="33">
        <f t="shared" si="523"/>
        <v>0.59183942733408312</v>
      </c>
      <c r="BG250" s="33">
        <f t="shared" si="523"/>
        <v>0.9811758909012307</v>
      </c>
      <c r="BH250" s="33">
        <f t="shared" si="523"/>
        <v>0.61720099242071613</v>
      </c>
      <c r="BI250" s="33">
        <f t="shared" si="523"/>
        <v>0.38824543955642665</v>
      </c>
      <c r="BJ250" s="33">
        <f t="shared" si="523"/>
        <v>3.7132035643594703</v>
      </c>
      <c r="BK250" s="33">
        <f t="shared" si="523"/>
        <v>2.3357615553290301</v>
      </c>
      <c r="BL250" s="33">
        <f t="shared" si="523"/>
        <v>1.469292471794289</v>
      </c>
      <c r="BM250" s="33">
        <f t="shared" si="523"/>
        <v>2.4358538539769423</v>
      </c>
      <c r="BN250" s="33">
        <f t="shared" si="523"/>
        <v>1.5322547465831837</v>
      </c>
      <c r="BO250" s="33">
        <f t="shared" si="523"/>
        <v>0.96385282088804702</v>
      </c>
      <c r="BP250" s="33">
        <f t="shared" si="523"/>
        <v>1.5979150873614532</v>
      </c>
      <c r="BQ250" s="33">
        <f t="shared" si="523"/>
        <v>1.0051559428530668</v>
      </c>
      <c r="BR250" s="33">
        <f t="shared" si="523"/>
        <v>0.63228545586934293</v>
      </c>
      <c r="BS250" s="33">
        <f t="shared" si="523"/>
        <v>0.97093184145419198</v>
      </c>
      <c r="BT250" s="33">
        <f t="shared" si="523"/>
        <v>0.61075705352683263</v>
      </c>
      <c r="BU250" s="33">
        <f t="shared" si="523"/>
        <v>0.38419193037699695</v>
      </c>
      <c r="BV250" s="33">
        <f t="shared" si="523"/>
        <v>0.63692927871114313</v>
      </c>
      <c r="BW250" s="33">
        <f t="shared" si="523"/>
        <v>0.40065536319002448</v>
      </c>
      <c r="BX250" s="33">
        <f t="shared" si="523"/>
        <v>0.25202911126610456</v>
      </c>
      <c r="BY250" s="33">
        <f t="shared" si="523"/>
        <v>0.41782428874914668</v>
      </c>
      <c r="BZ250" s="33">
        <f t="shared" si="523"/>
        <v>0.26282908912140468</v>
      </c>
      <c r="CA250" s="33">
        <f t="shared" si="523"/>
        <v>0.1653305754320592</v>
      </c>
      <c r="CB250" s="33">
        <f t="shared" si="523"/>
        <v>1.3997286941561398</v>
      </c>
      <c r="CC250" s="33">
        <f t="shared" si="523"/>
        <v>0.88048834787348818</v>
      </c>
      <c r="CD250" s="33">
        <f t="shared" si="523"/>
        <v>0.55386428382706598</v>
      </c>
      <c r="CE250" s="33">
        <f t="shared" ref="CE250:CS250" si="524">EXP(CE249)</f>
        <v>0.91821912671531447</v>
      </c>
      <c r="CF250" s="33">
        <f t="shared" si="524"/>
        <v>0.57759853408936268</v>
      </c>
      <c r="CG250" s="33">
        <f t="shared" si="524"/>
        <v>0.36333382400301123</v>
      </c>
      <c r="CH250" s="33">
        <f t="shared" si="524"/>
        <v>0.60234984692811044</v>
      </c>
      <c r="CI250" s="33">
        <f t="shared" si="524"/>
        <v>0.37890344305852924</v>
      </c>
      <c r="CJ250" s="33">
        <f t="shared" si="524"/>
        <v>0.23834623664931842</v>
      </c>
      <c r="CK250" s="33">
        <f t="shared" si="524"/>
        <v>2.2795582518343709</v>
      </c>
      <c r="CL250" s="33">
        <f t="shared" si="524"/>
        <v>1.4339382248994084</v>
      </c>
      <c r="CM250" s="33">
        <f t="shared" si="524"/>
        <v>0.90200758465946196</v>
      </c>
      <c r="CN250" s="33">
        <f t="shared" si="524"/>
        <v>1.4953854957999138</v>
      </c>
      <c r="CO250" s="33">
        <f t="shared" si="524"/>
        <v>0.9406605080884114</v>
      </c>
      <c r="CP250" s="33">
        <f t="shared" si="524"/>
        <v>0.59171510888824508</v>
      </c>
      <c r="CQ250" s="33">
        <f t="shared" si="524"/>
        <v>0.98096979063785328</v>
      </c>
      <c r="CR250" s="33">
        <f t="shared" si="524"/>
        <v>0.61707134666782482</v>
      </c>
      <c r="CS250" s="33">
        <f t="shared" si="524"/>
        <v>0.38816388691322612</v>
      </c>
    </row>
    <row r="251" spans="2:97" ht="13.9" thickTop="1" thickBot="1" x14ac:dyDescent="0.4">
      <c r="H251" s="32">
        <f t="shared" ref="H251:H252" si="525">H250</f>
        <v>1.5395879745483398E-3</v>
      </c>
      <c r="I251" s="32">
        <f t="shared" ref="I251:J251" si="526">I246</f>
        <v>-0.42088020874776494</v>
      </c>
      <c r="J251" s="32">
        <f t="shared" si="526"/>
        <v>-0.46599215993108645</v>
      </c>
      <c r="K251" s="32">
        <f t="shared" si="521"/>
        <v>-0.42159764467342864</v>
      </c>
      <c r="L251" s="32">
        <f>$CE$5-$CE$7*SUMPRODUCT($B$5:$CD$5,Q251:CS251)</f>
        <v>-0.17173221341138856</v>
      </c>
      <c r="M251" s="32">
        <f>SUMPRODUCT($B$7:$CD$7, LN(Q251:CS251))</f>
        <v>-2480.3391648105644</v>
      </c>
      <c r="O251" s="48">
        <f t="shared" si="522"/>
        <v>1</v>
      </c>
      <c r="P251" s="39" t="s">
        <v>366</v>
      </c>
      <c r="Q251" s="32">
        <f t="shared" ref="Q251:AV251" si="527">Q250/$O250</f>
        <v>2.4827838689384284E-2</v>
      </c>
      <c r="R251" s="32">
        <f t="shared" si="527"/>
        <v>1.5617757041170497E-2</v>
      </c>
      <c r="S251" s="32">
        <f t="shared" si="527"/>
        <v>9.8242274749965192E-3</v>
      </c>
      <c r="T251" s="32">
        <f t="shared" si="527"/>
        <v>1.6287010800574531E-2</v>
      </c>
      <c r="U251" s="32">
        <f t="shared" si="527"/>
        <v>1.0245216299035048E-2</v>
      </c>
      <c r="V251" s="32">
        <f t="shared" si="527"/>
        <v>6.4446728929725243E-3</v>
      </c>
      <c r="W251" s="32">
        <f t="shared" si="527"/>
        <v>1.0684245380225237E-2</v>
      </c>
      <c r="X251" s="32">
        <f t="shared" si="527"/>
        <v>6.7208406903317202E-3</v>
      </c>
      <c r="Y251" s="32">
        <f t="shared" si="527"/>
        <v>4.2276920809419223E-3</v>
      </c>
      <c r="Z251" s="32">
        <f t="shared" si="527"/>
        <v>3.5792665091054943E-2</v>
      </c>
      <c r="AA251" s="32">
        <f t="shared" si="527"/>
        <v>2.251509502061871E-2</v>
      </c>
      <c r="AB251" s="32">
        <f t="shared" si="527"/>
        <v>1.4162943790239805E-2</v>
      </c>
      <c r="AC251" s="32">
        <f t="shared" si="527"/>
        <v>2.3479914229047046E-2</v>
      </c>
      <c r="AD251" s="32">
        <f t="shared" si="527"/>
        <v>1.4769855739942897E-2</v>
      </c>
      <c r="AE251" s="32">
        <f t="shared" si="527"/>
        <v>9.2908618170696768E-3</v>
      </c>
      <c r="AF251" s="32">
        <f t="shared" si="527"/>
        <v>1.540277514403879E-2</v>
      </c>
      <c r="AG251" s="32">
        <f t="shared" si="527"/>
        <v>9.6889948001085309E-3</v>
      </c>
      <c r="AH251" s="32">
        <f t="shared" si="527"/>
        <v>6.094786125139434E-3</v>
      </c>
      <c r="AI251" s="32">
        <f t="shared" si="527"/>
        <v>5.8290914092211051E-2</v>
      </c>
      <c r="AJ251" s="32">
        <f t="shared" si="527"/>
        <v>3.6667441954548581E-2</v>
      </c>
      <c r="AK251" s="32">
        <f t="shared" si="527"/>
        <v>2.3065366540028994E-2</v>
      </c>
      <c r="AL251" s="32">
        <f t="shared" si="527"/>
        <v>3.8238719015084272E-2</v>
      </c>
      <c r="AM251" s="32">
        <f t="shared" si="527"/>
        <v>2.4053766041202788E-2</v>
      </c>
      <c r="AN251" s="32">
        <f t="shared" si="527"/>
        <v>1.5130832717923502E-2</v>
      </c>
      <c r="AO251" s="32">
        <f t="shared" si="527"/>
        <v>2.5084520541254457E-2</v>
      </c>
      <c r="AP251" s="32">
        <f t="shared" si="527"/>
        <v>1.5779220745262473E-2</v>
      </c>
      <c r="AQ251" s="32">
        <f t="shared" si="527"/>
        <v>9.9257949506444971E-3</v>
      </c>
      <c r="AR251" s="32">
        <f t="shared" si="527"/>
        <v>1.5241961174127421E-2</v>
      </c>
      <c r="AS251" s="32">
        <f t="shared" si="527"/>
        <v>9.5878360346467687E-3</v>
      </c>
      <c r="AT251" s="32">
        <f t="shared" si="527"/>
        <v>6.0311529977725292E-3</v>
      </c>
      <c r="AU251" s="32">
        <f t="shared" si="527"/>
        <v>9.9986949879408669E-3</v>
      </c>
      <c r="AV251" s="32">
        <f t="shared" si="527"/>
        <v>6.2896005973004107E-3</v>
      </c>
      <c r="AW251" s="32">
        <f t="shared" ref="AW251:CB251" si="528">AW250/$O250</f>
        <v>3.9564238854443226E-3</v>
      </c>
      <c r="AX251" s="32">
        <f t="shared" si="528"/>
        <v>6.5591232204143942E-3</v>
      </c>
      <c r="AY251" s="32">
        <f t="shared" si="528"/>
        <v>4.125964975893447E-3</v>
      </c>
      <c r="AZ251" s="32">
        <f t="shared" si="528"/>
        <v>2.595405881279341E-3</v>
      </c>
      <c r="BA251" s="32">
        <f t="shared" si="528"/>
        <v>2.1973334790098661E-2</v>
      </c>
      <c r="BB251" s="32">
        <f t="shared" si="528"/>
        <v>1.3822153769783919E-2</v>
      </c>
      <c r="BC251" s="32">
        <f t="shared" si="528"/>
        <v>8.6947173317379733E-3</v>
      </c>
      <c r="BD251" s="32">
        <f t="shared" si="528"/>
        <v>1.4414462149860708E-2</v>
      </c>
      <c r="BE251" s="32">
        <f t="shared" si="528"/>
        <v>9.0673042688942801E-3</v>
      </c>
      <c r="BF251" s="32">
        <f t="shared" si="528"/>
        <v>5.7037165764456162E-3</v>
      </c>
      <c r="BG251" s="32">
        <f t="shared" si="528"/>
        <v>9.4558573404794517E-3</v>
      </c>
      <c r="BH251" s="32">
        <f t="shared" si="528"/>
        <v>5.9481328361747571E-3</v>
      </c>
      <c r="BI251" s="32">
        <f t="shared" si="528"/>
        <v>3.7416262706630918E-3</v>
      </c>
      <c r="BJ251" s="32">
        <f t="shared" si="528"/>
        <v>3.5785146686077143E-2</v>
      </c>
      <c r="BK251" s="32">
        <f t="shared" si="528"/>
        <v>2.251036562698323E-2</v>
      </c>
      <c r="BL251" s="32">
        <f t="shared" si="528"/>
        <v>1.4159968802296832E-2</v>
      </c>
      <c r="BM251" s="32">
        <f t="shared" si="528"/>
        <v>2.3474982170940482E-2</v>
      </c>
      <c r="BN251" s="32">
        <f t="shared" si="528"/>
        <v>1.4766753267505208E-2</v>
      </c>
      <c r="BO251" s="32">
        <f t="shared" si="528"/>
        <v>9.2889102311356376E-3</v>
      </c>
      <c r="BP251" s="32">
        <f t="shared" si="528"/>
        <v>1.539953972412747E-2</v>
      </c>
      <c r="BQ251" s="32">
        <f t="shared" si="528"/>
        <v>9.6869595846097792E-3</v>
      </c>
      <c r="BR251" s="32">
        <f t="shared" si="528"/>
        <v>6.0935058888053895E-3</v>
      </c>
      <c r="BS251" s="32">
        <f t="shared" si="528"/>
        <v>9.3571326662815965E-3</v>
      </c>
      <c r="BT251" s="32">
        <f t="shared" si="528"/>
        <v>5.8860308548109863E-3</v>
      </c>
      <c r="BU251" s="32">
        <f t="shared" si="528"/>
        <v>3.702561506756383E-3</v>
      </c>
      <c r="BV251" s="32">
        <f t="shared" si="528"/>
        <v>6.1382596650790692E-3</v>
      </c>
      <c r="BW251" s="32">
        <f t="shared" si="528"/>
        <v>3.8612240599827626E-3</v>
      </c>
      <c r="BX251" s="32">
        <f t="shared" si="528"/>
        <v>2.4288726862123902E-3</v>
      </c>
      <c r="BY251" s="32">
        <f t="shared" si="528"/>
        <v>4.0266856375468542E-3</v>
      </c>
      <c r="BZ251" s="32">
        <f t="shared" si="528"/>
        <v>2.5329549927866511E-3</v>
      </c>
      <c r="CA251" s="32">
        <f t="shared" si="528"/>
        <v>1.5933354557549982E-3</v>
      </c>
      <c r="CB251" s="32">
        <f t="shared" si="528"/>
        <v>1.3489563869286314E-2</v>
      </c>
      <c r="CC251" s="32">
        <f t="shared" ref="CC251:CS251" si="529">CC250/$O250</f>
        <v>8.4855042654979548E-3</v>
      </c>
      <c r="CD251" s="32">
        <f t="shared" si="529"/>
        <v>5.3377398511545385E-3</v>
      </c>
      <c r="CE251" s="32">
        <f t="shared" si="529"/>
        <v>8.8491259824418789E-3</v>
      </c>
      <c r="CF251" s="32">
        <f t="shared" si="529"/>
        <v>5.566473237945538E-3</v>
      </c>
      <c r="CG251" s="32">
        <f t="shared" si="529"/>
        <v>3.5015462962381212E-3</v>
      </c>
      <c r="CH251" s="32">
        <f t="shared" si="529"/>
        <v>5.8050083317683189E-3</v>
      </c>
      <c r="CI251" s="32">
        <f t="shared" si="529"/>
        <v>3.651594924623558E-3</v>
      </c>
      <c r="CJ251" s="32">
        <f t="shared" si="529"/>
        <v>2.2970071241008349E-3</v>
      </c>
      <c r="CK251" s="32">
        <f t="shared" si="529"/>
        <v>2.1968719195555916E-2</v>
      </c>
      <c r="CL251" s="32">
        <f t="shared" si="529"/>
        <v>1.3819250366266963E-2</v>
      </c>
      <c r="CM251" s="32">
        <f t="shared" si="529"/>
        <v>8.6928909685459292E-3</v>
      </c>
      <c r="CN251" s="32">
        <f t="shared" si="529"/>
        <v>1.4411434329392351E-2</v>
      </c>
      <c r="CO251" s="32">
        <f t="shared" si="529"/>
        <v>9.0653996421955693E-3</v>
      </c>
      <c r="CP251" s="32">
        <f t="shared" si="529"/>
        <v>5.702518485971181E-3</v>
      </c>
      <c r="CQ251" s="32">
        <f t="shared" si="529"/>
        <v>9.4538710965180947E-3</v>
      </c>
      <c r="CR251" s="32">
        <f t="shared" si="529"/>
        <v>5.9468834050019088E-3</v>
      </c>
      <c r="CS251" s="32">
        <f t="shared" si="529"/>
        <v>3.7408403257912352E-3</v>
      </c>
    </row>
    <row r="252" spans="2:97" ht="13.15" thickTop="1" x14ac:dyDescent="0.35">
      <c r="H252" s="34">
        <f t="shared" si="525"/>
        <v>1.5395879745483398E-3</v>
      </c>
      <c r="I252" s="34">
        <f t="shared" ref="I252:J252" si="530">I247</f>
        <v>-0.46201742464574758</v>
      </c>
      <c r="J252" s="34">
        <f t="shared" si="530"/>
        <v>-1</v>
      </c>
      <c r="K252" s="34">
        <f t="shared" si="521"/>
        <v>-0.46355701262029592</v>
      </c>
      <c r="L252" s="34">
        <f>$CE$6-$CE$7*SUMPRODUCT($B$6:$CD$6,Q251:CS251)</f>
        <v>7.6952226848959526E-2</v>
      </c>
    </row>
    <row r="253" spans="2:97" ht="13.5" thickBot="1" x14ac:dyDescent="0.4">
      <c r="B253" s="39" t="s">
        <v>367</v>
      </c>
      <c r="D253" s="39" t="s">
        <v>368</v>
      </c>
      <c r="E253" s="39" t="s">
        <v>369</v>
      </c>
      <c r="F253" s="39" t="s">
        <v>370</v>
      </c>
      <c r="H253" s="39" t="s">
        <v>347</v>
      </c>
      <c r="I253" s="39" t="s">
        <v>371</v>
      </c>
      <c r="J253" s="39" t="s">
        <v>372</v>
      </c>
      <c r="K253" s="39" t="s">
        <v>349</v>
      </c>
      <c r="L253" s="39" t="s">
        <v>373</v>
      </c>
      <c r="M253" s="39" t="s">
        <v>374</v>
      </c>
      <c r="O253" s="45" t="s">
        <v>336</v>
      </c>
    </row>
    <row r="254" spans="2:97" ht="13.9" thickTop="1" thickBot="1" x14ac:dyDescent="0.4">
      <c r="B254" s="32">
        <f>1+B249</f>
        <v>9</v>
      </c>
      <c r="D254" s="32">
        <f>IF(F249,IF(M254&lt;0,D249,H254),E249)</f>
        <v>1.6935467720031738E-3</v>
      </c>
      <c r="E254" s="32">
        <f>IF(F249,IF(M254&lt;0,H254,E249),H254)</f>
        <v>1.8475055694580078E-3</v>
      </c>
      <c r="F254" s="32" t="b">
        <f>OR(F249,M254*M249&lt;=0)</f>
        <v>1</v>
      </c>
      <c r="H254" s="32">
        <f>IF(F249,(D249+E249)/2,2*H249)</f>
        <v>1.6935467720031738E-3</v>
      </c>
      <c r="I254" s="32">
        <f>I249</f>
        <v>-0.48704850754700257</v>
      </c>
      <c r="J254" s="32">
        <f>J249</f>
        <v>-0.56171906198844324</v>
      </c>
      <c r="K254" s="32">
        <f>I254+J254*H254</f>
        <v>-0.48799980505120577</v>
      </c>
      <c r="L254" s="32">
        <f>$CE$3-$CE$7*SUMPRODUCT($B$3:$CD$3,Q256:CS256)</f>
        <v>-0.16827211648001139</v>
      </c>
      <c r="M254" s="32">
        <f>SUMPRODUCT(L254:L257,J254:J257)</f>
        <v>6.7047476312924986E-2</v>
      </c>
      <c r="O254" s="46">
        <f>SUM(Q254:CS254)</f>
        <v>-1.6463859257717568</v>
      </c>
      <c r="P254" s="39" t="s">
        <v>363</v>
      </c>
      <c r="Q254" s="32">
        <f t="shared" ref="Q254:AV254" si="531">SUMPRODUCT(B$3:B$6,$K254:$K257)</f>
        <v>0.94653936916449655</v>
      </c>
      <c r="R254" s="32">
        <f t="shared" si="531"/>
        <v>0.4828283977467458</v>
      </c>
      <c r="S254" s="32">
        <f t="shared" si="531"/>
        <v>1.9117426328995046E-2</v>
      </c>
      <c r="T254" s="32">
        <f t="shared" si="531"/>
        <v>0.52486998089850156</v>
      </c>
      <c r="U254" s="32">
        <f t="shared" si="531"/>
        <v>6.1159009480750759E-2</v>
      </c>
      <c r="V254" s="32">
        <f t="shared" si="531"/>
        <v>-0.40255196193699999</v>
      </c>
      <c r="W254" s="32">
        <f t="shared" si="531"/>
        <v>0.10320059263250647</v>
      </c>
      <c r="X254" s="32">
        <f t="shared" si="531"/>
        <v>-0.36051037878524428</v>
      </c>
      <c r="Y254" s="32">
        <f t="shared" si="531"/>
        <v>-0.82422135020299503</v>
      </c>
      <c r="Z254" s="32">
        <f t="shared" si="531"/>
        <v>1.3124029082248865</v>
      </c>
      <c r="AA254" s="32">
        <f t="shared" si="531"/>
        <v>0.84869193680713573</v>
      </c>
      <c r="AB254" s="32">
        <f t="shared" si="531"/>
        <v>0.38498096538938498</v>
      </c>
      <c r="AC254" s="32">
        <f t="shared" si="531"/>
        <v>0.8907335199588915</v>
      </c>
      <c r="AD254" s="32">
        <f t="shared" si="531"/>
        <v>0.42702254854114075</v>
      </c>
      <c r="AE254" s="32">
        <f t="shared" si="531"/>
        <v>-3.6688422876610005E-2</v>
      </c>
      <c r="AF254" s="32">
        <f t="shared" si="531"/>
        <v>0.46906413169289646</v>
      </c>
      <c r="AG254" s="32">
        <f t="shared" si="531"/>
        <v>5.3531602751457075E-3</v>
      </c>
      <c r="AH254" s="32">
        <f t="shared" si="531"/>
        <v>-0.45835781114260504</v>
      </c>
      <c r="AI254" s="32">
        <f t="shared" si="531"/>
        <v>1.8002209603054065</v>
      </c>
      <c r="AJ254" s="32">
        <f t="shared" si="531"/>
        <v>1.3365099888876557</v>
      </c>
      <c r="AK254" s="32">
        <f t="shared" si="531"/>
        <v>0.87279901746990496</v>
      </c>
      <c r="AL254" s="32">
        <f t="shared" si="531"/>
        <v>1.3785515720394115</v>
      </c>
      <c r="AM254" s="32">
        <f t="shared" si="531"/>
        <v>0.91484060062166073</v>
      </c>
      <c r="AN254" s="32">
        <f t="shared" si="531"/>
        <v>0.45112962920390998</v>
      </c>
      <c r="AO254" s="32">
        <f t="shared" si="531"/>
        <v>0.95688218377341649</v>
      </c>
      <c r="AP254" s="32">
        <f t="shared" si="531"/>
        <v>0.49317121235566569</v>
      </c>
      <c r="AQ254" s="32">
        <f t="shared" si="531"/>
        <v>2.9460240937914939E-2</v>
      </c>
      <c r="AR254" s="32">
        <f t="shared" si="531"/>
        <v>0.45853956411329078</v>
      </c>
      <c r="AS254" s="32">
        <f t="shared" si="531"/>
        <v>-5.171407304459974E-3</v>
      </c>
      <c r="AT254" s="32">
        <f t="shared" si="531"/>
        <v>-0.46888237872221072</v>
      </c>
      <c r="AU254" s="32">
        <f t="shared" si="531"/>
        <v>3.6870175847295739E-2</v>
      </c>
      <c r="AV254" s="32">
        <f t="shared" si="531"/>
        <v>-0.42684079557045501</v>
      </c>
      <c r="AW254" s="32">
        <f t="shared" ref="AW254:CB254" si="532">SUMPRODUCT(AH$3:AH$6,$K254:$K257)</f>
        <v>-0.89055176698820571</v>
      </c>
      <c r="AX254" s="32">
        <f t="shared" si="532"/>
        <v>-0.3847992124186993</v>
      </c>
      <c r="AY254" s="32">
        <f t="shared" si="532"/>
        <v>-0.84851018383645005</v>
      </c>
      <c r="AZ254" s="32">
        <f t="shared" si="532"/>
        <v>-1.3122211552542007</v>
      </c>
      <c r="BA254" s="32">
        <f t="shared" si="532"/>
        <v>0.82440310317368082</v>
      </c>
      <c r="BB254" s="32">
        <f t="shared" si="532"/>
        <v>0.36069213175593007</v>
      </c>
      <c r="BC254" s="32">
        <f t="shared" si="532"/>
        <v>-0.10301883966182068</v>
      </c>
      <c r="BD254" s="32">
        <f t="shared" si="532"/>
        <v>0.40273371490768572</v>
      </c>
      <c r="BE254" s="32">
        <f t="shared" si="532"/>
        <v>-6.0977256510064998E-2</v>
      </c>
      <c r="BF254" s="32">
        <f t="shared" si="532"/>
        <v>-0.52468822792781578</v>
      </c>
      <c r="BG254" s="32">
        <f t="shared" si="532"/>
        <v>-1.8935673358309257E-2</v>
      </c>
      <c r="BH254" s="32">
        <f t="shared" si="532"/>
        <v>-0.48264664477606001</v>
      </c>
      <c r="BI254" s="32">
        <f t="shared" si="532"/>
        <v>-0.94635761619381076</v>
      </c>
      <c r="BJ254" s="32">
        <f t="shared" si="532"/>
        <v>1.3122211552542007</v>
      </c>
      <c r="BK254" s="32">
        <f t="shared" si="532"/>
        <v>0.84851018383645005</v>
      </c>
      <c r="BL254" s="32">
        <f t="shared" si="532"/>
        <v>0.3847992124186993</v>
      </c>
      <c r="BM254" s="32">
        <f t="shared" si="532"/>
        <v>0.89055176698820571</v>
      </c>
      <c r="BN254" s="32">
        <f t="shared" si="532"/>
        <v>0.42684079557045501</v>
      </c>
      <c r="BO254" s="32">
        <f t="shared" si="532"/>
        <v>-3.6870175847295739E-2</v>
      </c>
      <c r="BP254" s="32">
        <f t="shared" si="532"/>
        <v>0.46888237872221072</v>
      </c>
      <c r="BQ254" s="32">
        <f t="shared" si="532"/>
        <v>5.171407304459974E-3</v>
      </c>
      <c r="BR254" s="32">
        <f t="shared" si="532"/>
        <v>-0.45853956411329078</v>
      </c>
      <c r="BS254" s="32">
        <f t="shared" si="532"/>
        <v>-2.9460240937914939E-2</v>
      </c>
      <c r="BT254" s="32">
        <f t="shared" si="532"/>
        <v>-0.49317121235566569</v>
      </c>
      <c r="BU254" s="32">
        <f t="shared" si="532"/>
        <v>-0.95688218377341649</v>
      </c>
      <c r="BV254" s="32">
        <f t="shared" si="532"/>
        <v>-0.45112962920390998</v>
      </c>
      <c r="BW254" s="32">
        <f t="shared" si="532"/>
        <v>-0.91484060062166073</v>
      </c>
      <c r="BX254" s="32">
        <f t="shared" si="532"/>
        <v>-1.3785515720394115</v>
      </c>
      <c r="BY254" s="32">
        <f t="shared" si="532"/>
        <v>-0.87279901746990496</v>
      </c>
      <c r="BZ254" s="32">
        <f t="shared" si="532"/>
        <v>-1.3365099888876557</v>
      </c>
      <c r="CA254" s="32">
        <f t="shared" si="532"/>
        <v>-1.8002209603054065</v>
      </c>
      <c r="CB254" s="32">
        <f t="shared" si="532"/>
        <v>0.33640329812247499</v>
      </c>
      <c r="CC254" s="32">
        <f t="shared" ref="CC254:CS254" si="533">SUMPRODUCT(BN$3:BN$6,$K254:$K257)</f>
        <v>-0.12730767329527576</v>
      </c>
      <c r="CD254" s="32">
        <f t="shared" si="533"/>
        <v>-0.59101864471302656</v>
      </c>
      <c r="CE254" s="32">
        <f t="shared" si="533"/>
        <v>-8.5266090143520046E-2</v>
      </c>
      <c r="CF254" s="32">
        <f t="shared" si="533"/>
        <v>-0.5489770615612708</v>
      </c>
      <c r="CG254" s="32">
        <f t="shared" si="533"/>
        <v>-1.0126880329790215</v>
      </c>
      <c r="CH254" s="32">
        <f t="shared" si="533"/>
        <v>-0.50693547840951503</v>
      </c>
      <c r="CI254" s="32">
        <f t="shared" si="533"/>
        <v>-0.97064644982726578</v>
      </c>
      <c r="CJ254" s="32">
        <f t="shared" si="533"/>
        <v>-1.4343574212450165</v>
      </c>
      <c r="CK254" s="32">
        <f t="shared" si="533"/>
        <v>0.82422135020299503</v>
      </c>
      <c r="CL254" s="32">
        <f t="shared" si="533"/>
        <v>0.36051037878524428</v>
      </c>
      <c r="CM254" s="32">
        <f t="shared" si="533"/>
        <v>-0.10320059263250647</v>
      </c>
      <c r="CN254" s="32">
        <f t="shared" si="533"/>
        <v>0.40255196193699999</v>
      </c>
      <c r="CO254" s="32">
        <f t="shared" si="533"/>
        <v>-6.1159009480750759E-2</v>
      </c>
      <c r="CP254" s="32">
        <f t="shared" si="533"/>
        <v>-0.52486998089850156</v>
      </c>
      <c r="CQ254" s="32">
        <f t="shared" si="533"/>
        <v>-1.9117426328995046E-2</v>
      </c>
      <c r="CR254" s="32">
        <f t="shared" si="533"/>
        <v>-0.4828283977467458</v>
      </c>
      <c r="CS254" s="32">
        <f t="shared" si="533"/>
        <v>-0.94653936916449655</v>
      </c>
    </row>
    <row r="255" spans="2:97" ht="13.9" thickTop="1" thickBot="1" x14ac:dyDescent="0.4">
      <c r="H255" s="33">
        <f>H254</f>
        <v>1.6935467720031738E-3</v>
      </c>
      <c r="I255" s="33">
        <f t="shared" ref="I255:J255" si="534">I250</f>
        <v>0.42573579711361709</v>
      </c>
      <c r="J255" s="33">
        <f t="shared" si="534"/>
        <v>0.65247590152522084</v>
      </c>
      <c r="K255" s="33">
        <f t="shared" ref="K255:K257" si="535">I255+J255*H255</f>
        <v>0.42684079557045501</v>
      </c>
      <c r="L255" s="33">
        <f>$CE$4-$CE$7*SUMPRODUCT($B$4:$CD$4,Q256:CS256)</f>
        <v>5.6943369630801044E-2</v>
      </c>
      <c r="M255" s="39" t="s">
        <v>375</v>
      </c>
      <c r="O255" s="47">
        <f t="shared" ref="O255:O256" si="536">SUM(Q255:CS255)</f>
        <v>103.77591798915267</v>
      </c>
      <c r="P255" s="39" t="s">
        <v>365</v>
      </c>
      <c r="Q255" s="33">
        <f>EXP(Q254)</f>
        <v>2.5767769380772689</v>
      </c>
      <c r="R255" s="33">
        <f>EXP(R254)</f>
        <v>1.6206517736526735</v>
      </c>
      <c r="S255" s="33">
        <f t="shared" ref="S255:CD255" si="537">EXP(S254)</f>
        <v>1.0193013344039781</v>
      </c>
      <c r="T255" s="33">
        <f t="shared" si="537"/>
        <v>1.6902390707264612</v>
      </c>
      <c r="U255" s="33">
        <f t="shared" si="537"/>
        <v>1.063067938629519</v>
      </c>
      <c r="V255" s="33">
        <f t="shared" si="537"/>
        <v>0.66861159566989214</v>
      </c>
      <c r="W255" s="33">
        <f t="shared" si="537"/>
        <v>1.1087137865887642</v>
      </c>
      <c r="X255" s="33">
        <f t="shared" si="537"/>
        <v>0.69732033772741397</v>
      </c>
      <c r="Y255" s="33">
        <f t="shared" si="537"/>
        <v>0.43857635693731378</v>
      </c>
      <c r="Z255" s="33">
        <f t="shared" si="537"/>
        <v>3.7150900157454729</v>
      </c>
      <c r="AA255" s="33">
        <f t="shared" si="537"/>
        <v>2.3365884467244076</v>
      </c>
      <c r="AB255" s="33">
        <f t="shared" si="537"/>
        <v>1.4695863481710123</v>
      </c>
      <c r="AC255" s="33">
        <f t="shared" si="537"/>
        <v>2.4369165227644105</v>
      </c>
      <c r="AD255" s="33">
        <f t="shared" si="537"/>
        <v>1.5326872211952476</v>
      </c>
      <c r="AE255" s="33">
        <f t="shared" si="537"/>
        <v>0.96397644156902973</v>
      </c>
      <c r="AF255" s="33">
        <f t="shared" si="537"/>
        <v>1.5984975098188967</v>
      </c>
      <c r="AG255" s="33">
        <f t="shared" si="537"/>
        <v>1.0053675140388474</v>
      </c>
      <c r="AH255" s="33">
        <f t="shared" si="537"/>
        <v>0.63232118415947214</v>
      </c>
      <c r="AI255" s="33">
        <f t="shared" si="537"/>
        <v>6.050984344057512</v>
      </c>
      <c r="AJ255" s="33">
        <f t="shared" si="537"/>
        <v>3.8057382323744244</v>
      </c>
      <c r="AK255" s="33">
        <f t="shared" si="537"/>
        <v>2.3936012175573311</v>
      </c>
      <c r="AL255" s="33">
        <f t="shared" si="537"/>
        <v>3.969148436384152</v>
      </c>
      <c r="AM255" s="33">
        <f t="shared" si="537"/>
        <v>2.4963772991994313</v>
      </c>
      <c r="AN255" s="33">
        <f t="shared" si="537"/>
        <v>1.5700847977445342</v>
      </c>
      <c r="AO255" s="33">
        <f t="shared" si="537"/>
        <v>2.6035663644581102</v>
      </c>
      <c r="AP255" s="33">
        <f t="shared" si="537"/>
        <v>1.6375008577692227</v>
      </c>
      <c r="AQ255" s="33">
        <f t="shared" si="537"/>
        <v>1.0298984868599776</v>
      </c>
      <c r="AR255" s="33">
        <f t="shared" si="537"/>
        <v>1.581762234991815</v>
      </c>
      <c r="AS255" s="33">
        <f t="shared" si="537"/>
        <v>0.99484194140184889</v>
      </c>
      <c r="AT255" s="33">
        <f t="shared" si="537"/>
        <v>0.62570117459993679</v>
      </c>
      <c r="AU255" s="33">
        <f t="shared" si="537"/>
        <v>1.0375583119653815</v>
      </c>
      <c r="AV255" s="33">
        <f t="shared" si="537"/>
        <v>0.65256743558465768</v>
      </c>
      <c r="AW255" s="33">
        <f t="shared" si="537"/>
        <v>0.41042922896438111</v>
      </c>
      <c r="AX255" s="33">
        <f t="shared" si="537"/>
        <v>0.68058727595934954</v>
      </c>
      <c r="AY255" s="33">
        <f t="shared" si="537"/>
        <v>0.42805217619340802</v>
      </c>
      <c r="AZ255" s="33">
        <f t="shared" si="537"/>
        <v>0.26922140923900612</v>
      </c>
      <c r="BA255" s="33">
        <f t="shared" si="537"/>
        <v>2.2805191243624536</v>
      </c>
      <c r="BB255" s="33">
        <f t="shared" si="537"/>
        <v>1.4343218107597111</v>
      </c>
      <c r="BC255" s="33">
        <f t="shared" si="537"/>
        <v>0.90210997787451297</v>
      </c>
      <c r="BD255" s="33">
        <f t="shared" si="537"/>
        <v>1.4959085004899748</v>
      </c>
      <c r="BE255" s="33">
        <f t="shared" si="537"/>
        <v>0.94084463762322412</v>
      </c>
      <c r="BF255" s="33">
        <f t="shared" si="537"/>
        <v>0.59173982356169397</v>
      </c>
      <c r="BG255" s="33">
        <f t="shared" si="537"/>
        <v>0.98124248024613814</v>
      </c>
      <c r="BH255" s="33">
        <f t="shared" si="537"/>
        <v>0.61714785726888022</v>
      </c>
      <c r="BI255" s="33">
        <f t="shared" si="537"/>
        <v>0.3881522512519342</v>
      </c>
      <c r="BJ255" s="33">
        <f t="shared" si="537"/>
        <v>3.7144148484574351</v>
      </c>
      <c r="BK255" s="33">
        <f t="shared" si="537"/>
        <v>2.3361638034242049</v>
      </c>
      <c r="BL255" s="33">
        <f t="shared" si="537"/>
        <v>1.4693192707583449</v>
      </c>
      <c r="BM255" s="33">
        <f t="shared" si="537"/>
        <v>2.43647364619537</v>
      </c>
      <c r="BN255" s="33">
        <f t="shared" si="537"/>
        <v>1.5324086760536335</v>
      </c>
      <c r="BO255" s="33">
        <f t="shared" si="537"/>
        <v>0.96380125190820642</v>
      </c>
      <c r="BP255" s="33">
        <f t="shared" si="537"/>
        <v>1.5982070045487511</v>
      </c>
      <c r="BQ255" s="33">
        <f t="shared" si="537"/>
        <v>1.0051848021112608</v>
      </c>
      <c r="BR255" s="33">
        <f t="shared" si="537"/>
        <v>0.63220626834928495</v>
      </c>
      <c r="BS255" s="33">
        <f t="shared" si="537"/>
        <v>0.97096948170966435</v>
      </c>
      <c r="BT255" s="33">
        <f t="shared" si="537"/>
        <v>0.61068670300564365</v>
      </c>
      <c r="BU255" s="33">
        <f t="shared" si="537"/>
        <v>0.38408853857202668</v>
      </c>
      <c r="BV255" s="33">
        <f t="shared" si="537"/>
        <v>0.63690827491389301</v>
      </c>
      <c r="BW255" s="33">
        <f t="shared" si="537"/>
        <v>0.40058047328049823</v>
      </c>
      <c r="BX255" s="33">
        <f t="shared" si="537"/>
        <v>0.25194321049655388</v>
      </c>
      <c r="BY255" s="33">
        <f t="shared" si="537"/>
        <v>0.41778053614983518</v>
      </c>
      <c r="BZ255" s="33">
        <f t="shared" si="537"/>
        <v>0.26276110939351011</v>
      </c>
      <c r="CA255" s="33">
        <f t="shared" si="537"/>
        <v>0.1652623677636961</v>
      </c>
      <c r="CB255" s="33">
        <f t="shared" si="537"/>
        <v>1.3999034894284521</v>
      </c>
      <c r="CC255" s="33">
        <f t="shared" si="537"/>
        <v>0.88046273604795644</v>
      </c>
      <c r="CD255" s="33">
        <f t="shared" si="537"/>
        <v>0.55376290967426289</v>
      </c>
      <c r="CE255" s="33">
        <f t="shared" ref="CE255:CS255" si="538">EXP(CE254)</f>
        <v>0.91826790985014761</v>
      </c>
      <c r="CF255" s="33">
        <f t="shared" si="538"/>
        <v>0.57754029648271765</v>
      </c>
      <c r="CG255" s="33">
        <f t="shared" si="538"/>
        <v>0.36324126160063458</v>
      </c>
      <c r="CH255" s="33">
        <f t="shared" si="538"/>
        <v>0.60233863307593039</v>
      </c>
      <c r="CI255" s="33">
        <f t="shared" si="538"/>
        <v>0.37883805913073609</v>
      </c>
      <c r="CJ255" s="33">
        <f t="shared" si="538"/>
        <v>0.23826842105917403</v>
      </c>
      <c r="CK255" s="33">
        <f t="shared" si="538"/>
        <v>2.2801046709021096</v>
      </c>
      <c r="CL255" s="33">
        <f t="shared" si="538"/>
        <v>1.4340611421990463</v>
      </c>
      <c r="CM255" s="33">
        <f t="shared" si="538"/>
        <v>0.90194603160546105</v>
      </c>
      <c r="CN255" s="33">
        <f t="shared" si="538"/>
        <v>1.495636639382667</v>
      </c>
      <c r="CO255" s="33">
        <f t="shared" si="538"/>
        <v>0.94067365185443874</v>
      </c>
      <c r="CP255" s="33">
        <f t="shared" si="538"/>
        <v>0.59163228286410519</v>
      </c>
      <c r="CQ255" s="33">
        <f t="shared" si="538"/>
        <v>0.98106415271666036</v>
      </c>
      <c r="CR255" s="33">
        <f t="shared" si="538"/>
        <v>0.61703569900532673</v>
      </c>
      <c r="CS255" s="33">
        <f t="shared" si="538"/>
        <v>0.38808170983794071</v>
      </c>
    </row>
    <row r="256" spans="2:97" ht="13.9" thickTop="1" thickBot="1" x14ac:dyDescent="0.4">
      <c r="H256" s="32">
        <f t="shared" ref="H256:H257" si="539">H255</f>
        <v>1.6935467720031738E-3</v>
      </c>
      <c r="I256" s="32">
        <f t="shared" ref="I256:J256" si="540">I251</f>
        <v>-0.42088020874776494</v>
      </c>
      <c r="J256" s="32">
        <f t="shared" si="540"/>
        <v>-0.46599215993108645</v>
      </c>
      <c r="K256" s="32">
        <f t="shared" si="535"/>
        <v>-0.42166938826599504</v>
      </c>
      <c r="L256" s="32">
        <f>$CE$5-$CE$7*SUMPRODUCT($B$5:$CD$5,Q256:CS256)</f>
        <v>-0.1454305891520562</v>
      </c>
      <c r="M256" s="32">
        <f>SUMPRODUCT($B$7:$CD$7, LN(Q256:CS256))</f>
        <v>-2480.3391459818718</v>
      </c>
      <c r="O256" s="48">
        <f t="shared" si="536"/>
        <v>0.99999999999999989</v>
      </c>
      <c r="P256" s="39" t="s">
        <v>366</v>
      </c>
      <c r="Q256" s="32">
        <f t="shared" ref="Q256:AV256" si="541">Q255/$O255</f>
        <v>2.4830201341573391E-2</v>
      </c>
      <c r="R256" s="32">
        <f t="shared" si="541"/>
        <v>1.5616838714181016E-2</v>
      </c>
      <c r="S256" s="32">
        <f t="shared" si="541"/>
        <v>9.8221374877215922E-3</v>
      </c>
      <c r="T256" s="32">
        <f t="shared" si="541"/>
        <v>1.6287392137577968E-2</v>
      </c>
      <c r="U256" s="32">
        <f t="shared" si="541"/>
        <v>1.0243878919390891E-2</v>
      </c>
      <c r="V256" s="32">
        <f t="shared" si="541"/>
        <v>6.442839616603341E-3</v>
      </c>
      <c r="W256" s="32">
        <f t="shared" si="541"/>
        <v>1.0683729019912443E-2</v>
      </c>
      <c r="X256" s="32">
        <f t="shared" si="541"/>
        <v>6.7194812750324441E-3</v>
      </c>
      <c r="Y256" s="32">
        <f t="shared" si="541"/>
        <v>4.2261862427770249E-3</v>
      </c>
      <c r="Z256" s="32">
        <f t="shared" si="541"/>
        <v>3.5799153481193953E-2</v>
      </c>
      <c r="AA256" s="32">
        <f t="shared" si="541"/>
        <v>2.2515709733048499E-2</v>
      </c>
      <c r="AB256" s="32">
        <f t="shared" si="541"/>
        <v>1.4161150068791711E-2</v>
      </c>
      <c r="AC256" s="32">
        <f t="shared" si="541"/>
        <v>2.3482485821220419E-2</v>
      </c>
      <c r="AD256" s="32">
        <f t="shared" si="541"/>
        <v>1.4769199356593057E-2</v>
      </c>
      <c r="AE256" s="32">
        <f t="shared" si="541"/>
        <v>9.2890186880331023E-3</v>
      </c>
      <c r="AF256" s="32">
        <f t="shared" si="541"/>
        <v>1.5403356971373473E-2</v>
      </c>
      <c r="AG256" s="32">
        <f t="shared" si="541"/>
        <v>9.6878691465194736E-3</v>
      </c>
      <c r="AH256" s="32">
        <f t="shared" si="541"/>
        <v>6.0931398768793972E-3</v>
      </c>
      <c r="AI256" s="32">
        <f t="shared" si="541"/>
        <v>5.8308174587190835E-2</v>
      </c>
      <c r="AJ256" s="32">
        <f t="shared" si="541"/>
        <v>3.6672653021216584E-2</v>
      </c>
      <c r="AK256" s="32">
        <f t="shared" si="541"/>
        <v>2.3065093173230477E-2</v>
      </c>
      <c r="AL256" s="32">
        <f t="shared" si="541"/>
        <v>3.8247297767089211E-2</v>
      </c>
      <c r="AM256" s="32">
        <f t="shared" si="541"/>
        <v>2.4055458603222075E-2</v>
      </c>
      <c r="AN256" s="32">
        <f t="shared" si="541"/>
        <v>1.512956790137621E-2</v>
      </c>
      <c r="AO256" s="32">
        <f t="shared" si="541"/>
        <v>2.5088348192017454E-2</v>
      </c>
      <c r="AP256" s="32">
        <f t="shared" si="541"/>
        <v>1.5779198965413004E-2</v>
      </c>
      <c r="AQ256" s="32">
        <f t="shared" si="541"/>
        <v>9.9242532064869743E-3</v>
      </c>
      <c r="AR256" s="32">
        <f t="shared" si="541"/>
        <v>1.5242093403183877E-2</v>
      </c>
      <c r="AS256" s="32">
        <f t="shared" si="541"/>
        <v>9.5864431814116653E-3</v>
      </c>
      <c r="AT256" s="32">
        <f t="shared" si="541"/>
        <v>6.0293484916735607E-3</v>
      </c>
      <c r="AU256" s="32">
        <f t="shared" si="541"/>
        <v>9.9980644071376353E-3</v>
      </c>
      <c r="AV256" s="32">
        <f t="shared" si="541"/>
        <v>6.2882357316547009E-3</v>
      </c>
      <c r="AW256" s="32">
        <f t="shared" ref="AW256:CB256" si="542">AW255/$O255</f>
        <v>3.9549563802199449E-3</v>
      </c>
      <c r="AX256" s="32">
        <f t="shared" si="542"/>
        <v>6.5582390322048408E-3</v>
      </c>
      <c r="AY256" s="32">
        <f t="shared" si="542"/>
        <v>4.1247736901556566E-3</v>
      </c>
      <c r="AZ256" s="32">
        <f t="shared" si="542"/>
        <v>2.5942570728899441E-3</v>
      </c>
      <c r="BA256" s="32">
        <f t="shared" si="542"/>
        <v>2.1975417501012402E-2</v>
      </c>
      <c r="BB256" s="32">
        <f t="shared" si="542"/>
        <v>1.3821335802682426E-2</v>
      </c>
      <c r="BC256" s="32">
        <f t="shared" si="542"/>
        <v>8.6928643499815366E-3</v>
      </c>
      <c r="BD256" s="32">
        <f t="shared" si="542"/>
        <v>1.4414794197689842E-2</v>
      </c>
      <c r="BE256" s="32">
        <f t="shared" si="542"/>
        <v>9.066117225015222E-3</v>
      </c>
      <c r="BF256" s="32">
        <f t="shared" si="542"/>
        <v>5.7020919210133744E-3</v>
      </c>
      <c r="BG256" s="32">
        <f t="shared" si="542"/>
        <v>9.4553967746997328E-3</v>
      </c>
      <c r="BH256" s="32">
        <f t="shared" si="542"/>
        <v>5.9469274686000705E-3</v>
      </c>
      <c r="BI256" s="32">
        <f t="shared" si="542"/>
        <v>3.7402921484395481E-3</v>
      </c>
      <c r="BJ256" s="32">
        <f t="shared" si="542"/>
        <v>3.5792647469962052E-2</v>
      </c>
      <c r="BK256" s="32">
        <f t="shared" si="542"/>
        <v>2.2511617807788469E-2</v>
      </c>
      <c r="BL256" s="32">
        <f t="shared" si="542"/>
        <v>1.4158576471584935E-2</v>
      </c>
      <c r="BM256" s="32">
        <f t="shared" si="542"/>
        <v>2.3478218197501715E-2</v>
      </c>
      <c r="BN256" s="32">
        <f t="shared" si="542"/>
        <v>1.4766515254664485E-2</v>
      </c>
      <c r="BO256" s="32">
        <f t="shared" si="542"/>
        <v>9.2873305347098839E-3</v>
      </c>
      <c r="BP256" s="32">
        <f t="shared" si="542"/>
        <v>1.5400557619888325E-2</v>
      </c>
      <c r="BQ256" s="32">
        <f t="shared" si="542"/>
        <v>9.6861085075280098E-3</v>
      </c>
      <c r="BR256" s="32">
        <f t="shared" si="542"/>
        <v>6.0920325312406988E-3</v>
      </c>
      <c r="BS256" s="32">
        <f t="shared" si="542"/>
        <v>9.3564046507510178E-3</v>
      </c>
      <c r="BT256" s="32">
        <f t="shared" si="542"/>
        <v>5.8846668363798675E-3</v>
      </c>
      <c r="BU256" s="32">
        <f t="shared" si="542"/>
        <v>3.7011336157216561E-3</v>
      </c>
      <c r="BV256" s="32">
        <f t="shared" si="542"/>
        <v>6.1373417576558245E-3</v>
      </c>
      <c r="BW256" s="32">
        <f t="shared" si="542"/>
        <v>3.8600523227592114E-3</v>
      </c>
      <c r="BX256" s="32">
        <f t="shared" si="542"/>
        <v>2.427761810046225E-3</v>
      </c>
      <c r="BY256" s="32">
        <f t="shared" si="542"/>
        <v>4.0257946568442232E-3</v>
      </c>
      <c r="BZ256" s="32">
        <f t="shared" si="542"/>
        <v>2.5320046739646823E-3</v>
      </c>
      <c r="CA256" s="32">
        <f t="shared" si="542"/>
        <v>1.5924924680595972E-3</v>
      </c>
      <c r="CB256" s="32">
        <f t="shared" si="542"/>
        <v>1.3489675799107641E-2</v>
      </c>
      <c r="CC256" s="32">
        <f t="shared" ref="CC256:CS256" si="543">CC255/$O255</f>
        <v>8.4842683457638807E-3</v>
      </c>
      <c r="CD256" s="32">
        <f t="shared" si="543"/>
        <v>5.3361407964817595E-3</v>
      </c>
      <c r="CE256" s="32">
        <f t="shared" si="543"/>
        <v>8.8485645575896599E-3</v>
      </c>
      <c r="CF256" s="32">
        <f t="shared" si="543"/>
        <v>5.5652631908598088E-3</v>
      </c>
      <c r="CG256" s="32">
        <f t="shared" si="543"/>
        <v>3.5002461904370037E-3</v>
      </c>
      <c r="CH256" s="32">
        <f t="shared" si="543"/>
        <v>5.8042236074355002E-3</v>
      </c>
      <c r="CI256" s="32">
        <f t="shared" si="543"/>
        <v>3.6505392240455507E-3</v>
      </c>
      <c r="CJ256" s="32">
        <f t="shared" si="543"/>
        <v>2.2959895289394539E-3</v>
      </c>
      <c r="CK256" s="32">
        <f t="shared" si="543"/>
        <v>2.197142376654708E-2</v>
      </c>
      <c r="CL256" s="32">
        <f t="shared" si="543"/>
        <v>1.38188239621156E-2</v>
      </c>
      <c r="CM256" s="32">
        <f t="shared" si="543"/>
        <v>8.6912845396341209E-3</v>
      </c>
      <c r="CN256" s="32">
        <f t="shared" si="543"/>
        <v>1.4412174504098346E-2</v>
      </c>
      <c r="CO256" s="32">
        <f t="shared" si="543"/>
        <v>9.0644695810136212E-3</v>
      </c>
      <c r="CP256" s="32">
        <f t="shared" si="543"/>
        <v>5.7010556430437589E-3</v>
      </c>
      <c r="CQ256" s="32">
        <f t="shared" si="543"/>
        <v>9.4536783844129182E-3</v>
      </c>
      <c r="CR256" s="32">
        <f t="shared" si="543"/>
        <v>5.9458466950860723E-3</v>
      </c>
      <c r="CS256" s="32">
        <f t="shared" si="543"/>
        <v>3.7396124010052652E-3</v>
      </c>
    </row>
    <row r="257" spans="1:111" ht="13.15" thickTop="1" x14ac:dyDescent="0.35">
      <c r="H257" s="34">
        <f t="shared" si="539"/>
        <v>1.6935467720031738E-3</v>
      </c>
      <c r="I257" s="34">
        <f t="shared" ref="I257:J257" si="544">I252</f>
        <v>-0.46201742464574758</v>
      </c>
      <c r="J257" s="34">
        <f t="shared" si="544"/>
        <v>-1</v>
      </c>
      <c r="K257" s="34">
        <f t="shared" si="535"/>
        <v>-0.46371097141775075</v>
      </c>
      <c r="L257" s="34">
        <f>$CE$6-$CE$7*SUMPRODUCT($B$6:$CD$6,Q256:CS256)</f>
        <v>0.13239786990979496</v>
      </c>
    </row>
    <row r="258" spans="1:111" ht="13.5" thickBot="1" x14ac:dyDescent="0.4">
      <c r="B258" s="39" t="s">
        <v>367</v>
      </c>
      <c r="D258" s="39" t="s">
        <v>368</v>
      </c>
      <c r="E258" s="39" t="s">
        <v>369</v>
      </c>
      <c r="F258" s="39" t="s">
        <v>370</v>
      </c>
      <c r="H258" s="39" t="s">
        <v>347</v>
      </c>
      <c r="I258" s="39" t="s">
        <v>371</v>
      </c>
      <c r="J258" s="39" t="s">
        <v>372</v>
      </c>
      <c r="K258" s="39" t="s">
        <v>349</v>
      </c>
      <c r="L258" s="39" t="s">
        <v>373</v>
      </c>
      <c r="M258" s="39" t="s">
        <v>374</v>
      </c>
      <c r="O258" s="45" t="s">
        <v>336</v>
      </c>
    </row>
    <row r="259" spans="1:111" ht="13.9" thickTop="1" thickBot="1" x14ac:dyDescent="0.4">
      <c r="B259" s="32">
        <f>1+B254</f>
        <v>10</v>
      </c>
      <c r="D259" s="32">
        <f>IF(F254,IF(M259&lt;0,D254,H259),E254)</f>
        <v>1.7705261707305908E-3</v>
      </c>
      <c r="E259" s="32">
        <f>IF(F254,IF(M259&lt;0,H259,E254),H259)</f>
        <v>1.8475055694580078E-3</v>
      </c>
      <c r="F259" s="32" t="b">
        <f>OR(F254,M259*M254&lt;=0)</f>
        <v>1</v>
      </c>
      <c r="H259" s="32">
        <f>IF(F254,(D254+E254)/2,2*H254)</f>
        <v>1.7705261707305908E-3</v>
      </c>
      <c r="I259" s="32">
        <f>I254</f>
        <v>-0.48704850754700257</v>
      </c>
      <c r="J259" s="32">
        <f>J254</f>
        <v>-0.56171906198844324</v>
      </c>
      <c r="K259" s="32">
        <f>I259+J259*H259</f>
        <v>-0.48804304584685138</v>
      </c>
      <c r="L259" s="32">
        <f>$CE$3-$CE$7*SUMPRODUCT($B$3:$CD$3,Q261:CS261)</f>
        <v>-0.15287078218074157</v>
      </c>
      <c r="M259" s="32">
        <f>SUMPRODUCT(L259:L262,J259:J262)</f>
        <v>1.1799621610168842E-2</v>
      </c>
      <c r="O259" s="46">
        <f>SUM(Q259:CS259)</f>
        <v>-1.6465796592674331</v>
      </c>
      <c r="P259" s="39" t="s">
        <v>363</v>
      </c>
      <c r="Q259" s="32">
        <f t="shared" ref="Q259:AV259" si="545">SUMPRODUCT(B$3:B$6,$K259:$K262)</f>
        <v>0.94664523395256928</v>
      </c>
      <c r="R259" s="32">
        <f t="shared" si="545"/>
        <v>0.48285728313609105</v>
      </c>
      <c r="S259" s="32">
        <f t="shared" si="545"/>
        <v>1.9069332319612886E-2</v>
      </c>
      <c r="T259" s="32">
        <f t="shared" si="545"/>
        <v>0.52493997389029101</v>
      </c>
      <c r="U259" s="32">
        <f t="shared" si="545"/>
        <v>6.1152023073812845E-2</v>
      </c>
      <c r="V259" s="32">
        <f t="shared" si="545"/>
        <v>-0.40263592774266532</v>
      </c>
      <c r="W259" s="32">
        <f t="shared" si="545"/>
        <v>0.1032347138280128</v>
      </c>
      <c r="X259" s="32">
        <f t="shared" si="545"/>
        <v>-0.36055323698846536</v>
      </c>
      <c r="Y259" s="32">
        <f t="shared" si="545"/>
        <v>-0.82434118780494359</v>
      </c>
      <c r="Z259" s="32">
        <f t="shared" si="545"/>
        <v>1.3125518249008881</v>
      </c>
      <c r="AA259" s="32">
        <f t="shared" si="545"/>
        <v>0.84876387408440979</v>
      </c>
      <c r="AB259" s="32">
        <f t="shared" si="545"/>
        <v>0.38497592326793162</v>
      </c>
      <c r="AC259" s="32">
        <f t="shared" si="545"/>
        <v>0.89084656483860969</v>
      </c>
      <c r="AD259" s="32">
        <f t="shared" si="545"/>
        <v>0.42705861402213158</v>
      </c>
      <c r="AE259" s="32">
        <f t="shared" si="545"/>
        <v>-3.672933679434659E-2</v>
      </c>
      <c r="AF259" s="32">
        <f t="shared" si="545"/>
        <v>0.46914130477633154</v>
      </c>
      <c r="AG259" s="32">
        <f t="shared" si="545"/>
        <v>5.3533539598533686E-3</v>
      </c>
      <c r="AH259" s="32">
        <f t="shared" si="545"/>
        <v>-0.4584345968566248</v>
      </c>
      <c r="AI259" s="32">
        <f t="shared" si="545"/>
        <v>1.8004272794986462</v>
      </c>
      <c r="AJ259" s="32">
        <f t="shared" si="545"/>
        <v>1.3366393286821681</v>
      </c>
      <c r="AK259" s="32">
        <f t="shared" si="545"/>
        <v>0.87285137786568989</v>
      </c>
      <c r="AL259" s="32">
        <f t="shared" si="545"/>
        <v>1.3787220194363681</v>
      </c>
      <c r="AM259" s="32">
        <f t="shared" si="545"/>
        <v>0.91493406861988991</v>
      </c>
      <c r="AN259" s="32">
        <f t="shared" si="545"/>
        <v>0.45114611780341174</v>
      </c>
      <c r="AO259" s="32">
        <f t="shared" si="545"/>
        <v>0.95701675937408992</v>
      </c>
      <c r="AP259" s="32">
        <f t="shared" si="545"/>
        <v>0.4932288085576117</v>
      </c>
      <c r="AQ259" s="32">
        <f t="shared" si="545"/>
        <v>2.944085774113353E-2</v>
      </c>
      <c r="AR259" s="32">
        <f t="shared" si="545"/>
        <v>0.45860218810571785</v>
      </c>
      <c r="AS259" s="32">
        <f t="shared" si="545"/>
        <v>-5.1857627107603221E-3</v>
      </c>
      <c r="AT259" s="32">
        <f t="shared" si="545"/>
        <v>-0.46897371352723849</v>
      </c>
      <c r="AU259" s="32">
        <f t="shared" si="545"/>
        <v>3.6896928043439636E-2</v>
      </c>
      <c r="AV259" s="32">
        <f t="shared" si="545"/>
        <v>-0.42689102277303853</v>
      </c>
      <c r="AW259" s="32">
        <f t="shared" ref="AW259:CB259" si="546">SUMPRODUCT(AH$3:AH$6,$K259:$K262)</f>
        <v>-0.89067897358951664</v>
      </c>
      <c r="AX259" s="32">
        <f t="shared" si="546"/>
        <v>-0.38480833201883857</v>
      </c>
      <c r="AY259" s="32">
        <f t="shared" si="546"/>
        <v>-0.84859628283531674</v>
      </c>
      <c r="AZ259" s="32">
        <f t="shared" si="546"/>
        <v>-1.312384233651795</v>
      </c>
      <c r="BA259" s="32">
        <f t="shared" si="546"/>
        <v>0.82450877905403663</v>
      </c>
      <c r="BB259" s="32">
        <f t="shared" si="546"/>
        <v>0.36072082823755841</v>
      </c>
      <c r="BC259" s="32">
        <f t="shared" si="546"/>
        <v>-0.10306712257891976</v>
      </c>
      <c r="BD259" s="32">
        <f t="shared" si="546"/>
        <v>0.40280351899175837</v>
      </c>
      <c r="BE259" s="32">
        <f t="shared" si="546"/>
        <v>-6.0984431824719784E-2</v>
      </c>
      <c r="BF259" s="32">
        <f t="shared" si="546"/>
        <v>-0.52477238264119797</v>
      </c>
      <c r="BG259" s="32">
        <f t="shared" si="546"/>
        <v>-1.890174107051984E-2</v>
      </c>
      <c r="BH259" s="32">
        <f t="shared" si="546"/>
        <v>-0.48268969188699801</v>
      </c>
      <c r="BI259" s="32">
        <f t="shared" si="546"/>
        <v>-0.94647764270347623</v>
      </c>
      <c r="BJ259" s="32">
        <f t="shared" si="546"/>
        <v>1.312384233651795</v>
      </c>
      <c r="BK259" s="32">
        <f t="shared" si="546"/>
        <v>0.84859628283531674</v>
      </c>
      <c r="BL259" s="32">
        <f t="shared" si="546"/>
        <v>0.38480833201883857</v>
      </c>
      <c r="BM259" s="32">
        <f t="shared" si="546"/>
        <v>0.89067897358951664</v>
      </c>
      <c r="BN259" s="32">
        <f t="shared" si="546"/>
        <v>0.42689102277303853</v>
      </c>
      <c r="BO259" s="32">
        <f t="shared" si="546"/>
        <v>-3.6896928043439636E-2</v>
      </c>
      <c r="BP259" s="32">
        <f t="shared" si="546"/>
        <v>0.46897371352723849</v>
      </c>
      <c r="BQ259" s="32">
        <f t="shared" si="546"/>
        <v>5.1857627107603221E-3</v>
      </c>
      <c r="BR259" s="32">
        <f t="shared" si="546"/>
        <v>-0.45860218810571785</v>
      </c>
      <c r="BS259" s="32">
        <f t="shared" si="546"/>
        <v>-2.944085774113353E-2</v>
      </c>
      <c r="BT259" s="32">
        <f t="shared" si="546"/>
        <v>-0.4932288085576117</v>
      </c>
      <c r="BU259" s="32">
        <f t="shared" si="546"/>
        <v>-0.95701675937408992</v>
      </c>
      <c r="BV259" s="32">
        <f t="shared" si="546"/>
        <v>-0.45114611780341174</v>
      </c>
      <c r="BW259" s="32">
        <f t="shared" si="546"/>
        <v>-0.91493406861988991</v>
      </c>
      <c r="BX259" s="32">
        <f t="shared" si="546"/>
        <v>-1.3787220194363681</v>
      </c>
      <c r="BY259" s="32">
        <f t="shared" si="546"/>
        <v>-0.87285137786568989</v>
      </c>
      <c r="BZ259" s="32">
        <f t="shared" si="546"/>
        <v>-1.3366393286821681</v>
      </c>
      <c r="CA259" s="32">
        <f t="shared" si="546"/>
        <v>-1.8004272794986462</v>
      </c>
      <c r="CB259" s="32">
        <f t="shared" si="546"/>
        <v>0.33646573320718526</v>
      </c>
      <c r="CC259" s="32">
        <f t="shared" ref="CC259:CS259" si="547">SUMPRODUCT(BN$3:BN$6,$K259:$K262)</f>
        <v>-0.12732221760929291</v>
      </c>
      <c r="CD259" s="32">
        <f t="shared" si="547"/>
        <v>-0.59111016842577113</v>
      </c>
      <c r="CE259" s="32">
        <f t="shared" si="547"/>
        <v>-8.5239526855092951E-2</v>
      </c>
      <c r="CF259" s="32">
        <f t="shared" si="547"/>
        <v>-0.54902747767157112</v>
      </c>
      <c r="CG259" s="32">
        <f t="shared" si="547"/>
        <v>-1.0128154284880493</v>
      </c>
      <c r="CH259" s="32">
        <f t="shared" si="547"/>
        <v>-0.5069447869173711</v>
      </c>
      <c r="CI259" s="32">
        <f t="shared" si="547"/>
        <v>-0.97073273773384927</v>
      </c>
      <c r="CJ259" s="32">
        <f t="shared" si="547"/>
        <v>-1.4345206885503274</v>
      </c>
      <c r="CK259" s="32">
        <f t="shared" si="547"/>
        <v>0.82434118780494359</v>
      </c>
      <c r="CL259" s="32">
        <f t="shared" si="547"/>
        <v>0.36055323698846536</v>
      </c>
      <c r="CM259" s="32">
        <f t="shared" si="547"/>
        <v>-0.1032347138280128</v>
      </c>
      <c r="CN259" s="32">
        <f t="shared" si="547"/>
        <v>0.40263592774266532</v>
      </c>
      <c r="CO259" s="32">
        <f t="shared" si="547"/>
        <v>-6.1152023073812845E-2</v>
      </c>
      <c r="CP259" s="32">
        <f t="shared" si="547"/>
        <v>-0.52493997389029101</v>
      </c>
      <c r="CQ259" s="32">
        <f t="shared" si="547"/>
        <v>-1.9069332319612886E-2</v>
      </c>
      <c r="CR259" s="32">
        <f t="shared" si="547"/>
        <v>-0.48285728313609105</v>
      </c>
      <c r="CS259" s="32">
        <f t="shared" si="547"/>
        <v>-0.94664523395256928</v>
      </c>
    </row>
    <row r="260" spans="1:111" ht="13.9" thickTop="1" thickBot="1" x14ac:dyDescent="0.4">
      <c r="H260" s="33">
        <f>H259</f>
        <v>1.7705261707305908E-3</v>
      </c>
      <c r="I260" s="33">
        <f t="shared" ref="I260:J260" si="548">I255</f>
        <v>0.42573579711361709</v>
      </c>
      <c r="J260" s="33">
        <f t="shared" si="548"/>
        <v>0.65247590152522084</v>
      </c>
      <c r="K260" s="33">
        <f t="shared" ref="K260:K262" si="549">I260+J260*H260</f>
        <v>0.42689102277303853</v>
      </c>
      <c r="L260" s="33">
        <f>$CE$4-$CE$7*SUMPRODUCT($B$4:$CD$4,Q261:CS261)</f>
        <v>3.7406732134229514E-2</v>
      </c>
      <c r="M260" s="39" t="s">
        <v>375</v>
      </c>
      <c r="O260" s="47">
        <f t="shared" ref="O260:O261" si="550">SUM(Q260:CS260)</f>
        <v>103.78196798794804</v>
      </c>
      <c r="P260" s="39" t="s">
        <v>365</v>
      </c>
      <c r="Q260" s="33">
        <f>EXP(Q259)</f>
        <v>2.5770497424616634</v>
      </c>
      <c r="R260" s="33">
        <f>EXP(R259)</f>
        <v>1.6206985874862632</v>
      </c>
      <c r="S260" s="33">
        <f t="shared" ref="S260:CD260" si="551">EXP(S259)</f>
        <v>1.0192523132948583</v>
      </c>
      <c r="T260" s="33">
        <f t="shared" si="551"/>
        <v>1.6903573797562139</v>
      </c>
      <c r="U260" s="33">
        <f t="shared" si="551"/>
        <v>1.0630605116302412</v>
      </c>
      <c r="V260" s="33">
        <f t="shared" si="551"/>
        <v>0.66855545751546019</v>
      </c>
      <c r="W260" s="33">
        <f t="shared" si="551"/>
        <v>1.1087516178740577</v>
      </c>
      <c r="X260" s="33">
        <f t="shared" si="551"/>
        <v>0.69729045247108823</v>
      </c>
      <c r="Y260" s="33">
        <f t="shared" si="551"/>
        <v>0.43852380214750997</v>
      </c>
      <c r="Z260" s="33">
        <f t="shared" si="551"/>
        <v>3.715643295796955</v>
      </c>
      <c r="AA260" s="33">
        <f t="shared" si="551"/>
        <v>2.3367565405814092</v>
      </c>
      <c r="AB260" s="33">
        <f t="shared" si="551"/>
        <v>1.4695789383568394</v>
      </c>
      <c r="AC260" s="33">
        <f t="shared" si="551"/>
        <v>2.437192019271051</v>
      </c>
      <c r="AD260" s="33">
        <f t="shared" si="551"/>
        <v>1.5327424992938981</v>
      </c>
      <c r="AE260" s="33">
        <f t="shared" si="551"/>
        <v>0.96393700232301183</v>
      </c>
      <c r="AF260" s="33">
        <f t="shared" si="551"/>
        <v>1.5986208755607889</v>
      </c>
      <c r="AG260" s="33">
        <f t="shared" si="551"/>
        <v>1.0053677087631794</v>
      </c>
      <c r="AH260" s="33">
        <f t="shared" si="551"/>
        <v>0.63227263278990631</v>
      </c>
      <c r="AI260" s="33">
        <f t="shared" si="551"/>
        <v>6.0522329070625114</v>
      </c>
      <c r="AJ260" s="33">
        <f t="shared" si="551"/>
        <v>3.8062304976094237</v>
      </c>
      <c r="AK260" s="33">
        <f t="shared" si="551"/>
        <v>2.3937265507456527</v>
      </c>
      <c r="AL260" s="33">
        <f t="shared" si="551"/>
        <v>3.9698250250630194</v>
      </c>
      <c r="AM260" s="33">
        <f t="shared" si="551"/>
        <v>2.4966106414932607</v>
      </c>
      <c r="AN260" s="33">
        <f t="shared" si="551"/>
        <v>1.5701106864573819</v>
      </c>
      <c r="AO260" s="33">
        <f t="shared" si="551"/>
        <v>2.603916764542622</v>
      </c>
      <c r="AP260" s="33">
        <f t="shared" si="551"/>
        <v>1.6375951743154249</v>
      </c>
      <c r="AQ260" s="33">
        <f t="shared" si="551"/>
        <v>1.0298785243284114</v>
      </c>
      <c r="AR260" s="33">
        <f t="shared" si="551"/>
        <v>1.5818612943597548</v>
      </c>
      <c r="AS260" s="33">
        <f t="shared" si="551"/>
        <v>0.9948276601440823</v>
      </c>
      <c r="AT260" s="33">
        <f t="shared" si="551"/>
        <v>0.6256440289148838</v>
      </c>
      <c r="AU260" s="33">
        <f t="shared" si="551"/>
        <v>1.0375860693001371</v>
      </c>
      <c r="AV260" s="33">
        <f t="shared" si="551"/>
        <v>0.65253465977099678</v>
      </c>
      <c r="AW260" s="33">
        <f t="shared" si="551"/>
        <v>0.4103770229776294</v>
      </c>
      <c r="AX260" s="33">
        <f t="shared" si="551"/>
        <v>0.68058106930383411</v>
      </c>
      <c r="AY260" s="33">
        <f t="shared" si="551"/>
        <v>0.42801532291611294</v>
      </c>
      <c r="AZ260" s="33">
        <f t="shared" si="551"/>
        <v>0.26917750862270773</v>
      </c>
      <c r="BA260" s="33">
        <f t="shared" si="551"/>
        <v>2.2807601329627625</v>
      </c>
      <c r="BB260" s="33">
        <f t="shared" si="551"/>
        <v>1.4343629713397819</v>
      </c>
      <c r="BC260" s="33">
        <f t="shared" si="551"/>
        <v>0.90206642242473756</v>
      </c>
      <c r="BD260" s="33">
        <f t="shared" si="551"/>
        <v>1.4960129246572822</v>
      </c>
      <c r="BE260" s="33">
        <f t="shared" si="551"/>
        <v>0.94083788679112756</v>
      </c>
      <c r="BF260" s="33">
        <f t="shared" si="551"/>
        <v>0.59169002796174197</v>
      </c>
      <c r="BG260" s="33">
        <f t="shared" si="551"/>
        <v>0.98127577661327681</v>
      </c>
      <c r="BH260" s="33">
        <f t="shared" si="551"/>
        <v>0.617121291408399</v>
      </c>
      <c r="BI260" s="33">
        <f t="shared" si="551"/>
        <v>0.38810566548781689</v>
      </c>
      <c r="BJ260" s="33">
        <f t="shared" si="551"/>
        <v>3.7150206386732281</v>
      </c>
      <c r="BK260" s="33">
        <f t="shared" si="551"/>
        <v>2.3363649534481521</v>
      </c>
      <c r="BL260" s="33">
        <f t="shared" si="551"/>
        <v>1.4693326704236709</v>
      </c>
      <c r="BM260" s="33">
        <f t="shared" si="551"/>
        <v>2.4367836014408448</v>
      </c>
      <c r="BN260" s="33">
        <f t="shared" si="551"/>
        <v>1.5324856465876375</v>
      </c>
      <c r="BO260" s="33">
        <f t="shared" si="551"/>
        <v>0.96377546845295514</v>
      </c>
      <c r="BP260" s="33">
        <f t="shared" si="551"/>
        <v>1.5983529831402672</v>
      </c>
      <c r="BQ260" s="33">
        <f t="shared" si="551"/>
        <v>1.0051992320510756</v>
      </c>
      <c r="BR260" s="33">
        <f t="shared" si="551"/>
        <v>0.63216667830837958</v>
      </c>
      <c r="BS260" s="33">
        <f t="shared" si="551"/>
        <v>0.97098830238459899</v>
      </c>
      <c r="BT260" s="33">
        <f t="shared" si="551"/>
        <v>0.61065153078387446</v>
      </c>
      <c r="BU260" s="33">
        <f t="shared" si="551"/>
        <v>0.384036853104116</v>
      </c>
      <c r="BV260" s="33">
        <f t="shared" si="551"/>
        <v>0.63689777327500752</v>
      </c>
      <c r="BW260" s="33">
        <f t="shared" si="551"/>
        <v>0.40054303357526538</v>
      </c>
      <c r="BX260" s="33">
        <f t="shared" si="551"/>
        <v>0.25190027109170265</v>
      </c>
      <c r="BY260" s="33">
        <f t="shared" si="551"/>
        <v>0.417758661568297</v>
      </c>
      <c r="BZ260" s="33">
        <f t="shared" si="551"/>
        <v>0.2627271261233573</v>
      </c>
      <c r="CA260" s="33">
        <f t="shared" si="551"/>
        <v>0.16522827448247629</v>
      </c>
      <c r="CB260" s="33">
        <f t="shared" si="551"/>
        <v>1.3999908952499673</v>
      </c>
      <c r="CC260" s="33">
        <f t="shared" si="551"/>
        <v>0.88044993041456776</v>
      </c>
      <c r="CD260" s="33">
        <f t="shared" si="551"/>
        <v>0.55371222955604094</v>
      </c>
      <c r="CE260" s="33">
        <f t="shared" ref="CE260:CS260" si="552">EXP(CE259)</f>
        <v>0.91829230238946191</v>
      </c>
      <c r="CF260" s="33">
        <f t="shared" si="552"/>
        <v>0.57751117988140632</v>
      </c>
      <c r="CG260" s="33">
        <f t="shared" si="552"/>
        <v>0.36319498924272092</v>
      </c>
      <c r="CH260" s="33">
        <f t="shared" si="552"/>
        <v>0.60233302622812812</v>
      </c>
      <c r="CI260" s="33">
        <f t="shared" si="552"/>
        <v>0.37880537139797787</v>
      </c>
      <c r="CJ260" s="33">
        <f t="shared" si="552"/>
        <v>0.2382295227916211</v>
      </c>
      <c r="CK260" s="33">
        <f t="shared" si="552"/>
        <v>2.280377929551066</v>
      </c>
      <c r="CL260" s="33">
        <f t="shared" si="552"/>
        <v>1.4341226047999891</v>
      </c>
      <c r="CM260" s="33">
        <f t="shared" si="552"/>
        <v>0.9019152566536226</v>
      </c>
      <c r="CN260" s="33">
        <f t="shared" si="552"/>
        <v>1.495762226990534</v>
      </c>
      <c r="CO260" s="33">
        <f t="shared" si="552"/>
        <v>0.94068022380632355</v>
      </c>
      <c r="CP260" s="33">
        <f t="shared" si="552"/>
        <v>0.59159087419976342</v>
      </c>
      <c r="CQ260" s="33">
        <f t="shared" si="552"/>
        <v>0.9811113371598611</v>
      </c>
      <c r="CR260" s="33">
        <f t="shared" si="552"/>
        <v>0.61701787594633528</v>
      </c>
      <c r="CS260" s="33">
        <f t="shared" si="552"/>
        <v>0.38804062782458154</v>
      </c>
    </row>
    <row r="261" spans="1:111" ht="13.9" thickTop="1" thickBot="1" x14ac:dyDescent="0.4">
      <c r="H261" s="32">
        <f t="shared" ref="H261:H262" si="553">H260</f>
        <v>1.7705261707305908E-3</v>
      </c>
      <c r="I261" s="32">
        <f t="shared" ref="I261:J261" si="554">I256</f>
        <v>-0.42088020874776494</v>
      </c>
      <c r="J261" s="32">
        <f t="shared" si="554"/>
        <v>-0.46599215993108645</v>
      </c>
      <c r="K261" s="32">
        <f t="shared" si="549"/>
        <v>-0.42170526006227821</v>
      </c>
      <c r="L261" s="32">
        <f>$CE$5-$CE$7*SUMPRODUCT($B$5:$CD$5,Q261:CS261)</f>
        <v>-0.13228006405594783</v>
      </c>
      <c r="M261" s="32">
        <f>SUMPRODUCT($B$7:$CD$7, LN(Q261:CS261))</f>
        <v>-2480.3391429470794</v>
      </c>
      <c r="O261" s="48">
        <f t="shared" si="550"/>
        <v>1.0000000000000002</v>
      </c>
      <c r="P261" s="39" t="s">
        <v>366</v>
      </c>
      <c r="Q261" s="32">
        <f t="shared" ref="Q261:AV261" si="555">Q260/$O260</f>
        <v>2.483138248795716E-2</v>
      </c>
      <c r="R261" s="32">
        <f t="shared" si="555"/>
        <v>1.5616379404893067E-2</v>
      </c>
      <c r="S261" s="32">
        <f t="shared" si="555"/>
        <v>9.8210925563988315E-3</v>
      </c>
      <c r="T261" s="32">
        <f t="shared" si="555"/>
        <v>1.6287582636248632E-2</v>
      </c>
      <c r="U261" s="32">
        <f t="shared" si="555"/>
        <v>1.0243210186124934E-2</v>
      </c>
      <c r="V261" s="32">
        <f t="shared" si="555"/>
        <v>6.4419231054964965E-3</v>
      </c>
      <c r="W261" s="32">
        <f t="shared" si="555"/>
        <v>1.0683470735521363E-2</v>
      </c>
      <c r="X261" s="32">
        <f t="shared" si="555"/>
        <v>6.7188015990606673E-3</v>
      </c>
      <c r="Y261" s="32">
        <f t="shared" si="555"/>
        <v>4.2254334799127604E-3</v>
      </c>
      <c r="Z261" s="32">
        <f t="shared" si="555"/>
        <v>3.5802397736651559E-2</v>
      </c>
      <c r="AA261" s="32">
        <f t="shared" si="555"/>
        <v>2.2516016856153388E-2</v>
      </c>
      <c r="AB261" s="32">
        <f t="shared" si="555"/>
        <v>1.4160253142699107E-2</v>
      </c>
      <c r="AC261" s="32">
        <f t="shared" si="555"/>
        <v>2.3483771473230077E-2</v>
      </c>
      <c r="AD261" s="32">
        <f t="shared" si="555"/>
        <v>1.4768871018825659E-2</v>
      </c>
      <c r="AE261" s="32">
        <f t="shared" si="555"/>
        <v>9.2880971618783687E-3</v>
      </c>
      <c r="AF261" s="32">
        <f t="shared" si="555"/>
        <v>1.5403647729501846E-2</v>
      </c>
      <c r="AG261" s="32">
        <f t="shared" si="555"/>
        <v>9.6873062657660373E-3</v>
      </c>
      <c r="AH261" s="32">
        <f t="shared" si="555"/>
        <v>6.0923168547288549E-3</v>
      </c>
      <c r="AI261" s="32">
        <f t="shared" si="555"/>
        <v>5.8316806131151255E-2</v>
      </c>
      <c r="AJ261" s="32">
        <f t="shared" si="555"/>
        <v>3.6675258442308907E-2</v>
      </c>
      <c r="AK261" s="32">
        <f t="shared" si="555"/>
        <v>2.3064956245805925E-2</v>
      </c>
      <c r="AL261" s="32">
        <f t="shared" si="555"/>
        <v>3.8251587458083526E-2</v>
      </c>
      <c r="AM261" s="32">
        <f t="shared" si="555"/>
        <v>2.4056304673112254E-2</v>
      </c>
      <c r="AN261" s="32">
        <f t="shared" si="555"/>
        <v>1.5128935371891535E-2</v>
      </c>
      <c r="AO261" s="32">
        <f t="shared" si="555"/>
        <v>2.5090261969642057E-2</v>
      </c>
      <c r="AP261" s="32">
        <f t="shared" si="555"/>
        <v>1.5779187907725888E-2</v>
      </c>
      <c r="AQ261" s="32">
        <f t="shared" si="555"/>
        <v>9.9234823187011531E-3</v>
      </c>
      <c r="AR261" s="32">
        <f t="shared" si="555"/>
        <v>1.5242159356078627E-2</v>
      </c>
      <c r="AS261" s="32">
        <f t="shared" si="555"/>
        <v>9.5857467287535861E-3</v>
      </c>
      <c r="AT261" s="32">
        <f t="shared" si="555"/>
        <v>6.028446377000082E-3</v>
      </c>
      <c r="AU261" s="32">
        <f t="shared" si="555"/>
        <v>9.9977490253473477E-3</v>
      </c>
      <c r="AV261" s="32">
        <f t="shared" si="555"/>
        <v>6.2875533430506361E-3</v>
      </c>
      <c r="AW261" s="32">
        <f t="shared" ref="AW261:CB261" si="556">AW260/$O260</f>
        <v>3.9542227896977779E-3</v>
      </c>
      <c r="AX261" s="32">
        <f t="shared" si="556"/>
        <v>6.5577969130713384E-3</v>
      </c>
      <c r="AY261" s="32">
        <f t="shared" si="556"/>
        <v>4.1241781324267953E-3</v>
      </c>
      <c r="AZ261" s="32">
        <f t="shared" si="556"/>
        <v>2.5936828318187865E-3</v>
      </c>
      <c r="BA261" s="32">
        <f t="shared" si="556"/>
        <v>2.1976458696828932E-2</v>
      </c>
      <c r="BB261" s="32">
        <f t="shared" si="556"/>
        <v>1.3820926690331707E-2</v>
      </c>
      <c r="BC261" s="32">
        <f t="shared" si="556"/>
        <v>8.6919379147781476E-3</v>
      </c>
      <c r="BD261" s="32">
        <f t="shared" si="556"/>
        <v>1.441496007120438E-2</v>
      </c>
      <c r="BE261" s="32">
        <f t="shared" si="556"/>
        <v>9.0655236649625388E-3</v>
      </c>
      <c r="BF261" s="32">
        <f t="shared" si="556"/>
        <v>5.7012797062246266E-3</v>
      </c>
      <c r="BG261" s="32">
        <f t="shared" si="556"/>
        <v>9.4551663996893E-3</v>
      </c>
      <c r="BH261" s="32">
        <f t="shared" si="556"/>
        <v>5.9463248131897432E-3</v>
      </c>
      <c r="BI261" s="32">
        <f t="shared" si="556"/>
        <v>3.7396252259630182E-3</v>
      </c>
      <c r="BJ261" s="32">
        <f t="shared" si="556"/>
        <v>3.5796398070854128E-2</v>
      </c>
      <c r="BK261" s="32">
        <f t="shared" si="556"/>
        <v>2.2512243684947936E-2</v>
      </c>
      <c r="BL261" s="32">
        <f t="shared" si="556"/>
        <v>1.4157880207034628E-2</v>
      </c>
      <c r="BM261" s="32">
        <f t="shared" si="556"/>
        <v>2.347983612840935E-2</v>
      </c>
      <c r="BN261" s="32">
        <f t="shared" si="556"/>
        <v>1.4766396092677695E-2</v>
      </c>
      <c r="BO261" s="32">
        <f t="shared" si="556"/>
        <v>9.2865406885026137E-3</v>
      </c>
      <c r="BP261" s="32">
        <f t="shared" si="556"/>
        <v>1.5401066429245977E-2</v>
      </c>
      <c r="BQ261" s="32">
        <f t="shared" si="556"/>
        <v>9.6856828940438591E-3</v>
      </c>
      <c r="BR261" s="32">
        <f t="shared" si="556"/>
        <v>6.0912959212894449E-3</v>
      </c>
      <c r="BS261" s="32">
        <f t="shared" si="556"/>
        <v>9.3560405647477949E-3</v>
      </c>
      <c r="BT261" s="32">
        <f t="shared" si="556"/>
        <v>5.8839848831425904E-3</v>
      </c>
      <c r="BU261" s="32">
        <f t="shared" si="556"/>
        <v>3.7004198373720696E-3</v>
      </c>
      <c r="BV261" s="32">
        <f t="shared" si="556"/>
        <v>6.136882790168028E-3</v>
      </c>
      <c r="BW261" s="32">
        <f t="shared" si="556"/>
        <v>3.8594665464599738E-3</v>
      </c>
      <c r="BX261" s="32">
        <f t="shared" si="556"/>
        <v>2.4272065366977361E-3</v>
      </c>
      <c r="BY261" s="32">
        <f t="shared" si="556"/>
        <v>4.0253491976256451E-3</v>
      </c>
      <c r="BZ261" s="32">
        <f t="shared" si="556"/>
        <v>2.5315296213487414E-3</v>
      </c>
      <c r="CA261" s="32">
        <f t="shared" si="556"/>
        <v>1.5920711245489571E-3</v>
      </c>
      <c r="CB261" s="32">
        <f t="shared" si="556"/>
        <v>1.3489731620935778E-2</v>
      </c>
      <c r="CC261" s="32">
        <f t="shared" ref="CC261:CS261" si="557">CC260/$O260</f>
        <v>8.4836503632000158E-3</v>
      </c>
      <c r="CD261" s="32">
        <f t="shared" si="557"/>
        <v>5.3353413920647786E-3</v>
      </c>
      <c r="CE261" s="32">
        <f t="shared" si="557"/>
        <v>8.8482837644406689E-3</v>
      </c>
      <c r="CF261" s="32">
        <f t="shared" si="557"/>
        <v>5.5646582067943769E-3</v>
      </c>
      <c r="CG261" s="32">
        <f t="shared" si="557"/>
        <v>3.4995962813587998E-3</v>
      </c>
      <c r="CH261" s="32">
        <f t="shared" si="557"/>
        <v>5.8038312233400285E-3</v>
      </c>
      <c r="CI261" s="32">
        <f t="shared" si="557"/>
        <v>3.6500114494067764E-3</v>
      </c>
      <c r="CJ261" s="32">
        <f t="shared" si="557"/>
        <v>2.2954808760158236E-3</v>
      </c>
      <c r="CK261" s="32">
        <f t="shared" si="557"/>
        <v>2.1972775943272547E-2</v>
      </c>
      <c r="CL261" s="32">
        <f t="shared" si="557"/>
        <v>1.3818610618046196E-2</v>
      </c>
      <c r="CM261" s="32">
        <f t="shared" si="557"/>
        <v>8.6904813441036309E-3</v>
      </c>
      <c r="CN261" s="32">
        <f t="shared" si="557"/>
        <v>1.4412544452464357E-2</v>
      </c>
      <c r="CO261" s="32">
        <f t="shared" si="557"/>
        <v>9.0640044898316306E-3</v>
      </c>
      <c r="CP261" s="32">
        <f t="shared" si="557"/>
        <v>5.7003243016981861E-3</v>
      </c>
      <c r="CQ261" s="32">
        <f t="shared" si="557"/>
        <v>9.4535819293173878E-3</v>
      </c>
      <c r="CR261" s="32">
        <f t="shared" si="557"/>
        <v>5.9453283446888206E-3</v>
      </c>
      <c r="CS261" s="32">
        <f t="shared" si="557"/>
        <v>3.7389985500144284E-3</v>
      </c>
    </row>
    <row r="262" spans="1:111" ht="13.15" thickTop="1" x14ac:dyDescent="0.35">
      <c r="H262" s="34">
        <f t="shared" si="553"/>
        <v>1.7705261707305908E-3</v>
      </c>
      <c r="I262" s="34">
        <f t="shared" ref="I262:J262" si="558">I257</f>
        <v>-0.46201742464574758</v>
      </c>
      <c r="J262" s="34">
        <f t="shared" si="558"/>
        <v>-1</v>
      </c>
      <c r="K262" s="34">
        <f t="shared" si="549"/>
        <v>-0.46378795081647817</v>
      </c>
      <c r="L262" s="34">
        <f>$CE$6-$CE$7*SUMPRODUCT($B$6:$CD$6,Q261:CS261)</f>
        <v>0.1601192747994844</v>
      </c>
    </row>
    <row r="264" spans="1:111" ht="27.75" customHeight="1" x14ac:dyDescent="0.35">
      <c r="A264" s="40" t="s">
        <v>354</v>
      </c>
      <c r="B264" s="40"/>
      <c r="C264" s="40">
        <f>1+C206</f>
        <v>5</v>
      </c>
      <c r="D264" s="40"/>
    </row>
    <row r="265" spans="1:111" ht="13.15" x14ac:dyDescent="0.35">
      <c r="B265" s="37" t="s">
        <v>349</v>
      </c>
      <c r="D265" s="37" t="s">
        <v>350</v>
      </c>
      <c r="F265" s="37" t="s">
        <v>348</v>
      </c>
      <c r="H265" s="37" t="s">
        <v>355</v>
      </c>
      <c r="I265" s="37"/>
      <c r="J265" s="37"/>
      <c r="K265" s="37"/>
      <c r="M265" s="37" t="s">
        <v>356</v>
      </c>
      <c r="N265" s="37" t="s">
        <v>357</v>
      </c>
      <c r="P265" s="37" t="s">
        <v>358</v>
      </c>
      <c r="R265" s="37" t="s">
        <v>359</v>
      </c>
      <c r="T265" s="37" t="s">
        <v>360</v>
      </c>
      <c r="V265" s="37" t="s">
        <v>361</v>
      </c>
      <c r="X265" s="37" t="s">
        <v>362</v>
      </c>
      <c r="Y265" s="37"/>
      <c r="Z265" s="37"/>
      <c r="AA265" s="37"/>
      <c r="AC265" s="37" t="s">
        <v>336</v>
      </c>
    </row>
    <row r="266" spans="1:111" ht="13.15" x14ac:dyDescent="0.35">
      <c r="B266" s="36">
        <f>K259</f>
        <v>-0.48804304584685138</v>
      </c>
      <c r="D266" s="36">
        <f>$CE$3-$CE$7*SUMPRODUCT($B$3:$CD$3,AE268:DG268)</f>
        <v>-0.15287078218074157</v>
      </c>
      <c r="F266" s="36">
        <f>SUMPRODUCT(D266:D269,D266:D269)</f>
        <v>6.7904937162472201E-2</v>
      </c>
      <c r="H266" s="36">
        <f t="shared" ref="H266:K269" si="559">X208</f>
        <v>0.27935661661619959</v>
      </c>
      <c r="I266" s="36">
        <f t="shared" si="559"/>
        <v>-6.0026685241316366E-2</v>
      </c>
      <c r="J266" s="36">
        <f t="shared" si="559"/>
        <v>0.26783235432329855</v>
      </c>
      <c r="K266" s="36">
        <f t="shared" si="559"/>
        <v>-0.32606155931826164</v>
      </c>
      <c r="M266" s="36">
        <f t="array" ref="M266:M269">MMULT(H266:K269,D266:D269)</f>
        <v>-0.13258848802938197</v>
      </c>
      <c r="N266" s="36">
        <f>IFERROR(M266/(MAX(ABS(M266),ABS(M267),ABS(M268),ABS(M269))),0)</f>
        <v>-0.86507902893922162</v>
      </c>
      <c r="P266" s="36">
        <f>L317</f>
        <v>-1.0108680192246311E-2</v>
      </c>
      <c r="R266" s="36">
        <f>H317*J317</f>
        <v>-4.0086023067435766E-4</v>
      </c>
      <c r="T266" s="36">
        <f>P266-D266</f>
        <v>0.14276210198849526</v>
      </c>
      <c r="V266" s="36">
        <f t="array" ref="V266:V269">MMULT(H266:K269,T266:T269)</f>
        <v>0.13365763698805566</v>
      </c>
      <c r="X266" s="36">
        <f t="array" ref="X266:AA269">H266:K269+MMULT(R266:R269,TRANSPOSE(R266:R269))*((SUMPRODUCT(R266:R269,T266:T269)+SUMPRODUCT(V266:V269,T266:T269))/SUMPRODUCT(R266:R269,T266:T269)^2)-(MMULT(V266:V269,TRANSPOSE(R266:R269))+MMULT(R266:R269,TRANSPOSE(V266:V269)))/SUMPRODUCT(R266:R269,T266:T269)</f>
        <v>-2.8069805434728368E-3</v>
      </c>
      <c r="Y266" s="36">
        <v>-8.7654099391321072E-7</v>
      </c>
      <c r="Z266" s="36">
        <v>-1.1754600856006547E-6</v>
      </c>
      <c r="AA266" s="36">
        <v>-3.0896492919652019E-8</v>
      </c>
      <c r="AC266" s="43">
        <f>SUM(AE266:DG266)</f>
        <v>-1.6465796592674331</v>
      </c>
      <c r="AD266" s="37" t="s">
        <v>363</v>
      </c>
      <c r="AE266" s="36">
        <f t="shared" ref="AE266:BJ266" si="560">SUMPRODUCT(B$3:B$6,$B266:$B269)</f>
        <v>0.94664523395256928</v>
      </c>
      <c r="AF266" s="36">
        <f t="shared" si="560"/>
        <v>0.48285728313609105</v>
      </c>
      <c r="AG266" s="36">
        <f t="shared" si="560"/>
        <v>1.9069332319612886E-2</v>
      </c>
      <c r="AH266" s="36">
        <f t="shared" si="560"/>
        <v>0.52493997389029101</v>
      </c>
      <c r="AI266" s="36">
        <f t="shared" si="560"/>
        <v>6.1152023073812845E-2</v>
      </c>
      <c r="AJ266" s="36">
        <f t="shared" si="560"/>
        <v>-0.40263592774266532</v>
      </c>
      <c r="AK266" s="36">
        <f t="shared" si="560"/>
        <v>0.1032347138280128</v>
      </c>
      <c r="AL266" s="36">
        <f t="shared" si="560"/>
        <v>-0.36055323698846536</v>
      </c>
      <c r="AM266" s="36">
        <f t="shared" si="560"/>
        <v>-0.82434118780494359</v>
      </c>
      <c r="AN266" s="36">
        <f t="shared" si="560"/>
        <v>1.3125518249008881</v>
      </c>
      <c r="AO266" s="36">
        <f t="shared" si="560"/>
        <v>0.84876387408440979</v>
      </c>
      <c r="AP266" s="36">
        <f t="shared" si="560"/>
        <v>0.38497592326793162</v>
      </c>
      <c r="AQ266" s="36">
        <f t="shared" si="560"/>
        <v>0.89084656483860969</v>
      </c>
      <c r="AR266" s="36">
        <f t="shared" si="560"/>
        <v>0.42705861402213158</v>
      </c>
      <c r="AS266" s="36">
        <f t="shared" si="560"/>
        <v>-3.672933679434659E-2</v>
      </c>
      <c r="AT266" s="36">
        <f t="shared" si="560"/>
        <v>0.46914130477633154</v>
      </c>
      <c r="AU266" s="36">
        <f t="shared" si="560"/>
        <v>5.3533539598533686E-3</v>
      </c>
      <c r="AV266" s="36">
        <f t="shared" si="560"/>
        <v>-0.4584345968566248</v>
      </c>
      <c r="AW266" s="36">
        <f t="shared" si="560"/>
        <v>1.8004272794986462</v>
      </c>
      <c r="AX266" s="36">
        <f t="shared" si="560"/>
        <v>1.3366393286821681</v>
      </c>
      <c r="AY266" s="36">
        <f t="shared" si="560"/>
        <v>0.87285137786568989</v>
      </c>
      <c r="AZ266" s="36">
        <f t="shared" si="560"/>
        <v>1.3787220194363681</v>
      </c>
      <c r="BA266" s="36">
        <f t="shared" si="560"/>
        <v>0.91493406861988991</v>
      </c>
      <c r="BB266" s="36">
        <f t="shared" si="560"/>
        <v>0.45114611780341174</v>
      </c>
      <c r="BC266" s="36">
        <f t="shared" si="560"/>
        <v>0.95701675937408992</v>
      </c>
      <c r="BD266" s="36">
        <f t="shared" si="560"/>
        <v>0.4932288085576117</v>
      </c>
      <c r="BE266" s="36">
        <f t="shared" si="560"/>
        <v>2.944085774113353E-2</v>
      </c>
      <c r="BF266" s="36">
        <f t="shared" si="560"/>
        <v>0.45860218810571785</v>
      </c>
      <c r="BG266" s="36">
        <f t="shared" si="560"/>
        <v>-5.1857627107603221E-3</v>
      </c>
      <c r="BH266" s="36">
        <f t="shared" si="560"/>
        <v>-0.46897371352723849</v>
      </c>
      <c r="BI266" s="36">
        <f t="shared" si="560"/>
        <v>3.6896928043439636E-2</v>
      </c>
      <c r="BJ266" s="36">
        <f t="shared" si="560"/>
        <v>-0.42689102277303853</v>
      </c>
      <c r="BK266" s="36">
        <f t="shared" ref="BK266:CP266" si="561">SUMPRODUCT(AH$3:AH$6,$B266:$B269)</f>
        <v>-0.89067897358951664</v>
      </c>
      <c r="BL266" s="36">
        <f t="shared" si="561"/>
        <v>-0.38480833201883857</v>
      </c>
      <c r="BM266" s="36">
        <f t="shared" si="561"/>
        <v>-0.84859628283531674</v>
      </c>
      <c r="BN266" s="36">
        <f t="shared" si="561"/>
        <v>-1.312384233651795</v>
      </c>
      <c r="BO266" s="36">
        <f t="shared" si="561"/>
        <v>0.82450877905403663</v>
      </c>
      <c r="BP266" s="36">
        <f t="shared" si="561"/>
        <v>0.36072082823755841</v>
      </c>
      <c r="BQ266" s="36">
        <f t="shared" si="561"/>
        <v>-0.10306712257891976</v>
      </c>
      <c r="BR266" s="36">
        <f t="shared" si="561"/>
        <v>0.40280351899175837</v>
      </c>
      <c r="BS266" s="36">
        <f t="shared" si="561"/>
        <v>-6.0984431824719784E-2</v>
      </c>
      <c r="BT266" s="36">
        <f t="shared" si="561"/>
        <v>-0.52477238264119797</v>
      </c>
      <c r="BU266" s="36">
        <f t="shared" si="561"/>
        <v>-1.890174107051984E-2</v>
      </c>
      <c r="BV266" s="36">
        <f t="shared" si="561"/>
        <v>-0.48268969188699801</v>
      </c>
      <c r="BW266" s="36">
        <f t="shared" si="561"/>
        <v>-0.94647764270347623</v>
      </c>
      <c r="BX266" s="36">
        <f t="shared" si="561"/>
        <v>1.312384233651795</v>
      </c>
      <c r="BY266" s="36">
        <f t="shared" si="561"/>
        <v>0.84859628283531674</v>
      </c>
      <c r="BZ266" s="36">
        <f t="shared" si="561"/>
        <v>0.38480833201883857</v>
      </c>
      <c r="CA266" s="36">
        <f t="shared" si="561"/>
        <v>0.89067897358951664</v>
      </c>
      <c r="CB266" s="36">
        <f t="shared" si="561"/>
        <v>0.42689102277303853</v>
      </c>
      <c r="CC266" s="36">
        <f t="shared" si="561"/>
        <v>-3.6896928043439636E-2</v>
      </c>
      <c r="CD266" s="36">
        <f t="shared" si="561"/>
        <v>0.46897371352723849</v>
      </c>
      <c r="CE266" s="36">
        <f t="shared" si="561"/>
        <v>5.1857627107603221E-3</v>
      </c>
      <c r="CF266" s="36">
        <f t="shared" si="561"/>
        <v>-0.45860218810571785</v>
      </c>
      <c r="CG266" s="36">
        <f t="shared" si="561"/>
        <v>-2.944085774113353E-2</v>
      </c>
      <c r="CH266" s="36">
        <f t="shared" si="561"/>
        <v>-0.4932288085576117</v>
      </c>
      <c r="CI266" s="36">
        <f t="shared" si="561"/>
        <v>-0.95701675937408992</v>
      </c>
      <c r="CJ266" s="36">
        <f t="shared" si="561"/>
        <v>-0.45114611780341174</v>
      </c>
      <c r="CK266" s="36">
        <f t="shared" si="561"/>
        <v>-0.91493406861988991</v>
      </c>
      <c r="CL266" s="36">
        <f t="shared" si="561"/>
        <v>-1.3787220194363681</v>
      </c>
      <c r="CM266" s="36">
        <f t="shared" si="561"/>
        <v>-0.87285137786568989</v>
      </c>
      <c r="CN266" s="36">
        <f t="shared" si="561"/>
        <v>-1.3366393286821681</v>
      </c>
      <c r="CO266" s="36">
        <f t="shared" si="561"/>
        <v>-1.8004272794986462</v>
      </c>
      <c r="CP266" s="36">
        <f t="shared" si="561"/>
        <v>0.33646573320718526</v>
      </c>
      <c r="CQ266" s="36">
        <f t="shared" ref="CQ266:DG266" si="562">SUMPRODUCT(BN$3:BN$6,$B266:$B269)</f>
        <v>-0.12732221760929291</v>
      </c>
      <c r="CR266" s="36">
        <f t="shared" si="562"/>
        <v>-0.59111016842577113</v>
      </c>
      <c r="CS266" s="36">
        <f t="shared" si="562"/>
        <v>-8.5239526855092951E-2</v>
      </c>
      <c r="CT266" s="36">
        <f t="shared" si="562"/>
        <v>-0.54902747767157112</v>
      </c>
      <c r="CU266" s="36">
        <f t="shared" si="562"/>
        <v>-1.0128154284880493</v>
      </c>
      <c r="CV266" s="36">
        <f t="shared" si="562"/>
        <v>-0.5069447869173711</v>
      </c>
      <c r="CW266" s="36">
        <f t="shared" si="562"/>
        <v>-0.97073273773384927</v>
      </c>
      <c r="CX266" s="36">
        <f t="shared" si="562"/>
        <v>-1.4345206885503274</v>
      </c>
      <c r="CY266" s="36">
        <f t="shared" si="562"/>
        <v>0.82434118780494359</v>
      </c>
      <c r="CZ266" s="36">
        <f t="shared" si="562"/>
        <v>0.36055323698846536</v>
      </c>
      <c r="DA266" s="36">
        <f t="shared" si="562"/>
        <v>-0.1032347138280128</v>
      </c>
      <c r="DB266" s="36">
        <f t="shared" si="562"/>
        <v>0.40263592774266532</v>
      </c>
      <c r="DC266" s="36">
        <f t="shared" si="562"/>
        <v>-6.1152023073812845E-2</v>
      </c>
      <c r="DD266" s="36">
        <f t="shared" si="562"/>
        <v>-0.52493997389029101</v>
      </c>
      <c r="DE266" s="36">
        <f t="shared" si="562"/>
        <v>-1.9069332319612886E-2</v>
      </c>
      <c r="DF266" s="36">
        <f t="shared" si="562"/>
        <v>-0.48285728313609105</v>
      </c>
      <c r="DG266" s="36">
        <f t="shared" si="562"/>
        <v>-0.94664523395256928</v>
      </c>
    </row>
    <row r="267" spans="1:111" ht="13.15" x14ac:dyDescent="0.35">
      <c r="B267" s="35">
        <f t="shared" ref="B267:B269" si="563">K260</f>
        <v>0.42689102277303853</v>
      </c>
      <c r="D267" s="35">
        <f>$CE$4-$CE$7*SUMPRODUCT($B$4:$CD$4,AE268:DG268)</f>
        <v>3.7406732134229514E-2</v>
      </c>
      <c r="F267" s="37" t="s">
        <v>364</v>
      </c>
      <c r="H267" s="35">
        <f t="shared" si="559"/>
        <v>-6.0026685241316366E-2</v>
      </c>
      <c r="I267" s="35">
        <f t="shared" si="559"/>
        <v>1.0197306265829919E-2</v>
      </c>
      <c r="J267" s="35">
        <f t="shared" si="559"/>
        <v>-5.6977504291629399E-2</v>
      </c>
      <c r="K267" s="35">
        <f t="shared" si="559"/>
        <v>6.9363741750908647E-2</v>
      </c>
      <c r="M267" s="35">
        <v>2.8201234172512801E-2</v>
      </c>
      <c r="N267" s="35">
        <f>IFERROR(M267/(MAX(ABS(M266),ABS(M267),ABS(M268),ABS(M269))),0)</f>
        <v>0.18400010917568257</v>
      </c>
      <c r="P267" s="35">
        <f>L318</f>
        <v>4.2434760455023479E-3</v>
      </c>
      <c r="R267" s="35">
        <f>H318*J318</f>
        <v>8.5261951499061476E-5</v>
      </c>
      <c r="T267" s="35">
        <f>P267-D267</f>
        <v>-3.3163256088727167E-2</v>
      </c>
      <c r="V267" s="35">
        <v>-2.84335481197006E-2</v>
      </c>
      <c r="X267" s="35">
        <v>-8.7654099391321072E-7</v>
      </c>
      <c r="Y267" s="35">
        <v>-2.5722275780249576E-3</v>
      </c>
      <c r="Z267" s="35">
        <v>-1.854347626423225E-7</v>
      </c>
      <c r="AA267" s="35">
        <v>-6.5626579209832059E-7</v>
      </c>
      <c r="AC267" s="43">
        <f t="shared" ref="AC267:AC268" si="564">SUM(AE267:DG267)</f>
        <v>103.78196798794804</v>
      </c>
      <c r="AD267" s="37" t="s">
        <v>365</v>
      </c>
      <c r="AE267" s="35">
        <f>EXP(AE266)</f>
        <v>2.5770497424616634</v>
      </c>
      <c r="AF267" s="35">
        <f t="shared" ref="AF267:CQ267" si="565">EXP(AF266)</f>
        <v>1.6206985874862632</v>
      </c>
      <c r="AG267" s="35">
        <f t="shared" si="565"/>
        <v>1.0192523132948583</v>
      </c>
      <c r="AH267" s="35">
        <f t="shared" si="565"/>
        <v>1.6903573797562139</v>
      </c>
      <c r="AI267" s="35">
        <f t="shared" si="565"/>
        <v>1.0630605116302412</v>
      </c>
      <c r="AJ267" s="35">
        <f t="shared" si="565"/>
        <v>0.66855545751546019</v>
      </c>
      <c r="AK267" s="35">
        <f t="shared" si="565"/>
        <v>1.1087516178740577</v>
      </c>
      <c r="AL267" s="35">
        <f t="shared" si="565"/>
        <v>0.69729045247108823</v>
      </c>
      <c r="AM267" s="35">
        <f t="shared" si="565"/>
        <v>0.43852380214750997</v>
      </c>
      <c r="AN267" s="35">
        <f t="shared" si="565"/>
        <v>3.715643295796955</v>
      </c>
      <c r="AO267" s="35">
        <f t="shared" si="565"/>
        <v>2.3367565405814092</v>
      </c>
      <c r="AP267" s="35">
        <f t="shared" si="565"/>
        <v>1.4695789383568394</v>
      </c>
      <c r="AQ267" s="35">
        <f t="shared" si="565"/>
        <v>2.437192019271051</v>
      </c>
      <c r="AR267" s="35">
        <f t="shared" si="565"/>
        <v>1.5327424992938981</v>
      </c>
      <c r="AS267" s="35">
        <f t="shared" si="565"/>
        <v>0.96393700232301183</v>
      </c>
      <c r="AT267" s="35">
        <f t="shared" si="565"/>
        <v>1.5986208755607889</v>
      </c>
      <c r="AU267" s="35">
        <f t="shared" si="565"/>
        <v>1.0053677087631794</v>
      </c>
      <c r="AV267" s="35">
        <f t="shared" si="565"/>
        <v>0.63227263278990631</v>
      </c>
      <c r="AW267" s="35">
        <f t="shared" si="565"/>
        <v>6.0522329070625114</v>
      </c>
      <c r="AX267" s="35">
        <f t="shared" si="565"/>
        <v>3.8062304976094237</v>
      </c>
      <c r="AY267" s="35">
        <f t="shared" si="565"/>
        <v>2.3937265507456527</v>
      </c>
      <c r="AZ267" s="35">
        <f t="shared" si="565"/>
        <v>3.9698250250630194</v>
      </c>
      <c r="BA267" s="35">
        <f t="shared" si="565"/>
        <v>2.4966106414932607</v>
      </c>
      <c r="BB267" s="35">
        <f t="shared" si="565"/>
        <v>1.5701106864573819</v>
      </c>
      <c r="BC267" s="35">
        <f t="shared" si="565"/>
        <v>2.603916764542622</v>
      </c>
      <c r="BD267" s="35">
        <f t="shared" si="565"/>
        <v>1.6375951743154249</v>
      </c>
      <c r="BE267" s="35">
        <f t="shared" si="565"/>
        <v>1.0298785243284114</v>
      </c>
      <c r="BF267" s="35">
        <f t="shared" si="565"/>
        <v>1.5818612943597548</v>
      </c>
      <c r="BG267" s="35">
        <f t="shared" si="565"/>
        <v>0.9948276601440823</v>
      </c>
      <c r="BH267" s="35">
        <f t="shared" si="565"/>
        <v>0.6256440289148838</v>
      </c>
      <c r="BI267" s="35">
        <f t="shared" si="565"/>
        <v>1.0375860693001371</v>
      </c>
      <c r="BJ267" s="35">
        <f t="shared" si="565"/>
        <v>0.65253465977099678</v>
      </c>
      <c r="BK267" s="35">
        <f t="shared" si="565"/>
        <v>0.4103770229776294</v>
      </c>
      <c r="BL267" s="35">
        <f t="shared" si="565"/>
        <v>0.68058106930383411</v>
      </c>
      <c r="BM267" s="35">
        <f t="shared" si="565"/>
        <v>0.42801532291611294</v>
      </c>
      <c r="BN267" s="35">
        <f t="shared" si="565"/>
        <v>0.26917750862270773</v>
      </c>
      <c r="BO267" s="35">
        <f t="shared" si="565"/>
        <v>2.2807601329627625</v>
      </c>
      <c r="BP267" s="35">
        <f t="shared" si="565"/>
        <v>1.4343629713397819</v>
      </c>
      <c r="BQ267" s="35">
        <f t="shared" si="565"/>
        <v>0.90206642242473756</v>
      </c>
      <c r="BR267" s="35">
        <f t="shared" si="565"/>
        <v>1.4960129246572822</v>
      </c>
      <c r="BS267" s="35">
        <f t="shared" si="565"/>
        <v>0.94083788679112756</v>
      </c>
      <c r="BT267" s="35">
        <f t="shared" si="565"/>
        <v>0.59169002796174197</v>
      </c>
      <c r="BU267" s="35">
        <f t="shared" si="565"/>
        <v>0.98127577661327681</v>
      </c>
      <c r="BV267" s="35">
        <f t="shared" si="565"/>
        <v>0.617121291408399</v>
      </c>
      <c r="BW267" s="35">
        <f t="shared" si="565"/>
        <v>0.38810566548781689</v>
      </c>
      <c r="BX267" s="35">
        <f t="shared" si="565"/>
        <v>3.7150206386732281</v>
      </c>
      <c r="BY267" s="35">
        <f t="shared" si="565"/>
        <v>2.3363649534481521</v>
      </c>
      <c r="BZ267" s="35">
        <f t="shared" si="565"/>
        <v>1.4693326704236709</v>
      </c>
      <c r="CA267" s="35">
        <f t="shared" si="565"/>
        <v>2.4367836014408448</v>
      </c>
      <c r="CB267" s="35">
        <f t="shared" si="565"/>
        <v>1.5324856465876375</v>
      </c>
      <c r="CC267" s="35">
        <f t="shared" si="565"/>
        <v>0.96377546845295514</v>
      </c>
      <c r="CD267" s="35">
        <f t="shared" si="565"/>
        <v>1.5983529831402672</v>
      </c>
      <c r="CE267" s="35">
        <f t="shared" si="565"/>
        <v>1.0051992320510756</v>
      </c>
      <c r="CF267" s="35">
        <f t="shared" si="565"/>
        <v>0.63216667830837958</v>
      </c>
      <c r="CG267" s="35">
        <f t="shared" si="565"/>
        <v>0.97098830238459899</v>
      </c>
      <c r="CH267" s="35">
        <f t="shared" si="565"/>
        <v>0.61065153078387446</v>
      </c>
      <c r="CI267" s="35">
        <f t="shared" si="565"/>
        <v>0.384036853104116</v>
      </c>
      <c r="CJ267" s="35">
        <f t="shared" si="565"/>
        <v>0.63689777327500752</v>
      </c>
      <c r="CK267" s="35">
        <f t="shared" si="565"/>
        <v>0.40054303357526538</v>
      </c>
      <c r="CL267" s="35">
        <f t="shared" si="565"/>
        <v>0.25190027109170265</v>
      </c>
      <c r="CM267" s="35">
        <f t="shared" si="565"/>
        <v>0.417758661568297</v>
      </c>
      <c r="CN267" s="35">
        <f t="shared" si="565"/>
        <v>0.2627271261233573</v>
      </c>
      <c r="CO267" s="35">
        <f t="shared" si="565"/>
        <v>0.16522827448247629</v>
      </c>
      <c r="CP267" s="35">
        <f t="shared" si="565"/>
        <v>1.3999908952499673</v>
      </c>
      <c r="CQ267" s="35">
        <f t="shared" si="565"/>
        <v>0.88044993041456776</v>
      </c>
      <c r="CR267" s="35">
        <f t="shared" ref="CR267:DG267" si="566">EXP(CR266)</f>
        <v>0.55371222955604094</v>
      </c>
      <c r="CS267" s="35">
        <f t="shared" si="566"/>
        <v>0.91829230238946191</v>
      </c>
      <c r="CT267" s="35">
        <f t="shared" si="566"/>
        <v>0.57751117988140632</v>
      </c>
      <c r="CU267" s="35">
        <f t="shared" si="566"/>
        <v>0.36319498924272092</v>
      </c>
      <c r="CV267" s="35">
        <f t="shared" si="566"/>
        <v>0.60233302622812812</v>
      </c>
      <c r="CW267" s="35">
        <f t="shared" si="566"/>
        <v>0.37880537139797787</v>
      </c>
      <c r="CX267" s="35">
        <f t="shared" si="566"/>
        <v>0.2382295227916211</v>
      </c>
      <c r="CY267" s="35">
        <f t="shared" si="566"/>
        <v>2.280377929551066</v>
      </c>
      <c r="CZ267" s="35">
        <f t="shared" si="566"/>
        <v>1.4341226047999891</v>
      </c>
      <c r="DA267" s="35">
        <f t="shared" si="566"/>
        <v>0.9019152566536226</v>
      </c>
      <c r="DB267" s="35">
        <f t="shared" si="566"/>
        <v>1.495762226990534</v>
      </c>
      <c r="DC267" s="35">
        <f t="shared" si="566"/>
        <v>0.94068022380632355</v>
      </c>
      <c r="DD267" s="35">
        <f t="shared" si="566"/>
        <v>0.59159087419976342</v>
      </c>
      <c r="DE267" s="35">
        <f t="shared" si="566"/>
        <v>0.9811113371598611</v>
      </c>
      <c r="DF267" s="35">
        <f t="shared" si="566"/>
        <v>0.61701787594633528</v>
      </c>
      <c r="DG267" s="35">
        <f t="shared" si="566"/>
        <v>0.38804062782458154</v>
      </c>
    </row>
    <row r="268" spans="1:111" ht="13.15" x14ac:dyDescent="0.35">
      <c r="B268" s="36">
        <f t="shared" si="563"/>
        <v>-0.42170526006227821</v>
      </c>
      <c r="D268" s="36">
        <f>$CE$5-$CE$7*SUMPRODUCT($B$5:$CD$5,AE268:DG268)</f>
        <v>-0.13228006405594783</v>
      </c>
      <c r="F268" s="36">
        <f>SUMPRODUCT($B$7:$CD$7, LN(AE268:DG268))</f>
        <v>-2480.3391429470794</v>
      </c>
      <c r="H268" s="36">
        <f t="shared" si="559"/>
        <v>0.26783235432329855</v>
      </c>
      <c r="I268" s="36">
        <f t="shared" si="559"/>
        <v>-5.6977504291629399E-2</v>
      </c>
      <c r="J268" s="36">
        <f t="shared" si="559"/>
        <v>0.25150456736147508</v>
      </c>
      <c r="K268" s="36">
        <f t="shared" si="559"/>
        <v>-0.30950181863817849</v>
      </c>
      <c r="M268" s="36">
        <v>-0.12590133076983212</v>
      </c>
      <c r="N268" s="36">
        <f>IFERROR(M268/(MAX(ABS(M266),ABS(M267),ABS(M268),ABS(M269))),0)</f>
        <v>-0.82144839709150563</v>
      </c>
      <c r="P268" s="36">
        <f>L319</f>
        <v>7.2509478013387252E-3</v>
      </c>
      <c r="R268" s="36">
        <f>H319*J319</f>
        <v>-3.8064267301562011E-4</v>
      </c>
      <c r="T268" s="36">
        <f>P268-D268</f>
        <v>0.13953101185728656</v>
      </c>
      <c r="V268" s="36">
        <v>0.12686949776809142</v>
      </c>
      <c r="X268" s="36">
        <v>-1.1754600856006547E-6</v>
      </c>
      <c r="Y268" s="36">
        <v>-1.854347626423225E-7</v>
      </c>
      <c r="Z268" s="36">
        <v>-2.7266325250783208E-3</v>
      </c>
      <c r="AA268" s="36">
        <v>1.8705371496174905E-7</v>
      </c>
      <c r="AC268" s="44">
        <f t="shared" si="564"/>
        <v>1.0000000000000002</v>
      </c>
      <c r="AD268" s="37" t="s">
        <v>366</v>
      </c>
      <c r="AE268" s="36">
        <f t="shared" ref="AE268:BJ268" si="567">AE267/$AC267</f>
        <v>2.483138248795716E-2</v>
      </c>
      <c r="AF268" s="36">
        <f t="shared" si="567"/>
        <v>1.5616379404893067E-2</v>
      </c>
      <c r="AG268" s="36">
        <f t="shared" si="567"/>
        <v>9.8210925563988315E-3</v>
      </c>
      <c r="AH268" s="36">
        <f t="shared" si="567"/>
        <v>1.6287582636248632E-2</v>
      </c>
      <c r="AI268" s="36">
        <f t="shared" si="567"/>
        <v>1.0243210186124934E-2</v>
      </c>
      <c r="AJ268" s="36">
        <f t="shared" si="567"/>
        <v>6.4419231054964965E-3</v>
      </c>
      <c r="AK268" s="36">
        <f t="shared" si="567"/>
        <v>1.0683470735521363E-2</v>
      </c>
      <c r="AL268" s="36">
        <f t="shared" si="567"/>
        <v>6.7188015990606673E-3</v>
      </c>
      <c r="AM268" s="36">
        <f t="shared" si="567"/>
        <v>4.2254334799127604E-3</v>
      </c>
      <c r="AN268" s="36">
        <f t="shared" si="567"/>
        <v>3.5802397736651559E-2</v>
      </c>
      <c r="AO268" s="36">
        <f t="shared" si="567"/>
        <v>2.2516016856153388E-2</v>
      </c>
      <c r="AP268" s="36">
        <f t="shared" si="567"/>
        <v>1.4160253142699107E-2</v>
      </c>
      <c r="AQ268" s="36">
        <f t="shared" si="567"/>
        <v>2.3483771473230077E-2</v>
      </c>
      <c r="AR268" s="36">
        <f t="shared" si="567"/>
        <v>1.4768871018825659E-2</v>
      </c>
      <c r="AS268" s="36">
        <f t="shared" si="567"/>
        <v>9.2880971618783687E-3</v>
      </c>
      <c r="AT268" s="36">
        <f t="shared" si="567"/>
        <v>1.5403647729501846E-2</v>
      </c>
      <c r="AU268" s="36">
        <f t="shared" si="567"/>
        <v>9.6873062657660373E-3</v>
      </c>
      <c r="AV268" s="36">
        <f t="shared" si="567"/>
        <v>6.0923168547288549E-3</v>
      </c>
      <c r="AW268" s="36">
        <f t="shared" si="567"/>
        <v>5.8316806131151255E-2</v>
      </c>
      <c r="AX268" s="36">
        <f t="shared" si="567"/>
        <v>3.6675258442308907E-2</v>
      </c>
      <c r="AY268" s="36">
        <f t="shared" si="567"/>
        <v>2.3064956245805925E-2</v>
      </c>
      <c r="AZ268" s="36">
        <f t="shared" si="567"/>
        <v>3.8251587458083526E-2</v>
      </c>
      <c r="BA268" s="36">
        <f t="shared" si="567"/>
        <v>2.4056304673112254E-2</v>
      </c>
      <c r="BB268" s="36">
        <f t="shared" si="567"/>
        <v>1.5128935371891535E-2</v>
      </c>
      <c r="BC268" s="36">
        <f t="shared" si="567"/>
        <v>2.5090261969642057E-2</v>
      </c>
      <c r="BD268" s="36">
        <f t="shared" si="567"/>
        <v>1.5779187907725888E-2</v>
      </c>
      <c r="BE268" s="36">
        <f t="shared" si="567"/>
        <v>9.9234823187011531E-3</v>
      </c>
      <c r="BF268" s="36">
        <f t="shared" si="567"/>
        <v>1.5242159356078627E-2</v>
      </c>
      <c r="BG268" s="36">
        <f t="shared" si="567"/>
        <v>9.5857467287535861E-3</v>
      </c>
      <c r="BH268" s="36">
        <f t="shared" si="567"/>
        <v>6.028446377000082E-3</v>
      </c>
      <c r="BI268" s="36">
        <f t="shared" si="567"/>
        <v>9.9977490253473477E-3</v>
      </c>
      <c r="BJ268" s="36">
        <f t="shared" si="567"/>
        <v>6.2875533430506361E-3</v>
      </c>
      <c r="BK268" s="36">
        <f t="shared" ref="BK268:CP268" si="568">BK267/$AC267</f>
        <v>3.9542227896977779E-3</v>
      </c>
      <c r="BL268" s="36">
        <f t="shared" si="568"/>
        <v>6.5577969130713384E-3</v>
      </c>
      <c r="BM268" s="36">
        <f t="shared" si="568"/>
        <v>4.1241781324267953E-3</v>
      </c>
      <c r="BN268" s="36">
        <f t="shared" si="568"/>
        <v>2.5936828318187865E-3</v>
      </c>
      <c r="BO268" s="36">
        <f t="shared" si="568"/>
        <v>2.1976458696828932E-2</v>
      </c>
      <c r="BP268" s="36">
        <f t="shared" si="568"/>
        <v>1.3820926690331707E-2</v>
      </c>
      <c r="BQ268" s="36">
        <f t="shared" si="568"/>
        <v>8.6919379147781476E-3</v>
      </c>
      <c r="BR268" s="36">
        <f t="shared" si="568"/>
        <v>1.441496007120438E-2</v>
      </c>
      <c r="BS268" s="36">
        <f t="shared" si="568"/>
        <v>9.0655236649625388E-3</v>
      </c>
      <c r="BT268" s="36">
        <f t="shared" si="568"/>
        <v>5.7012797062246266E-3</v>
      </c>
      <c r="BU268" s="36">
        <f t="shared" si="568"/>
        <v>9.4551663996893E-3</v>
      </c>
      <c r="BV268" s="36">
        <f t="shared" si="568"/>
        <v>5.9463248131897432E-3</v>
      </c>
      <c r="BW268" s="36">
        <f t="shared" si="568"/>
        <v>3.7396252259630182E-3</v>
      </c>
      <c r="BX268" s="36">
        <f t="shared" si="568"/>
        <v>3.5796398070854128E-2</v>
      </c>
      <c r="BY268" s="36">
        <f t="shared" si="568"/>
        <v>2.2512243684947936E-2</v>
      </c>
      <c r="BZ268" s="36">
        <f t="shared" si="568"/>
        <v>1.4157880207034628E-2</v>
      </c>
      <c r="CA268" s="36">
        <f t="shared" si="568"/>
        <v>2.347983612840935E-2</v>
      </c>
      <c r="CB268" s="36">
        <f t="shared" si="568"/>
        <v>1.4766396092677695E-2</v>
      </c>
      <c r="CC268" s="36">
        <f t="shared" si="568"/>
        <v>9.2865406885026137E-3</v>
      </c>
      <c r="CD268" s="36">
        <f t="shared" si="568"/>
        <v>1.5401066429245977E-2</v>
      </c>
      <c r="CE268" s="36">
        <f t="shared" si="568"/>
        <v>9.6856828940438591E-3</v>
      </c>
      <c r="CF268" s="36">
        <f t="shared" si="568"/>
        <v>6.0912959212894449E-3</v>
      </c>
      <c r="CG268" s="36">
        <f t="shared" si="568"/>
        <v>9.3560405647477949E-3</v>
      </c>
      <c r="CH268" s="36">
        <f t="shared" si="568"/>
        <v>5.8839848831425904E-3</v>
      </c>
      <c r="CI268" s="36">
        <f t="shared" si="568"/>
        <v>3.7004198373720696E-3</v>
      </c>
      <c r="CJ268" s="36">
        <f t="shared" si="568"/>
        <v>6.136882790168028E-3</v>
      </c>
      <c r="CK268" s="36">
        <f t="shared" si="568"/>
        <v>3.8594665464599738E-3</v>
      </c>
      <c r="CL268" s="36">
        <f t="shared" si="568"/>
        <v>2.4272065366977361E-3</v>
      </c>
      <c r="CM268" s="36">
        <f t="shared" si="568"/>
        <v>4.0253491976256451E-3</v>
      </c>
      <c r="CN268" s="36">
        <f t="shared" si="568"/>
        <v>2.5315296213487414E-3</v>
      </c>
      <c r="CO268" s="36">
        <f t="shared" si="568"/>
        <v>1.5920711245489571E-3</v>
      </c>
      <c r="CP268" s="36">
        <f t="shared" si="568"/>
        <v>1.3489731620935778E-2</v>
      </c>
      <c r="CQ268" s="36">
        <f t="shared" ref="CQ268:DG268" si="569">CQ267/$AC267</f>
        <v>8.4836503632000158E-3</v>
      </c>
      <c r="CR268" s="36">
        <f t="shared" si="569"/>
        <v>5.3353413920647786E-3</v>
      </c>
      <c r="CS268" s="36">
        <f t="shared" si="569"/>
        <v>8.8482837644406689E-3</v>
      </c>
      <c r="CT268" s="36">
        <f t="shared" si="569"/>
        <v>5.5646582067943769E-3</v>
      </c>
      <c r="CU268" s="36">
        <f t="shared" si="569"/>
        <v>3.4995962813587998E-3</v>
      </c>
      <c r="CV268" s="36">
        <f t="shared" si="569"/>
        <v>5.8038312233400285E-3</v>
      </c>
      <c r="CW268" s="36">
        <f t="shared" si="569"/>
        <v>3.6500114494067764E-3</v>
      </c>
      <c r="CX268" s="36">
        <f t="shared" si="569"/>
        <v>2.2954808760158236E-3</v>
      </c>
      <c r="CY268" s="36">
        <f t="shared" si="569"/>
        <v>2.1972775943272547E-2</v>
      </c>
      <c r="CZ268" s="36">
        <f t="shared" si="569"/>
        <v>1.3818610618046196E-2</v>
      </c>
      <c r="DA268" s="36">
        <f t="shared" si="569"/>
        <v>8.6904813441036309E-3</v>
      </c>
      <c r="DB268" s="36">
        <f t="shared" si="569"/>
        <v>1.4412544452464357E-2</v>
      </c>
      <c r="DC268" s="36">
        <f t="shared" si="569"/>
        <v>9.0640044898316306E-3</v>
      </c>
      <c r="DD268" s="36">
        <f t="shared" si="569"/>
        <v>5.7003243016981861E-3</v>
      </c>
      <c r="DE268" s="36">
        <f t="shared" si="569"/>
        <v>9.4535819293173878E-3</v>
      </c>
      <c r="DF268" s="36">
        <f t="shared" si="569"/>
        <v>5.9453283446888206E-3</v>
      </c>
      <c r="DG268" s="36">
        <f t="shared" si="569"/>
        <v>3.7389985500144284E-3</v>
      </c>
    </row>
    <row r="269" spans="1:111" x14ac:dyDescent="0.35">
      <c r="B269" s="35">
        <f t="shared" si="563"/>
        <v>-0.46378795081647817</v>
      </c>
      <c r="D269" s="35">
        <f>$CE$6-$CE$7*SUMPRODUCT($B$6:$CD$6,AE268:DG268)</f>
        <v>0.1601192747994844</v>
      </c>
      <c r="H269" s="35">
        <f t="shared" si="559"/>
        <v>-0.32606155931826164</v>
      </c>
      <c r="I269" s="35">
        <f t="shared" si="559"/>
        <v>6.9363741750908647E-2</v>
      </c>
      <c r="J269" s="35">
        <f t="shared" si="559"/>
        <v>-0.30950181863817849</v>
      </c>
      <c r="K269" s="35">
        <f t="shared" si="559"/>
        <v>0.37401249315178653</v>
      </c>
      <c r="M269" s="35">
        <v>0.15326748608386082</v>
      </c>
      <c r="N269" s="35">
        <f>IFERROR(M269/(MAX(ABS(M266),ABS(M267),ABS(M268),ABS(M269))),0)</f>
        <v>1</v>
      </c>
      <c r="P269" s="35">
        <f>L320</f>
        <v>-6.7648545889653633E-3</v>
      </c>
      <c r="R269" s="35">
        <f>H320*J320</f>
        <v>4.6337989624589682E-4</v>
      </c>
      <c r="T269" s="35">
        <f>P269-D269</f>
        <v>-0.16688412938844976</v>
      </c>
      <c r="V269" s="35">
        <v>-0.15445141234317405</v>
      </c>
      <c r="X269" s="35">
        <v>-3.0896492919652019E-8</v>
      </c>
      <c r="Y269" s="35">
        <v>-6.5626579209832059E-7</v>
      </c>
      <c r="Z269" s="35">
        <v>1.8705371496174905E-7</v>
      </c>
      <c r="AA269" s="35">
        <v>-2.7763960844415791E-3</v>
      </c>
    </row>
    <row r="270" spans="1:111" x14ac:dyDescent="0.35">
      <c r="B270" s="3"/>
    </row>
    <row r="271" spans="1:111" ht="13.5" thickBot="1" x14ac:dyDescent="0.4">
      <c r="B271" s="39" t="s">
        <v>367</v>
      </c>
      <c r="D271" s="39" t="s">
        <v>368</v>
      </c>
      <c r="E271" s="39" t="s">
        <v>369</v>
      </c>
      <c r="F271" s="39" t="s">
        <v>370</v>
      </c>
      <c r="H271" s="39" t="s">
        <v>347</v>
      </c>
      <c r="I271" s="39" t="s">
        <v>371</v>
      </c>
      <c r="J271" s="39" t="s">
        <v>372</v>
      </c>
      <c r="K271" s="39" t="s">
        <v>349</v>
      </c>
      <c r="L271" s="39" t="s">
        <v>373</v>
      </c>
      <c r="M271" s="39" t="s">
        <v>374</v>
      </c>
    </row>
    <row r="272" spans="1:111" ht="13.15" thickTop="1" x14ac:dyDescent="0.35">
      <c r="B272" s="32">
        <v>1</v>
      </c>
      <c r="D272" s="32">
        <v>0</v>
      </c>
      <c r="E272" s="32"/>
      <c r="F272" s="32" t="b">
        <v>0</v>
      </c>
      <c r="H272" s="32">
        <v>0</v>
      </c>
      <c r="I272" s="32">
        <f>B266</f>
        <v>-0.48804304584685138</v>
      </c>
      <c r="J272" s="32">
        <f>IF(SUMPRODUCT(L272:L275,N266:N269)&gt;0,N266,-N266)</f>
        <v>-0.86507902893922162</v>
      </c>
      <c r="K272" s="32">
        <f>I272+J272*H272</f>
        <v>-0.48804304584685138</v>
      </c>
      <c r="L272" s="32">
        <f>D266</f>
        <v>-0.15287078218074157</v>
      </c>
      <c r="M272" s="32">
        <f>SUMPRODUCT(L272:L275,J272:J275)</f>
        <v>0.40790867198410335</v>
      </c>
    </row>
    <row r="273" spans="2:97" ht="13.5" thickBot="1" x14ac:dyDescent="0.4">
      <c r="H273" s="33">
        <f>H272</f>
        <v>0</v>
      </c>
      <c r="I273" s="33">
        <f>B267</f>
        <v>0.42689102277303853</v>
      </c>
      <c r="J273" s="32">
        <f>IF(SUMPRODUCT(L272:L275,N266:N269)&gt;0,N267,-N267)</f>
        <v>0.18400010917568257</v>
      </c>
      <c r="K273" s="33">
        <f t="shared" ref="K273:K275" si="570">I273+J273*H273</f>
        <v>0.42689102277303853</v>
      </c>
      <c r="L273" s="32">
        <f>D267</f>
        <v>3.7406732134229514E-2</v>
      </c>
      <c r="M273" s="39" t="s">
        <v>375</v>
      </c>
    </row>
    <row r="274" spans="2:97" ht="13.15" thickTop="1" x14ac:dyDescent="0.35">
      <c r="H274" s="33">
        <f t="shared" ref="H274:H275" si="571">H273</f>
        <v>0</v>
      </c>
      <c r="I274" s="32">
        <f>B268</f>
        <v>-0.42170526006227821</v>
      </c>
      <c r="J274" s="32">
        <f>IF(SUMPRODUCT(L272:L275,N266:N269)&gt;0,N268,-N268)</f>
        <v>-0.82144839709150563</v>
      </c>
      <c r="K274" s="32">
        <f t="shared" si="570"/>
        <v>-0.42170526006227821</v>
      </c>
      <c r="L274" s="32">
        <f>D268</f>
        <v>-0.13228006405594783</v>
      </c>
      <c r="M274" s="32">
        <f>F268</f>
        <v>-2480.3391429470794</v>
      </c>
    </row>
    <row r="275" spans="2:97" x14ac:dyDescent="0.35">
      <c r="H275" s="33">
        <f t="shared" si="571"/>
        <v>0</v>
      </c>
      <c r="I275" s="34">
        <f>B269</f>
        <v>-0.46378795081647817</v>
      </c>
      <c r="J275" s="32">
        <f>IF(SUMPRODUCT(L272:L275,N266:N269)&gt;0,N269,-N269)</f>
        <v>1</v>
      </c>
      <c r="K275" s="34">
        <f t="shared" si="570"/>
        <v>-0.46378795081647817</v>
      </c>
      <c r="L275" s="32">
        <f>D269</f>
        <v>0.1601192747994844</v>
      </c>
    </row>
    <row r="276" spans="2:97" ht="13.5" thickBot="1" x14ac:dyDescent="0.4">
      <c r="B276" s="39" t="s">
        <v>367</v>
      </c>
      <c r="D276" s="39" t="s">
        <v>368</v>
      </c>
      <c r="E276" s="39" t="s">
        <v>369</v>
      </c>
      <c r="F276" s="39" t="s">
        <v>370</v>
      </c>
      <c r="H276" s="39" t="s">
        <v>347</v>
      </c>
      <c r="I276" s="39" t="s">
        <v>371</v>
      </c>
      <c r="J276" s="39" t="s">
        <v>372</v>
      </c>
      <c r="K276" s="39" t="s">
        <v>349</v>
      </c>
      <c r="L276" s="39" t="s">
        <v>373</v>
      </c>
      <c r="M276" s="39" t="s">
        <v>374</v>
      </c>
      <c r="O276" s="45" t="s">
        <v>336</v>
      </c>
    </row>
    <row r="277" spans="2:97" ht="13.9" thickTop="1" thickBot="1" x14ac:dyDescent="0.4">
      <c r="B277" s="32">
        <f>1+B272</f>
        <v>2</v>
      </c>
      <c r="D277" s="32">
        <v>0</v>
      </c>
      <c r="E277" s="32">
        <f>H277</f>
        <v>1.7705261707305908E-3</v>
      </c>
      <c r="F277" s="32" t="b">
        <f>OR(F272,M277*M272&lt;=0)</f>
        <v>1</v>
      </c>
      <c r="H277" s="32">
        <f>ABS(H259)</f>
        <v>1.7705261707305908E-3</v>
      </c>
      <c r="I277" s="32">
        <f>I272</f>
        <v>-0.48804304584685138</v>
      </c>
      <c r="J277" s="32">
        <f>J272</f>
        <v>-0.86507902893922162</v>
      </c>
      <c r="K277" s="32">
        <f>I277+J277*H277</f>
        <v>-0.48957469090733846</v>
      </c>
      <c r="L277" s="32">
        <f>$CE$3-$CE$7*SUMPRODUCT($B$3:$CD$3,Q279:CS279)</f>
        <v>0.39246519794292567</v>
      </c>
      <c r="M277" s="32">
        <f>SUMPRODUCT(L277:L280,J277:J280)</f>
        <v>-1.1628416271316433</v>
      </c>
      <c r="O277" s="46">
        <f>SUM(Q277:CS277)</f>
        <v>-1.647836227729609</v>
      </c>
      <c r="P277" s="39" t="s">
        <v>363</v>
      </c>
      <c r="Q277" s="32">
        <f t="shared" ref="Q277:AV277" si="572">SUMPRODUCT(B$3:B$6,$K277:$K280)</f>
        <v>0.94753497171856815</v>
      </c>
      <c r="R277" s="32">
        <f t="shared" si="572"/>
        <v>0.48551754707282052</v>
      </c>
      <c r="S277" s="32">
        <f t="shared" si="572"/>
        <v>2.3500122427072945E-2</v>
      </c>
      <c r="T277" s="32">
        <f t="shared" si="572"/>
        <v>0.52437531577133467</v>
      </c>
      <c r="U277" s="32">
        <f t="shared" si="572"/>
        <v>6.2357891125587095E-2</v>
      </c>
      <c r="V277" s="32">
        <f t="shared" si="572"/>
        <v>-0.39965953352016048</v>
      </c>
      <c r="W277" s="32">
        <f t="shared" si="572"/>
        <v>0.10121565982410125</v>
      </c>
      <c r="X277" s="32">
        <f t="shared" si="572"/>
        <v>-0.36080176482164633</v>
      </c>
      <c r="Y277" s="32">
        <f t="shared" si="572"/>
        <v>-0.82281918946739396</v>
      </c>
      <c r="Z277" s="32">
        <f t="shared" si="572"/>
        <v>1.3137208001029264</v>
      </c>
      <c r="AA277" s="32">
        <f t="shared" si="572"/>
        <v>0.85170337545717878</v>
      </c>
      <c r="AB277" s="32">
        <f t="shared" si="572"/>
        <v>0.3896859508114312</v>
      </c>
      <c r="AC277" s="32">
        <f t="shared" si="572"/>
        <v>0.89056114415569299</v>
      </c>
      <c r="AD277" s="32">
        <f t="shared" si="572"/>
        <v>0.42854371950994541</v>
      </c>
      <c r="AE277" s="32">
        <f t="shared" si="572"/>
        <v>-3.3473705135802168E-2</v>
      </c>
      <c r="AF277" s="32">
        <f t="shared" si="572"/>
        <v>0.46740148820845956</v>
      </c>
      <c r="AG277" s="32">
        <f t="shared" si="572"/>
        <v>5.3840635627119826E-3</v>
      </c>
      <c r="AH277" s="32">
        <f t="shared" si="572"/>
        <v>-0.45663336108303559</v>
      </c>
      <c r="AI277" s="32">
        <f t="shared" si="572"/>
        <v>1.8019685712820708</v>
      </c>
      <c r="AJ277" s="32">
        <f t="shared" si="572"/>
        <v>1.3399511466363232</v>
      </c>
      <c r="AK277" s="32">
        <f t="shared" si="572"/>
        <v>0.87793372199057562</v>
      </c>
      <c r="AL277" s="32">
        <f t="shared" si="572"/>
        <v>1.3788089153348375</v>
      </c>
      <c r="AM277" s="32">
        <f t="shared" si="572"/>
        <v>0.91679149068908983</v>
      </c>
      <c r="AN277" s="32">
        <f t="shared" si="572"/>
        <v>0.45477406604334225</v>
      </c>
      <c r="AO277" s="32">
        <f t="shared" si="572"/>
        <v>0.95564925938760403</v>
      </c>
      <c r="AP277" s="32">
        <f t="shared" si="572"/>
        <v>0.4936318347418564</v>
      </c>
      <c r="AQ277" s="32">
        <f t="shared" si="572"/>
        <v>3.1614410096108825E-2</v>
      </c>
      <c r="AR277" s="32">
        <f t="shared" si="572"/>
        <v>0.45796028081122964</v>
      </c>
      <c r="AS277" s="32">
        <f t="shared" si="572"/>
        <v>-4.05714383451794E-3</v>
      </c>
      <c r="AT277" s="32">
        <f t="shared" si="572"/>
        <v>-0.46607456848026552</v>
      </c>
      <c r="AU277" s="32">
        <f t="shared" si="572"/>
        <v>3.480062486399621E-2</v>
      </c>
      <c r="AV277" s="32">
        <f t="shared" si="572"/>
        <v>-0.42721679978175137</v>
      </c>
      <c r="AW277" s="32">
        <f t="shared" ref="AW277:CB277" si="573">SUMPRODUCT(AH$3:AH$6,$K277:$K280)</f>
        <v>-0.88923422442749889</v>
      </c>
      <c r="AX277" s="32">
        <f t="shared" si="573"/>
        <v>-0.38835903108323722</v>
      </c>
      <c r="AY277" s="32">
        <f t="shared" si="573"/>
        <v>-0.85037645572898479</v>
      </c>
      <c r="AZ277" s="32">
        <f t="shared" si="573"/>
        <v>-1.3123938803747324</v>
      </c>
      <c r="BA277" s="32">
        <f t="shared" si="573"/>
        <v>0.82414610919558795</v>
      </c>
      <c r="BB277" s="32">
        <f t="shared" si="573"/>
        <v>0.36212868454984037</v>
      </c>
      <c r="BC277" s="32">
        <f t="shared" si="573"/>
        <v>-9.9888740095907202E-2</v>
      </c>
      <c r="BD277" s="32">
        <f t="shared" si="573"/>
        <v>0.40098645324835452</v>
      </c>
      <c r="BE277" s="32">
        <f t="shared" si="573"/>
        <v>-6.1030971397393052E-2</v>
      </c>
      <c r="BF277" s="32">
        <f t="shared" si="573"/>
        <v>-0.52304839604314068</v>
      </c>
      <c r="BG277" s="32">
        <f t="shared" si="573"/>
        <v>-2.2173202698878902E-2</v>
      </c>
      <c r="BH277" s="32">
        <f t="shared" si="573"/>
        <v>-0.48419062734462648</v>
      </c>
      <c r="BI277" s="32">
        <f t="shared" si="573"/>
        <v>-0.94620805199037405</v>
      </c>
      <c r="BJ277" s="32">
        <f t="shared" si="573"/>
        <v>1.3123938803747324</v>
      </c>
      <c r="BK277" s="32">
        <f t="shared" si="573"/>
        <v>0.85037645572898479</v>
      </c>
      <c r="BL277" s="32">
        <f t="shared" si="573"/>
        <v>0.38835903108323722</v>
      </c>
      <c r="BM277" s="32">
        <f t="shared" si="573"/>
        <v>0.88923422442749889</v>
      </c>
      <c r="BN277" s="32">
        <f t="shared" si="573"/>
        <v>0.42721679978175137</v>
      </c>
      <c r="BO277" s="32">
        <f t="shared" si="573"/>
        <v>-3.480062486399621E-2</v>
      </c>
      <c r="BP277" s="32">
        <f t="shared" si="573"/>
        <v>0.46607456848026552</v>
      </c>
      <c r="BQ277" s="32">
        <f t="shared" si="573"/>
        <v>4.05714383451794E-3</v>
      </c>
      <c r="BR277" s="32">
        <f t="shared" si="573"/>
        <v>-0.45796028081122964</v>
      </c>
      <c r="BS277" s="32">
        <f t="shared" si="573"/>
        <v>-3.1614410096108825E-2</v>
      </c>
      <c r="BT277" s="32">
        <f t="shared" si="573"/>
        <v>-0.4936318347418564</v>
      </c>
      <c r="BU277" s="32">
        <f t="shared" si="573"/>
        <v>-0.95564925938760403</v>
      </c>
      <c r="BV277" s="32">
        <f t="shared" si="573"/>
        <v>-0.45477406604334225</v>
      </c>
      <c r="BW277" s="32">
        <f t="shared" si="573"/>
        <v>-0.91679149068908983</v>
      </c>
      <c r="BX277" s="32">
        <f t="shared" si="573"/>
        <v>-1.3788089153348375</v>
      </c>
      <c r="BY277" s="32">
        <f t="shared" si="573"/>
        <v>-0.87793372199057562</v>
      </c>
      <c r="BZ277" s="32">
        <f t="shared" si="573"/>
        <v>-1.3399511466363232</v>
      </c>
      <c r="CA277" s="32">
        <f t="shared" si="573"/>
        <v>-1.8019685712820708</v>
      </c>
      <c r="CB277" s="32">
        <f t="shared" si="573"/>
        <v>0.33457141828824949</v>
      </c>
      <c r="CC277" s="32">
        <f t="shared" ref="CC277:CS277" si="574">SUMPRODUCT(BN$3:BN$6,$K277:$K280)</f>
        <v>-0.12744600635749809</v>
      </c>
      <c r="CD277" s="32">
        <f t="shared" si="574"/>
        <v>-0.58946343100324561</v>
      </c>
      <c r="CE277" s="32">
        <f t="shared" si="574"/>
        <v>-8.8588237658983937E-2</v>
      </c>
      <c r="CF277" s="32">
        <f t="shared" si="574"/>
        <v>-0.55060566230473151</v>
      </c>
      <c r="CG277" s="32">
        <f t="shared" si="574"/>
        <v>-1.0126230869504791</v>
      </c>
      <c r="CH277" s="32">
        <f t="shared" si="574"/>
        <v>-0.51174789360621742</v>
      </c>
      <c r="CI277" s="32">
        <f t="shared" si="574"/>
        <v>-0.973765318251965</v>
      </c>
      <c r="CJ277" s="32">
        <f t="shared" si="574"/>
        <v>-1.4357827428977126</v>
      </c>
      <c r="CK277" s="32">
        <f t="shared" si="574"/>
        <v>0.82281918946739396</v>
      </c>
      <c r="CL277" s="32">
        <f t="shared" si="574"/>
        <v>0.36080176482164633</v>
      </c>
      <c r="CM277" s="32">
        <f t="shared" si="574"/>
        <v>-0.10121565982410125</v>
      </c>
      <c r="CN277" s="32">
        <f t="shared" si="574"/>
        <v>0.39965953352016048</v>
      </c>
      <c r="CO277" s="32">
        <f t="shared" si="574"/>
        <v>-6.2357891125587095E-2</v>
      </c>
      <c r="CP277" s="32">
        <f t="shared" si="574"/>
        <v>-0.52437531577133467</v>
      </c>
      <c r="CQ277" s="32">
        <f t="shared" si="574"/>
        <v>-2.3500122427072945E-2</v>
      </c>
      <c r="CR277" s="32">
        <f t="shared" si="574"/>
        <v>-0.48551754707282052</v>
      </c>
      <c r="CS277" s="32">
        <f t="shared" si="574"/>
        <v>-0.94753497171856815</v>
      </c>
    </row>
    <row r="278" spans="2:97" ht="13.9" thickTop="1" thickBot="1" x14ac:dyDescent="0.4">
      <c r="H278" s="33">
        <f>H277</f>
        <v>1.7705261707305908E-3</v>
      </c>
      <c r="I278" s="33">
        <f t="shared" ref="I278:J278" si="575">I273</f>
        <v>0.42689102277303853</v>
      </c>
      <c r="J278" s="33">
        <f t="shared" si="575"/>
        <v>0.18400010917568257</v>
      </c>
      <c r="K278" s="33">
        <f t="shared" ref="K278:K280" si="576">I278+J278*H278</f>
        <v>0.42721679978175137</v>
      </c>
      <c r="L278" s="33">
        <f>$CE$4-$CE$7*SUMPRODUCT($B$4:$CD$4,Q279:CS279)</f>
        <v>-8.9301976747918843E-2</v>
      </c>
      <c r="M278" s="39" t="s">
        <v>375</v>
      </c>
      <c r="O278" s="47">
        <f t="shared" ref="O278:O279" si="577">SUM(Q278:CS278)</f>
        <v>103.82640430895707</v>
      </c>
      <c r="P278" s="39" t="s">
        <v>365</v>
      </c>
      <c r="Q278" s="33">
        <f>EXP(Q277)</f>
        <v>2.5793436612841649</v>
      </c>
      <c r="R278" s="33">
        <f>EXP(R277)</f>
        <v>1.6250158134250119</v>
      </c>
      <c r="S278" s="33">
        <f t="shared" ref="S278:CD278" si="578">EXP(S277)</f>
        <v>1.0237784260848177</v>
      </c>
      <c r="T278" s="33">
        <f t="shared" si="578"/>
        <v>1.6894031751628353</v>
      </c>
      <c r="U278" s="33">
        <f t="shared" si="578"/>
        <v>1.0643431955566713</v>
      </c>
      <c r="V278" s="33">
        <f t="shared" si="578"/>
        <v>0.67054830639737495</v>
      </c>
      <c r="W278" s="33">
        <f t="shared" si="578"/>
        <v>1.1065152469172415</v>
      </c>
      <c r="X278" s="33">
        <f t="shared" si="578"/>
        <v>0.69711717791850425</v>
      </c>
      <c r="Y278" s="33">
        <f t="shared" si="578"/>
        <v>0.43919174281871082</v>
      </c>
      <c r="Z278" s="33">
        <f t="shared" si="578"/>
        <v>3.719989330377782</v>
      </c>
      <c r="AA278" s="33">
        <f t="shared" si="578"/>
        <v>2.3436355451086355</v>
      </c>
      <c r="AB278" s="33">
        <f t="shared" si="578"/>
        <v>1.4765170220901813</v>
      </c>
      <c r="AC278" s="33">
        <f t="shared" si="578"/>
        <v>2.4364964935239501</v>
      </c>
      <c r="AD278" s="33">
        <f t="shared" si="578"/>
        <v>1.5350204746892051</v>
      </c>
      <c r="AE278" s="33">
        <f t="shared" si="578"/>
        <v>0.96708034014328903</v>
      </c>
      <c r="AF278" s="33">
        <f t="shared" si="578"/>
        <v>1.595841986555274</v>
      </c>
      <c r="AG278" s="33">
        <f t="shared" si="578"/>
        <v>1.0053985836803181</v>
      </c>
      <c r="AH278" s="33">
        <f t="shared" si="578"/>
        <v>0.6334125311794323</v>
      </c>
      <c r="AI278" s="33">
        <f t="shared" si="578"/>
        <v>6.0615683563911187</v>
      </c>
      <c r="AJ278" s="33">
        <f t="shared" si="578"/>
        <v>3.8188569368023586</v>
      </c>
      <c r="AK278" s="33">
        <f t="shared" si="578"/>
        <v>2.4059232605018721</v>
      </c>
      <c r="AL278" s="33">
        <f t="shared" si="578"/>
        <v>3.9701700015636434</v>
      </c>
      <c r="AM278" s="33">
        <f t="shared" si="578"/>
        <v>2.5012522105389028</v>
      </c>
      <c r="AN278" s="33">
        <f t="shared" si="578"/>
        <v>1.5758173121709478</v>
      </c>
      <c r="AO278" s="33">
        <f t="shared" si="578"/>
        <v>2.6003583420282075</v>
      </c>
      <c r="AP278" s="33">
        <f t="shared" si="578"/>
        <v>1.638255301065114</v>
      </c>
      <c r="AQ278" s="33">
        <f t="shared" si="578"/>
        <v>1.0321194537267486</v>
      </c>
      <c r="AR278" s="33">
        <f t="shared" si="578"/>
        <v>1.5808462118853139</v>
      </c>
      <c r="AS278" s="33">
        <f t="shared" si="578"/>
        <v>0.99595107525443005</v>
      </c>
      <c r="AT278" s="33">
        <f t="shared" si="578"/>
        <v>0.62746049352738442</v>
      </c>
      <c r="AU278" s="33">
        <f t="shared" si="578"/>
        <v>1.0354132525611373</v>
      </c>
      <c r="AV278" s="33">
        <f t="shared" si="578"/>
        <v>0.65232211360466208</v>
      </c>
      <c r="AW278" s="33">
        <f t="shared" si="578"/>
        <v>0.41097034333402838</v>
      </c>
      <c r="AX278" s="33">
        <f t="shared" si="578"/>
        <v>0.67816881586518929</v>
      </c>
      <c r="AY278" s="33">
        <f t="shared" si="578"/>
        <v>0.42725405943153116</v>
      </c>
      <c r="AZ278" s="33">
        <f t="shared" si="578"/>
        <v>0.26917491195438575</v>
      </c>
      <c r="BA278" s="33">
        <f t="shared" si="578"/>
        <v>2.2799331199835904</v>
      </c>
      <c r="BB278" s="33">
        <f t="shared" si="578"/>
        <v>1.4363837704667108</v>
      </c>
      <c r="BC278" s="33">
        <f t="shared" si="578"/>
        <v>0.90493809576090301</v>
      </c>
      <c r="BD278" s="33">
        <f t="shared" si="578"/>
        <v>1.4932970390388178</v>
      </c>
      <c r="BE278" s="33">
        <f t="shared" si="578"/>
        <v>0.9407941016168011</v>
      </c>
      <c r="BF278" s="33">
        <f t="shared" si="578"/>
        <v>0.59271097343544388</v>
      </c>
      <c r="BG278" s="33">
        <f t="shared" si="578"/>
        <v>0.97807081587470013</v>
      </c>
      <c r="BH278" s="33">
        <f t="shared" si="578"/>
        <v>0.61619572696047564</v>
      </c>
      <c r="BI278" s="33">
        <f t="shared" si="578"/>
        <v>0.38821030927579764</v>
      </c>
      <c r="BJ278" s="33">
        <f t="shared" si="578"/>
        <v>3.7150564766208953</v>
      </c>
      <c r="BK278" s="33">
        <f t="shared" si="578"/>
        <v>2.3405277911941131</v>
      </c>
      <c r="BL278" s="33">
        <f t="shared" si="578"/>
        <v>1.4745591018133548</v>
      </c>
      <c r="BM278" s="33">
        <f t="shared" si="578"/>
        <v>2.4332656022997265</v>
      </c>
      <c r="BN278" s="33">
        <f t="shared" si="578"/>
        <v>1.532984976508166</v>
      </c>
      <c r="BO278" s="33">
        <f t="shared" si="578"/>
        <v>0.96579795316165673</v>
      </c>
      <c r="BP278" s="33">
        <f t="shared" si="578"/>
        <v>1.5937258366312694</v>
      </c>
      <c r="BQ278" s="33">
        <f t="shared" si="578"/>
        <v>1.0040653851842427</v>
      </c>
      <c r="BR278" s="33">
        <f t="shared" si="578"/>
        <v>0.63257260097894152</v>
      </c>
      <c r="BS278" s="33">
        <f t="shared" si="578"/>
        <v>0.96888010044692741</v>
      </c>
      <c r="BT278" s="33">
        <f t="shared" si="578"/>
        <v>0.61040547181495375</v>
      </c>
      <c r="BU278" s="33">
        <f t="shared" si="578"/>
        <v>0.38456238274453652</v>
      </c>
      <c r="BV278" s="33">
        <f t="shared" si="578"/>
        <v>0.6345913274822037</v>
      </c>
      <c r="BW278" s="33">
        <f t="shared" si="578"/>
        <v>0.39979974661753398</v>
      </c>
      <c r="BX278" s="33">
        <f t="shared" si="578"/>
        <v>0.25187838294233045</v>
      </c>
      <c r="BY278" s="33">
        <f t="shared" si="578"/>
        <v>0.41564085455967598</v>
      </c>
      <c r="BZ278" s="33">
        <f t="shared" si="578"/>
        <v>0.26185846093447257</v>
      </c>
      <c r="CA278" s="33">
        <f t="shared" si="578"/>
        <v>0.16497380565635836</v>
      </c>
      <c r="CB278" s="33">
        <f t="shared" si="578"/>
        <v>1.3973413819093448</v>
      </c>
      <c r="CC278" s="33">
        <f t="shared" si="578"/>
        <v>0.88034094736540114</v>
      </c>
      <c r="CD278" s="33">
        <f t="shared" si="578"/>
        <v>0.5546247993809803</v>
      </c>
      <c r="CE278" s="33">
        <f t="shared" ref="CE278:CS278" si="579">EXP(CE277)</f>
        <v>0.9152223500953629</v>
      </c>
      <c r="CF278" s="33">
        <f t="shared" si="579"/>
        <v>0.57660047942759096</v>
      </c>
      <c r="CG278" s="33">
        <f t="shared" si="579"/>
        <v>0.36326485344406823</v>
      </c>
      <c r="CH278" s="33">
        <f t="shared" si="579"/>
        <v>0.59944689319193289</v>
      </c>
      <c r="CI278" s="33">
        <f t="shared" si="579"/>
        <v>0.37765835369933198</v>
      </c>
      <c r="CJ278" s="33">
        <f t="shared" si="579"/>
        <v>0.23792905383066743</v>
      </c>
      <c r="CK278" s="33">
        <f t="shared" si="579"/>
        <v>2.2769098380175583</v>
      </c>
      <c r="CL278" s="33">
        <f t="shared" si="579"/>
        <v>1.4344790684772137</v>
      </c>
      <c r="CM278" s="33">
        <f t="shared" si="579"/>
        <v>0.90373811186606445</v>
      </c>
      <c r="CN278" s="33">
        <f t="shared" si="579"/>
        <v>1.4913168677923527</v>
      </c>
      <c r="CO278" s="33">
        <f t="shared" si="579"/>
        <v>0.9395465712325819</v>
      </c>
      <c r="CP278" s="33">
        <f t="shared" si="579"/>
        <v>0.59192501511879414</v>
      </c>
      <c r="CQ278" s="33">
        <f t="shared" si="579"/>
        <v>0.97677385508527248</v>
      </c>
      <c r="CR278" s="33">
        <f t="shared" si="579"/>
        <v>0.61537862692691025</v>
      </c>
      <c r="CS278" s="33">
        <f t="shared" si="579"/>
        <v>0.38769552697066162</v>
      </c>
    </row>
    <row r="279" spans="2:97" ht="13.9" thickTop="1" thickBot="1" x14ac:dyDescent="0.4">
      <c r="H279" s="32">
        <f t="shared" ref="H279:H280" si="580">H278</f>
        <v>1.7705261707305908E-3</v>
      </c>
      <c r="I279" s="32">
        <f t="shared" ref="I279:J279" si="581">I274</f>
        <v>-0.42170526006227821</v>
      </c>
      <c r="J279" s="32">
        <f t="shared" si="581"/>
        <v>-0.82144839709150563</v>
      </c>
      <c r="K279" s="32">
        <f t="shared" si="576"/>
        <v>-0.42315965594723343</v>
      </c>
      <c r="L279" s="32">
        <f>$CE$5-$CE$7*SUMPRODUCT($B$5:$CD$5,Q279:CS279)</f>
        <v>0.40073710174709731</v>
      </c>
      <c r="M279" s="32">
        <f>SUMPRODUCT($B$7:$CD$7, LN(Q279:CS279))</f>
        <v>-2480.3398112757345</v>
      </c>
      <c r="O279" s="48">
        <f t="shared" si="577"/>
        <v>0.99999999999999978</v>
      </c>
      <c r="P279" s="39" t="s">
        <v>366</v>
      </c>
      <c r="Q279" s="32">
        <f t="shared" ref="Q279:AV279" si="582">Q278/$O278</f>
        <v>2.484284877677928E-2</v>
      </c>
      <c r="R279" s="32">
        <f t="shared" si="582"/>
        <v>1.5651276996836366E-2</v>
      </c>
      <c r="S279" s="32">
        <f t="shared" si="582"/>
        <v>9.8604823397172841E-3</v>
      </c>
      <c r="T279" s="32">
        <f t="shared" si="582"/>
        <v>1.6271421382711711E-2</v>
      </c>
      <c r="U279" s="32">
        <f t="shared" si="582"/>
        <v>1.0251180348974589E-2</v>
      </c>
      <c r="V279" s="32">
        <f t="shared" si="582"/>
        <v>6.458360095010311E-3</v>
      </c>
      <c r="W279" s="32">
        <f t="shared" si="582"/>
        <v>1.0657358831618353E-2</v>
      </c>
      <c r="X279" s="32">
        <f t="shared" si="582"/>
        <v>6.7142571541251401E-3</v>
      </c>
      <c r="Y279" s="32">
        <f t="shared" si="582"/>
        <v>4.2300582953041926E-3</v>
      </c>
      <c r="Z279" s="32">
        <f t="shared" si="582"/>
        <v>3.5828933450379151E-2</v>
      </c>
      <c r="AA279" s="32">
        <f t="shared" si="582"/>
        <v>2.2572635166432813E-2</v>
      </c>
      <c r="AB279" s="32">
        <f t="shared" si="582"/>
        <v>1.4221016627875293E-2</v>
      </c>
      <c r="AC279" s="32">
        <f t="shared" si="582"/>
        <v>2.3467021801830371E-2</v>
      </c>
      <c r="AD279" s="32">
        <f t="shared" si="582"/>
        <v>1.4784490370305345E-2</v>
      </c>
      <c r="AE279" s="32">
        <f t="shared" si="582"/>
        <v>9.3143969164678018E-3</v>
      </c>
      <c r="AF279" s="32">
        <f t="shared" si="582"/>
        <v>1.5370290410968237E-2</v>
      </c>
      <c r="AG279" s="32">
        <f t="shared" si="582"/>
        <v>9.6834575980166409E-3</v>
      </c>
      <c r="AH279" s="32">
        <f t="shared" si="582"/>
        <v>6.1006883113719464E-3</v>
      </c>
      <c r="AI279" s="32">
        <f t="shared" si="582"/>
        <v>5.8381761332634237E-2</v>
      </c>
      <c r="AJ279" s="32">
        <f t="shared" si="582"/>
        <v>3.6781172980223369E-2</v>
      </c>
      <c r="AK279" s="32">
        <f t="shared" si="582"/>
        <v>2.3172556889695869E-2</v>
      </c>
      <c r="AL279" s="32">
        <f t="shared" si="582"/>
        <v>3.8238538914913946E-2</v>
      </c>
      <c r="AM279" s="32">
        <f t="shared" si="582"/>
        <v>2.4090713987319705E-2</v>
      </c>
      <c r="AN279" s="32">
        <f t="shared" si="582"/>
        <v>1.5177423533629995E-2</v>
      </c>
      <c r="AO279" s="32">
        <f t="shared" si="582"/>
        <v>2.5045250862105368E-2</v>
      </c>
      <c r="AP279" s="32">
        <f t="shared" si="582"/>
        <v>1.5778792610308883E-2</v>
      </c>
      <c r="AQ279" s="32">
        <f t="shared" si="582"/>
        <v>9.9408186250528573E-3</v>
      </c>
      <c r="AR279" s="32">
        <f t="shared" si="582"/>
        <v>1.5225859186851711E-2</v>
      </c>
      <c r="AS279" s="32">
        <f t="shared" si="582"/>
        <v>9.5924642857781184E-3</v>
      </c>
      <c r="AT279" s="32">
        <f t="shared" si="582"/>
        <v>6.0433614907846097E-3</v>
      </c>
      <c r="AU279" s="32">
        <f t="shared" si="582"/>
        <v>9.9725427212142455E-3</v>
      </c>
      <c r="AV279" s="32">
        <f t="shared" si="582"/>
        <v>6.2828152236067223E-3</v>
      </c>
      <c r="AW279" s="32">
        <f t="shared" ref="AW279:CB279" si="583">AW278/$O278</f>
        <v>3.9582449769819689E-3</v>
      </c>
      <c r="AX279" s="32">
        <f t="shared" si="583"/>
        <v>6.5317567374013731E-3</v>
      </c>
      <c r="AY279" s="32">
        <f t="shared" si="583"/>
        <v>4.1150809591763175E-3</v>
      </c>
      <c r="AZ279" s="32">
        <f t="shared" si="583"/>
        <v>2.5925477603307902E-3</v>
      </c>
      <c r="BA279" s="32">
        <f t="shared" si="583"/>
        <v>2.1959087721069248E-2</v>
      </c>
      <c r="BB279" s="32">
        <f t="shared" si="583"/>
        <v>1.3834474766095646E-2</v>
      </c>
      <c r="BC279" s="32">
        <f t="shared" si="583"/>
        <v>8.7158762916230009E-3</v>
      </c>
      <c r="BD279" s="32">
        <f t="shared" si="583"/>
        <v>1.4382632712534297E-2</v>
      </c>
      <c r="BE279" s="32">
        <f t="shared" si="583"/>
        <v>9.0612220261165211E-3</v>
      </c>
      <c r="BF279" s="32">
        <f t="shared" si="583"/>
        <v>5.7086728311587205E-3</v>
      </c>
      <c r="BG279" s="32">
        <f t="shared" si="583"/>
        <v>9.4202512586706449E-3</v>
      </c>
      <c r="BH279" s="32">
        <f t="shared" si="583"/>
        <v>5.9348653270015692E-3</v>
      </c>
      <c r="BI279" s="32">
        <f t="shared" si="583"/>
        <v>3.7390325886717322E-3</v>
      </c>
      <c r="BJ279" s="32">
        <f t="shared" si="583"/>
        <v>3.5781422860084532E-2</v>
      </c>
      <c r="BK279" s="32">
        <f t="shared" si="583"/>
        <v>2.2542702954726102E-2</v>
      </c>
      <c r="BL279" s="32">
        <f t="shared" si="583"/>
        <v>1.4202158994406638E-2</v>
      </c>
      <c r="BM279" s="32">
        <f t="shared" si="583"/>
        <v>2.3435903597884777E-2</v>
      </c>
      <c r="BN279" s="32">
        <f t="shared" si="583"/>
        <v>1.4764885548250811E-2</v>
      </c>
      <c r="BO279" s="32">
        <f t="shared" si="583"/>
        <v>9.3020456558210764E-3</v>
      </c>
      <c r="BP279" s="32">
        <f t="shared" si="583"/>
        <v>1.5349908794768686E-2</v>
      </c>
      <c r="BQ279" s="32">
        <f t="shared" si="583"/>
        <v>9.6706169482325254E-3</v>
      </c>
      <c r="BR279" s="32">
        <f t="shared" si="583"/>
        <v>6.0925985561109302E-3</v>
      </c>
      <c r="BS279" s="32">
        <f t="shared" si="583"/>
        <v>9.3317312382678978E-3</v>
      </c>
      <c r="BT279" s="32">
        <f t="shared" si="583"/>
        <v>5.8790967083726144E-3</v>
      </c>
      <c r="BU279" s="32">
        <f t="shared" si="583"/>
        <v>3.7038977252856716E-3</v>
      </c>
      <c r="BV279" s="32">
        <f t="shared" si="583"/>
        <v>6.112041842399215E-3</v>
      </c>
      <c r="BW279" s="32">
        <f t="shared" si="583"/>
        <v>3.8506558064733383E-3</v>
      </c>
      <c r="BX279" s="32">
        <f t="shared" si="583"/>
        <v>2.425956909697209E-3</v>
      </c>
      <c r="BY279" s="32">
        <f t="shared" si="583"/>
        <v>4.0032288253270352E-3</v>
      </c>
      <c r="BZ279" s="32">
        <f t="shared" si="583"/>
        <v>2.5220796451282108E-3</v>
      </c>
      <c r="CA279" s="32">
        <f t="shared" si="583"/>
        <v>1.5889388326060534E-3</v>
      </c>
      <c r="CB279" s="32">
        <f t="shared" si="583"/>
        <v>1.3458439509773108E-2</v>
      </c>
      <c r="CC279" s="32">
        <f t="shared" ref="CC279:CS279" si="584">CC278/$O278</f>
        <v>8.4789698075815427E-3</v>
      </c>
      <c r="CD279" s="32">
        <f t="shared" si="584"/>
        <v>5.3418473178612523E-3</v>
      </c>
      <c r="CE279" s="32">
        <f t="shared" si="584"/>
        <v>8.8149286897380007E-3</v>
      </c>
      <c r="CF279" s="32">
        <f t="shared" si="584"/>
        <v>5.5535052308254484E-3</v>
      </c>
      <c r="CG279" s="32">
        <f t="shared" si="584"/>
        <v>3.4987713950210401E-3</v>
      </c>
      <c r="CH279" s="32">
        <f t="shared" si="584"/>
        <v>5.7735495819363439E-3</v>
      </c>
      <c r="CI279" s="32">
        <f t="shared" si="584"/>
        <v>3.6374018363915499E-3</v>
      </c>
      <c r="CJ279" s="32">
        <f t="shared" si="584"/>
        <v>2.2916044855281711E-3</v>
      </c>
      <c r="CK279" s="32">
        <f t="shared" si="584"/>
        <v>2.1929969097669408E-2</v>
      </c>
      <c r="CL279" s="32">
        <f t="shared" si="584"/>
        <v>1.3816129702504412E-2</v>
      </c>
      <c r="CM279" s="32">
        <f t="shared" si="584"/>
        <v>8.7043186931216807E-3</v>
      </c>
      <c r="CN279" s="32">
        <f t="shared" si="584"/>
        <v>1.4363560769711615E-2</v>
      </c>
      <c r="CO279" s="32">
        <f t="shared" si="584"/>
        <v>9.0492064854405009E-3</v>
      </c>
      <c r="CP279" s="32">
        <f t="shared" si="584"/>
        <v>5.7011029040107955E-3</v>
      </c>
      <c r="CQ279" s="32">
        <f t="shared" si="584"/>
        <v>9.4077596309574459E-3</v>
      </c>
      <c r="CR279" s="32">
        <f t="shared" si="584"/>
        <v>5.9269954596108624E-3</v>
      </c>
      <c r="CS279" s="32">
        <f t="shared" si="584"/>
        <v>3.734074482797198E-3</v>
      </c>
    </row>
    <row r="280" spans="2:97" ht="13.15" thickTop="1" x14ac:dyDescent="0.35">
      <c r="H280" s="34">
        <f t="shared" si="580"/>
        <v>1.7705261707305908E-3</v>
      </c>
      <c r="I280" s="34">
        <f t="shared" ref="I280:J280" si="585">I275</f>
        <v>-0.46378795081647817</v>
      </c>
      <c r="J280" s="34">
        <f t="shared" si="585"/>
        <v>1</v>
      </c>
      <c r="K280" s="34">
        <f t="shared" si="576"/>
        <v>-0.46201742464574758</v>
      </c>
      <c r="L280" s="34">
        <f>$CE$6-$CE$7*SUMPRODUCT($B$6:$CD$6,Q279:CS279)</f>
        <v>-0.47771179144626785</v>
      </c>
    </row>
    <row r="281" spans="2:97" ht="13.5" thickBot="1" x14ac:dyDescent="0.4">
      <c r="B281" s="39" t="s">
        <v>367</v>
      </c>
      <c r="D281" s="39" t="s">
        <v>368</v>
      </c>
      <c r="E281" s="39" t="s">
        <v>369</v>
      </c>
      <c r="F281" s="39" t="s">
        <v>370</v>
      </c>
      <c r="H281" s="39" t="s">
        <v>347</v>
      </c>
      <c r="I281" s="39" t="s">
        <v>371</v>
      </c>
      <c r="J281" s="39" t="s">
        <v>372</v>
      </c>
      <c r="K281" s="39" t="s">
        <v>349</v>
      </c>
      <c r="L281" s="39" t="s">
        <v>373</v>
      </c>
      <c r="M281" s="39" t="s">
        <v>374</v>
      </c>
      <c r="O281" s="45" t="s">
        <v>336</v>
      </c>
    </row>
    <row r="282" spans="2:97" ht="13.9" thickTop="1" thickBot="1" x14ac:dyDescent="0.4">
      <c r="B282" s="32">
        <f>1+B277</f>
        <v>3</v>
      </c>
      <c r="D282" s="32">
        <f>IF(F277,IF(M282&lt;0,D277,H282),E277)</f>
        <v>0</v>
      </c>
      <c r="E282" s="32">
        <f>IF(F277,IF(M282&lt;0,H282,E277),H282)</f>
        <v>8.8526308536529541E-4</v>
      </c>
      <c r="F282" s="32" t="b">
        <f>OR(F277,M282*M277&lt;=0)</f>
        <v>1</v>
      </c>
      <c r="H282" s="32">
        <f>IF(F277,(D277+E277)/2,2*H277)</f>
        <v>8.8526308536529541E-4</v>
      </c>
      <c r="I282" s="32">
        <f>I277</f>
        <v>-0.48804304584685138</v>
      </c>
      <c r="J282" s="32">
        <f>J277</f>
        <v>-0.86507902893922162</v>
      </c>
      <c r="K282" s="32">
        <f>I282+J282*H282</f>
        <v>-0.48880886837709492</v>
      </c>
      <c r="L282" s="32">
        <f>$CE$3-$CE$7*SUMPRODUCT($B$3:$CD$3,Q284:CS284)</f>
        <v>0.11984567182597061</v>
      </c>
      <c r="M282" s="32">
        <f>SUMPRODUCT(L282:L285,J282:J285)</f>
        <v>-0.37747865886608012</v>
      </c>
      <c r="O282" s="46">
        <f>SUM(Q282:CS282)</f>
        <v>-1.6472079434985236</v>
      </c>
      <c r="P282" s="39" t="s">
        <v>363</v>
      </c>
      <c r="Q282" s="32">
        <f t="shared" ref="Q282:AV282" si="586">SUMPRODUCT(B$3:B$6,$K282:$K285)</f>
        <v>0.94709010283556871</v>
      </c>
      <c r="R282" s="32">
        <f t="shared" si="586"/>
        <v>0.48418741510445579</v>
      </c>
      <c r="S282" s="32">
        <f t="shared" si="586"/>
        <v>2.1284727373342915E-2</v>
      </c>
      <c r="T282" s="32">
        <f t="shared" si="586"/>
        <v>0.5246576448308129</v>
      </c>
      <c r="U282" s="32">
        <f t="shared" si="586"/>
        <v>6.175495709969997E-2</v>
      </c>
      <c r="V282" s="32">
        <f t="shared" si="586"/>
        <v>-0.4011477306314129</v>
      </c>
      <c r="W282" s="32">
        <f t="shared" si="586"/>
        <v>0.10222518682605702</v>
      </c>
      <c r="X282" s="32">
        <f t="shared" si="586"/>
        <v>-0.36067750090505585</v>
      </c>
      <c r="Y282" s="32">
        <f t="shared" si="586"/>
        <v>-0.82358018863616866</v>
      </c>
      <c r="Z282" s="32">
        <f t="shared" si="586"/>
        <v>1.3131363125019071</v>
      </c>
      <c r="AA282" s="32">
        <f t="shared" si="586"/>
        <v>0.85023362477079434</v>
      </c>
      <c r="AB282" s="32">
        <f t="shared" si="586"/>
        <v>0.38733093703968147</v>
      </c>
      <c r="AC282" s="32">
        <f t="shared" si="586"/>
        <v>0.89070385449715139</v>
      </c>
      <c r="AD282" s="32">
        <f t="shared" si="586"/>
        <v>0.42780116676603852</v>
      </c>
      <c r="AE282" s="32">
        <f t="shared" si="586"/>
        <v>-3.5101520965074351E-2</v>
      </c>
      <c r="AF282" s="32">
        <f t="shared" si="586"/>
        <v>0.46827139649239558</v>
      </c>
      <c r="AG282" s="32">
        <f t="shared" si="586"/>
        <v>5.3687087612827034E-3</v>
      </c>
      <c r="AH282" s="32">
        <f t="shared" si="586"/>
        <v>-0.45753397896983017</v>
      </c>
      <c r="AI282" s="32">
        <f t="shared" si="586"/>
        <v>1.8011979253903585</v>
      </c>
      <c r="AJ282" s="32">
        <f t="shared" si="586"/>
        <v>1.3382952376592456</v>
      </c>
      <c r="AK282" s="32">
        <f t="shared" si="586"/>
        <v>0.87539254992813276</v>
      </c>
      <c r="AL282" s="32">
        <f t="shared" si="586"/>
        <v>1.3787654673856027</v>
      </c>
      <c r="AM282" s="32">
        <f t="shared" si="586"/>
        <v>0.91586277965448981</v>
      </c>
      <c r="AN282" s="32">
        <f t="shared" si="586"/>
        <v>0.45296009192337694</v>
      </c>
      <c r="AO282" s="32">
        <f t="shared" si="586"/>
        <v>0.95633300938084687</v>
      </c>
      <c r="AP282" s="32">
        <f t="shared" si="586"/>
        <v>0.49343032164973399</v>
      </c>
      <c r="AQ282" s="32">
        <f t="shared" si="586"/>
        <v>3.0527633918621122E-2</v>
      </c>
      <c r="AR282" s="32">
        <f t="shared" si="586"/>
        <v>0.45828123445847374</v>
      </c>
      <c r="AS282" s="32">
        <f t="shared" si="586"/>
        <v>-4.6214532726391311E-3</v>
      </c>
      <c r="AT282" s="32">
        <f t="shared" si="586"/>
        <v>-0.467524141003752</v>
      </c>
      <c r="AU282" s="32">
        <f t="shared" si="586"/>
        <v>3.5848776453717923E-2</v>
      </c>
      <c r="AV282" s="32">
        <f t="shared" si="586"/>
        <v>-0.42705391127739495</v>
      </c>
      <c r="AW282" s="32">
        <f t="shared" ref="AW282:CB282" si="587">SUMPRODUCT(AH$3:AH$6,$K282:$K285)</f>
        <v>-0.88995659900850788</v>
      </c>
      <c r="AX282" s="32">
        <f t="shared" si="587"/>
        <v>-0.38658368155103795</v>
      </c>
      <c r="AY282" s="32">
        <f t="shared" si="587"/>
        <v>-0.84948636928215082</v>
      </c>
      <c r="AZ282" s="32">
        <f t="shared" si="587"/>
        <v>-1.3123890570132637</v>
      </c>
      <c r="BA282" s="32">
        <f t="shared" si="587"/>
        <v>0.82432744412481229</v>
      </c>
      <c r="BB282" s="32">
        <f t="shared" si="587"/>
        <v>0.36142475639369942</v>
      </c>
      <c r="BC282" s="32">
        <f t="shared" si="587"/>
        <v>-0.10147793133741345</v>
      </c>
      <c r="BD282" s="32">
        <f t="shared" si="587"/>
        <v>0.40189498612005647</v>
      </c>
      <c r="BE282" s="32">
        <f t="shared" si="587"/>
        <v>-6.1007701611056418E-2</v>
      </c>
      <c r="BF282" s="32">
        <f t="shared" si="587"/>
        <v>-0.52391038934216927</v>
      </c>
      <c r="BG282" s="32">
        <f t="shared" si="587"/>
        <v>-2.0537471884699343E-2</v>
      </c>
      <c r="BH282" s="32">
        <f t="shared" si="587"/>
        <v>-0.48344015961581221</v>
      </c>
      <c r="BI282" s="32">
        <f t="shared" si="587"/>
        <v>-0.94634284734692509</v>
      </c>
      <c r="BJ282" s="32">
        <f t="shared" si="587"/>
        <v>1.3123890570132637</v>
      </c>
      <c r="BK282" s="32">
        <f t="shared" si="587"/>
        <v>0.84948636928215082</v>
      </c>
      <c r="BL282" s="32">
        <f t="shared" si="587"/>
        <v>0.38658368155103795</v>
      </c>
      <c r="BM282" s="32">
        <f t="shared" si="587"/>
        <v>0.88995659900850788</v>
      </c>
      <c r="BN282" s="32">
        <f t="shared" si="587"/>
        <v>0.42705391127739495</v>
      </c>
      <c r="BO282" s="32">
        <f t="shared" si="587"/>
        <v>-3.5848776453717923E-2</v>
      </c>
      <c r="BP282" s="32">
        <f t="shared" si="587"/>
        <v>0.467524141003752</v>
      </c>
      <c r="BQ282" s="32">
        <f t="shared" si="587"/>
        <v>4.6214532726391311E-3</v>
      </c>
      <c r="BR282" s="32">
        <f t="shared" si="587"/>
        <v>-0.45828123445847374</v>
      </c>
      <c r="BS282" s="32">
        <f t="shared" si="587"/>
        <v>-3.0527633918621122E-2</v>
      </c>
      <c r="BT282" s="32">
        <f t="shared" si="587"/>
        <v>-0.49343032164973399</v>
      </c>
      <c r="BU282" s="32">
        <f t="shared" si="587"/>
        <v>-0.95633300938084687</v>
      </c>
      <c r="BV282" s="32">
        <f t="shared" si="587"/>
        <v>-0.45296009192337694</v>
      </c>
      <c r="BW282" s="32">
        <f t="shared" si="587"/>
        <v>-0.91586277965448981</v>
      </c>
      <c r="BX282" s="32">
        <f t="shared" si="587"/>
        <v>-1.3787654673856027</v>
      </c>
      <c r="BY282" s="32">
        <f t="shared" si="587"/>
        <v>-0.87539254992813276</v>
      </c>
      <c r="BZ282" s="32">
        <f t="shared" si="587"/>
        <v>-1.3382952376592456</v>
      </c>
      <c r="CA282" s="32">
        <f t="shared" si="587"/>
        <v>-1.8011979253903585</v>
      </c>
      <c r="CB282" s="32">
        <f t="shared" si="587"/>
        <v>0.33551857574771737</v>
      </c>
      <c r="CC282" s="32">
        <f t="shared" ref="CC282:CS282" si="588">SUMPRODUCT(BN$3:BN$6,$K282:$K285)</f>
        <v>-0.1273841119833955</v>
      </c>
      <c r="CD282" s="32">
        <f t="shared" si="588"/>
        <v>-0.59028679971450837</v>
      </c>
      <c r="CE282" s="32">
        <f t="shared" si="588"/>
        <v>-8.6913882257038444E-2</v>
      </c>
      <c r="CF282" s="32">
        <f t="shared" si="588"/>
        <v>-0.54981656998815132</v>
      </c>
      <c r="CG282" s="32">
        <f t="shared" si="588"/>
        <v>-1.0127192577192643</v>
      </c>
      <c r="CH282" s="32">
        <f t="shared" si="588"/>
        <v>-0.50934634026179426</v>
      </c>
      <c r="CI282" s="32">
        <f t="shared" si="588"/>
        <v>-0.97224902799290713</v>
      </c>
      <c r="CJ282" s="32">
        <f t="shared" si="588"/>
        <v>-1.4351517157240199</v>
      </c>
      <c r="CK282" s="32">
        <f t="shared" si="588"/>
        <v>0.82358018863616866</v>
      </c>
      <c r="CL282" s="32">
        <f t="shared" si="588"/>
        <v>0.36067750090505585</v>
      </c>
      <c r="CM282" s="32">
        <f t="shared" si="588"/>
        <v>-0.10222518682605702</v>
      </c>
      <c r="CN282" s="32">
        <f t="shared" si="588"/>
        <v>0.4011477306314129</v>
      </c>
      <c r="CO282" s="32">
        <f t="shared" si="588"/>
        <v>-6.175495709969997E-2</v>
      </c>
      <c r="CP282" s="32">
        <f t="shared" si="588"/>
        <v>-0.5246576448308129</v>
      </c>
      <c r="CQ282" s="32">
        <f t="shared" si="588"/>
        <v>-2.1284727373342915E-2</v>
      </c>
      <c r="CR282" s="32">
        <f t="shared" si="588"/>
        <v>-0.48418741510445579</v>
      </c>
      <c r="CS282" s="32">
        <f t="shared" si="588"/>
        <v>-0.94709010283556871</v>
      </c>
    </row>
    <row r="283" spans="2:97" ht="13.9" thickTop="1" thickBot="1" x14ac:dyDescent="0.4">
      <c r="H283" s="33">
        <f>H282</f>
        <v>8.8526308536529541E-4</v>
      </c>
      <c r="I283" s="33">
        <f t="shared" ref="I283:J283" si="589">I278</f>
        <v>0.42689102277303853</v>
      </c>
      <c r="J283" s="33">
        <f t="shared" si="589"/>
        <v>0.18400010917568257</v>
      </c>
      <c r="K283" s="33">
        <f t="shared" ref="K283:K285" si="590">I283+J283*H283</f>
        <v>0.42705391127739495</v>
      </c>
      <c r="L283" s="33">
        <f>$CE$4-$CE$7*SUMPRODUCT($B$4:$CD$4,Q284:CS284)</f>
        <v>-2.5949189520787286E-2</v>
      </c>
      <c r="M283" s="39" t="s">
        <v>375</v>
      </c>
      <c r="O283" s="47">
        <f t="shared" ref="O283:O284" si="591">SUM(Q283:CS283)</f>
        <v>103.80412362796174</v>
      </c>
      <c r="P283" s="39" t="s">
        <v>365</v>
      </c>
      <c r="Q283" s="33">
        <f>EXP(Q282)</f>
        <v>2.5781964467496423</v>
      </c>
      <c r="R283" s="33">
        <f>EXP(R282)</f>
        <v>1.6228557648357904</v>
      </c>
      <c r="S283" s="33">
        <f t="shared" ref="S283:CD283" si="592">EXP(S282)</f>
        <v>1.0215128629088914</v>
      </c>
      <c r="T283" s="33">
        <f t="shared" si="592"/>
        <v>1.6898802101096038</v>
      </c>
      <c r="U283" s="33">
        <f t="shared" si="592"/>
        <v>1.0637016602500162</v>
      </c>
      <c r="V283" s="33">
        <f t="shared" si="592"/>
        <v>0.66955114051856712</v>
      </c>
      <c r="W283" s="33">
        <f t="shared" si="592"/>
        <v>1.1076328679764806</v>
      </c>
      <c r="X283" s="33">
        <f t="shared" si="592"/>
        <v>0.69720380981185259</v>
      </c>
      <c r="Y283" s="33">
        <f t="shared" si="592"/>
        <v>0.43885764540754268</v>
      </c>
      <c r="Z283" s="33">
        <f t="shared" si="592"/>
        <v>3.7178156780365548</v>
      </c>
      <c r="AA283" s="33">
        <f t="shared" si="592"/>
        <v>2.3401935152400712</v>
      </c>
      <c r="AB283" s="33">
        <f t="shared" si="592"/>
        <v>1.4730438954047129</v>
      </c>
      <c r="AC283" s="33">
        <f t="shared" si="592"/>
        <v>2.4368442315828216</v>
      </c>
      <c r="AD283" s="33">
        <f t="shared" si="592"/>
        <v>1.533881064112351</v>
      </c>
      <c r="AE283" s="33">
        <f t="shared" si="592"/>
        <v>0.96550739203966773</v>
      </c>
      <c r="AF283" s="33">
        <f t="shared" si="592"/>
        <v>1.5972308267134281</v>
      </c>
      <c r="AG283" s="33">
        <f t="shared" si="592"/>
        <v>1.0053831461032292</v>
      </c>
      <c r="AH283" s="33">
        <f t="shared" si="592"/>
        <v>0.632842325331467</v>
      </c>
      <c r="AI283" s="33">
        <f t="shared" si="592"/>
        <v>6.0568988331454863</v>
      </c>
      <c r="AJ283" s="33">
        <f t="shared" si="592"/>
        <v>3.8125384901485835</v>
      </c>
      <c r="AK283" s="33">
        <f t="shared" si="592"/>
        <v>2.3998171571434104</v>
      </c>
      <c r="AL283" s="33">
        <f t="shared" si="592"/>
        <v>3.9699975095662006</v>
      </c>
      <c r="AM283" s="33">
        <f t="shared" si="592"/>
        <v>2.4989303483470615</v>
      </c>
      <c r="AN283" s="33">
        <f t="shared" si="592"/>
        <v>1.5729614113970352</v>
      </c>
      <c r="AO283" s="33">
        <f t="shared" si="592"/>
        <v>2.6021369450175955</v>
      </c>
      <c r="AP283" s="33">
        <f t="shared" si="592"/>
        <v>1.6379252044342238</v>
      </c>
      <c r="AQ283" s="33">
        <f t="shared" si="592"/>
        <v>1.0309983801804685</v>
      </c>
      <c r="AR283" s="33">
        <f t="shared" si="592"/>
        <v>1.5813536716739294</v>
      </c>
      <c r="AS283" s="33">
        <f t="shared" si="592"/>
        <v>0.99538920921082297</v>
      </c>
      <c r="AT283" s="33">
        <f t="shared" si="592"/>
        <v>0.62655160294695134</v>
      </c>
      <c r="AU283" s="33">
        <f t="shared" si="592"/>
        <v>1.0364990915703596</v>
      </c>
      <c r="AV283" s="33">
        <f t="shared" si="592"/>
        <v>0.65242837803249765</v>
      </c>
      <c r="AW283" s="33">
        <f t="shared" si="592"/>
        <v>0.4106735760059475</v>
      </c>
      <c r="AX283" s="33">
        <f t="shared" si="592"/>
        <v>0.67937387193653942</v>
      </c>
      <c r="AY283" s="33">
        <f t="shared" si="592"/>
        <v>0.42763452177625572</v>
      </c>
      <c r="AZ283" s="33">
        <f t="shared" si="592"/>
        <v>0.26917621028541555</v>
      </c>
      <c r="BA283" s="33">
        <f t="shared" si="592"/>
        <v>2.2803465889815913</v>
      </c>
      <c r="BB283" s="33">
        <f t="shared" si="592"/>
        <v>1.4353730152789101</v>
      </c>
      <c r="BC283" s="33">
        <f t="shared" si="592"/>
        <v>0.90350111818353185</v>
      </c>
      <c r="BD283" s="33">
        <f t="shared" si="592"/>
        <v>1.4946543649802524</v>
      </c>
      <c r="BE283" s="33">
        <f t="shared" si="592"/>
        <v>0.94081599394924642</v>
      </c>
      <c r="BF283" s="33">
        <f t="shared" si="592"/>
        <v>0.59220028068656738</v>
      </c>
      <c r="BG283" s="33">
        <f t="shared" si="592"/>
        <v>0.97967198563102109</v>
      </c>
      <c r="BH283" s="33">
        <f t="shared" si="592"/>
        <v>0.61665833553288329</v>
      </c>
      <c r="BI283" s="33">
        <f t="shared" si="592"/>
        <v>0.3881579838554331</v>
      </c>
      <c r="BJ283" s="33">
        <f t="shared" si="592"/>
        <v>3.7150385576038469</v>
      </c>
      <c r="BK283" s="33">
        <f t="shared" si="592"/>
        <v>2.3384454459998292</v>
      </c>
      <c r="BL283" s="33">
        <f t="shared" si="592"/>
        <v>1.4719435664334914</v>
      </c>
      <c r="BM283" s="33">
        <f t="shared" si="592"/>
        <v>2.4350239665420248</v>
      </c>
      <c r="BN283" s="33">
        <f t="shared" si="592"/>
        <v>1.5327352912141259</v>
      </c>
      <c r="BO283" s="33">
        <f t="shared" si="592"/>
        <v>0.96478618083971379</v>
      </c>
      <c r="BP283" s="33">
        <f t="shared" si="592"/>
        <v>1.5960377330399516</v>
      </c>
      <c r="BQ283" s="33">
        <f t="shared" si="592"/>
        <v>1.0046321486575414</v>
      </c>
      <c r="BR283" s="33">
        <f t="shared" si="592"/>
        <v>0.63236960707307044</v>
      </c>
      <c r="BS283" s="33">
        <f t="shared" si="592"/>
        <v>0.96993362862990873</v>
      </c>
      <c r="BT283" s="33">
        <f t="shared" si="592"/>
        <v>0.61052848890338829</v>
      </c>
      <c r="BU283" s="33">
        <f t="shared" si="592"/>
        <v>0.38429952809160778</v>
      </c>
      <c r="BV283" s="33">
        <f t="shared" si="592"/>
        <v>0.6357435044206482</v>
      </c>
      <c r="BW283" s="33">
        <f t="shared" si="592"/>
        <v>0.4001712175217122</v>
      </c>
      <c r="BX283" s="33">
        <f t="shared" si="592"/>
        <v>0.25188932677926779</v>
      </c>
      <c r="BY283" s="33">
        <f t="shared" si="592"/>
        <v>0.41669841263670948</v>
      </c>
      <c r="BZ283" s="33">
        <f t="shared" si="592"/>
        <v>0.26229243392137602</v>
      </c>
      <c r="CA283" s="33">
        <f t="shared" si="592"/>
        <v>0.1651009910430809</v>
      </c>
      <c r="CB283" s="33">
        <f t="shared" si="592"/>
        <v>1.3986655112031217</v>
      </c>
      <c r="CC283" s="33">
        <f t="shared" si="592"/>
        <v>0.88039543720362501</v>
      </c>
      <c r="CD283" s="33">
        <f t="shared" si="592"/>
        <v>0.55416832662316107</v>
      </c>
      <c r="CE283" s="33">
        <f t="shared" ref="CE283:CS283" si="593">EXP(CE282)</f>
        <v>0.91675604119491083</v>
      </c>
      <c r="CF283" s="33">
        <f t="shared" si="593"/>
        <v>0.57705564999782522</v>
      </c>
      <c r="CG283" s="33">
        <f t="shared" si="593"/>
        <v>0.36322991966367107</v>
      </c>
      <c r="CH283" s="33">
        <f t="shared" si="593"/>
        <v>0.6008882269102519</v>
      </c>
      <c r="CI283" s="33">
        <f t="shared" si="593"/>
        <v>0.37823142774579738</v>
      </c>
      <c r="CJ283" s="33">
        <f t="shared" si="593"/>
        <v>0.23807924091012606</v>
      </c>
      <c r="CK283" s="33">
        <f t="shared" si="593"/>
        <v>2.2786432239806502</v>
      </c>
      <c r="CL283" s="33">
        <f t="shared" si="593"/>
        <v>1.4343008255647083</v>
      </c>
      <c r="CM283" s="33">
        <f t="shared" si="593"/>
        <v>0.90282622420449321</v>
      </c>
      <c r="CN283" s="33">
        <f t="shared" si="593"/>
        <v>1.4935378934990693</v>
      </c>
      <c r="CO283" s="33">
        <f t="shared" si="593"/>
        <v>0.94011322664003028</v>
      </c>
      <c r="CP283" s="33">
        <f t="shared" si="593"/>
        <v>0.59175792107485603</v>
      </c>
      <c r="CQ283" s="33">
        <f t="shared" si="593"/>
        <v>0.97894019381446584</v>
      </c>
      <c r="CR283" s="33">
        <f t="shared" si="593"/>
        <v>0.61619770633232196</v>
      </c>
      <c r="CS283" s="33">
        <f t="shared" si="593"/>
        <v>0.38786803901646433</v>
      </c>
    </row>
    <row r="284" spans="2:97" ht="13.9" thickTop="1" thickBot="1" x14ac:dyDescent="0.4">
      <c r="H284" s="32">
        <f t="shared" ref="H284:H285" si="594">H283</f>
        <v>8.8526308536529541E-4</v>
      </c>
      <c r="I284" s="32">
        <f t="shared" ref="I284:J284" si="595">I279</f>
        <v>-0.42170526006227821</v>
      </c>
      <c r="J284" s="32">
        <f t="shared" si="595"/>
        <v>-0.82144839709150563</v>
      </c>
      <c r="K284" s="32">
        <f t="shared" si="590"/>
        <v>-0.42243245800475582</v>
      </c>
      <c r="L284" s="32">
        <f>$CE$5-$CE$7*SUMPRODUCT($B$5:$CD$5,Q284:CS284)</f>
        <v>0.13426789291781915</v>
      </c>
      <c r="M284" s="32">
        <f>SUMPRODUCT($B$7:$CD$7, LN(Q284:CS284))</f>
        <v>-2480.3391294795797</v>
      </c>
      <c r="O284" s="48">
        <f t="shared" si="591"/>
        <v>0.99999999999999978</v>
      </c>
      <c r="P284" s="39" t="s">
        <v>366</v>
      </c>
      <c r="Q284" s="32">
        <f t="shared" ref="Q284:AV284" si="596">Q283/$O283</f>
        <v>2.48371293609684E-2</v>
      </c>
      <c r="R284" s="32">
        <f t="shared" si="596"/>
        <v>1.5633827521651957E-2</v>
      </c>
      <c r="S284" s="32">
        <f t="shared" si="596"/>
        <v>9.8407734414293173E-3</v>
      </c>
      <c r="T284" s="32">
        <f t="shared" si="596"/>
        <v>1.6279509436120321E-2</v>
      </c>
      <c r="U284" s="32">
        <f t="shared" si="596"/>
        <v>1.0247200429747539E-2</v>
      </c>
      <c r="V284" s="32">
        <f t="shared" si="596"/>
        <v>6.4501401015461196E-3</v>
      </c>
      <c r="W284" s="32">
        <f t="shared" si="596"/>
        <v>1.0670412978450476E-2</v>
      </c>
      <c r="X284" s="32">
        <f t="shared" si="596"/>
        <v>6.7165328837095117E-3</v>
      </c>
      <c r="Y284" s="32">
        <f t="shared" si="596"/>
        <v>4.2277477047099454E-3</v>
      </c>
      <c r="Z284" s="32">
        <f t="shared" si="596"/>
        <v>3.5815683887100276E-2</v>
      </c>
      <c r="AA284" s="32">
        <f t="shared" si="596"/>
        <v>2.254432129909811E-2</v>
      </c>
      <c r="AB284" s="32">
        <f t="shared" si="596"/>
        <v>1.419061058387394E-2</v>
      </c>
      <c r="AC284" s="32">
        <f t="shared" si="596"/>
        <v>2.3475408744999107E-2</v>
      </c>
      <c r="AD284" s="32">
        <f t="shared" si="596"/>
        <v>1.4776687192214482E-2</v>
      </c>
      <c r="AE284" s="32">
        <f t="shared" si="596"/>
        <v>9.3012431326917801E-3</v>
      </c>
      <c r="AF284" s="32">
        <f t="shared" si="596"/>
        <v>1.5386968945838502E-2</v>
      </c>
      <c r="AG284" s="32">
        <f t="shared" si="596"/>
        <v>9.6853873523036899E-3</v>
      </c>
      <c r="AH284" s="32">
        <f t="shared" si="596"/>
        <v>6.0965046783651869E-3</v>
      </c>
      <c r="AI284" s="32">
        <f t="shared" si="596"/>
        <v>5.8349308500052093E-2</v>
      </c>
      <c r="AJ284" s="32">
        <f t="shared" si="596"/>
        <v>3.6728198812340816E-2</v>
      </c>
      <c r="AK284" s="32">
        <f t="shared" si="596"/>
        <v>2.3118707362189714E-2</v>
      </c>
      <c r="AL284" s="32">
        <f t="shared" si="596"/>
        <v>3.8245084788681757E-2</v>
      </c>
      <c r="AM284" s="32">
        <f t="shared" si="596"/>
        <v>2.407351713023782E-2</v>
      </c>
      <c r="AN284" s="32">
        <f t="shared" si="596"/>
        <v>1.5153168837825689E-2</v>
      </c>
      <c r="AO284" s="32">
        <f t="shared" si="596"/>
        <v>2.5067760837168294E-2</v>
      </c>
      <c r="AP284" s="32">
        <f t="shared" si="596"/>
        <v>1.5778999399914163E-2</v>
      </c>
      <c r="AQ284" s="32">
        <f t="shared" si="596"/>
        <v>9.9321524439203324E-3</v>
      </c>
      <c r="AR284" s="32">
        <f t="shared" si="596"/>
        <v>1.523401591772564E-2</v>
      </c>
      <c r="AS284" s="32">
        <f t="shared" si="596"/>
        <v>9.5891104748240912E-3</v>
      </c>
      <c r="AT284" s="32">
        <f t="shared" si="596"/>
        <v>6.0359028239816183E-3</v>
      </c>
      <c r="AU284" s="32">
        <f t="shared" si="596"/>
        <v>9.9851437047454392E-3</v>
      </c>
      <c r="AV284" s="32">
        <f t="shared" si="596"/>
        <v>6.2851874783975623E-3</v>
      </c>
      <c r="AW284" s="32">
        <f t="shared" ref="AW284:CB284" si="597">AW283/$O283</f>
        <v>3.9562356643732047E-3</v>
      </c>
      <c r="AX284" s="32">
        <f t="shared" si="597"/>
        <v>6.5447676661810027E-3</v>
      </c>
      <c r="AY284" s="32">
        <f t="shared" si="597"/>
        <v>4.1196294215528036E-3</v>
      </c>
      <c r="AZ284" s="32">
        <f t="shared" si="597"/>
        <v>2.593116736384714E-3</v>
      </c>
      <c r="BA284" s="32">
        <f t="shared" si="597"/>
        <v>2.1967784219771917E-2</v>
      </c>
      <c r="BB284" s="32">
        <f t="shared" si="597"/>
        <v>1.38277070805332E-2</v>
      </c>
      <c r="BC284" s="32">
        <f t="shared" si="597"/>
        <v>8.7039039163965878E-3</v>
      </c>
      <c r="BD284" s="32">
        <f t="shared" si="597"/>
        <v>1.439879566188676E-2</v>
      </c>
      <c r="BE284" s="32">
        <f t="shared" si="597"/>
        <v>9.0633778415313213E-3</v>
      </c>
      <c r="BF284" s="32">
        <f t="shared" si="597"/>
        <v>5.7049783764760408E-3</v>
      </c>
      <c r="BG284" s="32">
        <f t="shared" si="597"/>
        <v>9.4376981510118606E-3</v>
      </c>
      <c r="BH284" s="32">
        <f t="shared" si="597"/>
        <v>5.940595748806783E-3</v>
      </c>
      <c r="BI284" s="32">
        <f t="shared" si="597"/>
        <v>3.7393310620935185E-3</v>
      </c>
      <c r="BJ284" s="32">
        <f t="shared" si="597"/>
        <v>3.5788930417819415E-2</v>
      </c>
      <c r="BK284" s="32">
        <f t="shared" si="597"/>
        <v>2.2527481223972509E-2</v>
      </c>
      <c r="BL284" s="32">
        <f t="shared" si="597"/>
        <v>1.4180010533194209E-2</v>
      </c>
      <c r="BM284" s="32">
        <f t="shared" si="597"/>
        <v>2.3457873169559728E-2</v>
      </c>
      <c r="BN284" s="32">
        <f t="shared" si="597"/>
        <v>1.4765649356161537E-2</v>
      </c>
      <c r="BO284" s="32">
        <f t="shared" si="597"/>
        <v>9.2942953239270841E-3</v>
      </c>
      <c r="BP284" s="32">
        <f t="shared" si="597"/>
        <v>1.5375475243740958E-2</v>
      </c>
      <c r="BQ284" s="32">
        <f t="shared" si="597"/>
        <v>9.6781525968870404E-3</v>
      </c>
      <c r="BR284" s="32">
        <f t="shared" si="597"/>
        <v>6.0919507334748005E-3</v>
      </c>
      <c r="BS284" s="32">
        <f t="shared" si="597"/>
        <v>9.3438834097399719E-3</v>
      </c>
      <c r="BT284" s="32">
        <f t="shared" si="597"/>
        <v>5.8815436956199119E-3</v>
      </c>
      <c r="BU284" s="32">
        <f t="shared" si="597"/>
        <v>3.7021605179092224E-3</v>
      </c>
      <c r="BV284" s="32">
        <f t="shared" si="597"/>
        <v>6.1244532702687138E-3</v>
      </c>
      <c r="BW284" s="32">
        <f t="shared" si="597"/>
        <v>3.8550608929173403E-3</v>
      </c>
      <c r="BX284" s="32">
        <f t="shared" si="597"/>
        <v>2.4265830486855178E-3</v>
      </c>
      <c r="BY284" s="32">
        <f t="shared" si="597"/>
        <v>4.0142761007276916E-3</v>
      </c>
      <c r="BZ284" s="32">
        <f t="shared" si="597"/>
        <v>2.5268016794924536E-3</v>
      </c>
      <c r="CA284" s="32">
        <f t="shared" si="597"/>
        <v>1.5905051290140424E-3</v>
      </c>
      <c r="CB284" s="32">
        <f t="shared" si="597"/>
        <v>1.3474084287980663E-2</v>
      </c>
      <c r="CC284" s="32">
        <f t="shared" ref="CC284:CS284" si="598">CC283/$O283</f>
        <v>8.4813146764669833E-3</v>
      </c>
      <c r="CD284" s="32">
        <f t="shared" si="598"/>
        <v>5.3385964570090028E-3</v>
      </c>
      <c r="CE284" s="32">
        <f t="shared" si="598"/>
        <v>8.8315955971132922E-3</v>
      </c>
      <c r="CF284" s="32">
        <f t="shared" si="598"/>
        <v>5.5590821426903664E-3</v>
      </c>
      <c r="CG284" s="32">
        <f t="shared" si="598"/>
        <v>3.4991858412629353E-3</v>
      </c>
      <c r="CH284" s="32">
        <f t="shared" si="598"/>
        <v>5.7886739554187661E-3</v>
      </c>
      <c r="CI284" s="32">
        <f t="shared" si="598"/>
        <v>3.6437032993158771E-3</v>
      </c>
      <c r="CJ284" s="32">
        <f t="shared" si="598"/>
        <v>2.293543190667568E-3</v>
      </c>
      <c r="CK284" s="32">
        <f t="shared" si="598"/>
        <v>2.1951374804216849E-2</v>
      </c>
      <c r="CL284" s="32">
        <f t="shared" si="598"/>
        <v>1.3817378110192438E-2</v>
      </c>
      <c r="CM284" s="32">
        <f t="shared" si="598"/>
        <v>8.697402305907034E-3</v>
      </c>
      <c r="CN284" s="32">
        <f t="shared" si="598"/>
        <v>1.4388040101874668E-2</v>
      </c>
      <c r="CO284" s="32">
        <f t="shared" si="598"/>
        <v>9.0566077125166511E-3</v>
      </c>
      <c r="CP284" s="32">
        <f t="shared" si="598"/>
        <v>5.7007168924785761E-3</v>
      </c>
      <c r="CQ284" s="32">
        <f t="shared" si="598"/>
        <v>9.4306484135738954E-3</v>
      </c>
      <c r="CR284" s="32">
        <f t="shared" si="598"/>
        <v>5.9361582642015256E-3</v>
      </c>
      <c r="CS284" s="32">
        <f t="shared" si="598"/>
        <v>3.7365378701774833E-3</v>
      </c>
    </row>
    <row r="285" spans="2:97" ht="13.15" thickTop="1" x14ac:dyDescent="0.35">
      <c r="H285" s="34">
        <f t="shared" si="594"/>
        <v>8.8526308536529541E-4</v>
      </c>
      <c r="I285" s="34">
        <f t="shared" ref="I285:J285" si="599">I280</f>
        <v>-0.46378795081647817</v>
      </c>
      <c r="J285" s="34">
        <f t="shared" si="599"/>
        <v>1</v>
      </c>
      <c r="K285" s="34">
        <f t="shared" si="590"/>
        <v>-0.46290268773111287</v>
      </c>
      <c r="L285" s="34">
        <f>$CE$6-$CE$7*SUMPRODUCT($B$6:$CD$6,Q284:CS284)</f>
        <v>-0.15873388233725905</v>
      </c>
    </row>
    <row r="286" spans="2:97" ht="13.5" thickBot="1" x14ac:dyDescent="0.4">
      <c r="B286" s="39" t="s">
        <v>367</v>
      </c>
      <c r="D286" s="39" t="s">
        <v>368</v>
      </c>
      <c r="E286" s="39" t="s">
        <v>369</v>
      </c>
      <c r="F286" s="39" t="s">
        <v>370</v>
      </c>
      <c r="H286" s="39" t="s">
        <v>347</v>
      </c>
      <c r="I286" s="39" t="s">
        <v>371</v>
      </c>
      <c r="J286" s="39" t="s">
        <v>372</v>
      </c>
      <c r="K286" s="39" t="s">
        <v>349</v>
      </c>
      <c r="L286" s="39" t="s">
        <v>373</v>
      </c>
      <c r="M286" s="39" t="s">
        <v>374</v>
      </c>
      <c r="O286" s="45" t="s">
        <v>336</v>
      </c>
    </row>
    <row r="287" spans="2:97" ht="13.9" thickTop="1" thickBot="1" x14ac:dyDescent="0.4">
      <c r="B287" s="32">
        <f>1+B282</f>
        <v>4</v>
      </c>
      <c r="D287" s="32">
        <f>IF(F282,IF(M287&lt;0,D282,H287),E282)</f>
        <v>4.4263154268264771E-4</v>
      </c>
      <c r="E287" s="32">
        <f>IF(F282,IF(M287&lt;0,H287,E282),H287)</f>
        <v>8.8526308536529541E-4</v>
      </c>
      <c r="F287" s="32" t="b">
        <f>OR(F282,M287*M282&lt;=0)</f>
        <v>1</v>
      </c>
      <c r="H287" s="32">
        <f>IF(F282,(D282+E282)/2,2*H282)</f>
        <v>4.4263154268264771E-4</v>
      </c>
      <c r="I287" s="32">
        <f>I282</f>
        <v>-0.48804304584685138</v>
      </c>
      <c r="J287" s="32">
        <f>J282</f>
        <v>-0.86507902893922162</v>
      </c>
      <c r="K287" s="32">
        <f>I287+J287*H287</f>
        <v>-0.48842595711197317</v>
      </c>
      <c r="L287" s="32">
        <f>$CE$3-$CE$7*SUMPRODUCT($B$3:$CD$3,Q289:CS289)</f>
        <v>-1.6500445574592959E-2</v>
      </c>
      <c r="M287" s="32">
        <f>SUMPRODUCT(L287:L290,J287:J290)</f>
        <v>1.5211982516250458E-2</v>
      </c>
      <c r="O287" s="46">
        <f>SUM(Q287:CS287)</f>
        <v>-1.6468938013829764</v>
      </c>
      <c r="P287" s="39" t="s">
        <v>363</v>
      </c>
      <c r="Q287" s="32">
        <f t="shared" ref="Q287:AV287" si="600">SUMPRODUCT(B$3:B$6,$K287:$K290)</f>
        <v>0.94686766839406888</v>
      </c>
      <c r="R287" s="32">
        <f t="shared" si="600"/>
        <v>0.48352234912027342</v>
      </c>
      <c r="S287" s="32">
        <f t="shared" si="600"/>
        <v>2.0177029846477901E-2</v>
      </c>
      <c r="T287" s="32">
        <f t="shared" si="600"/>
        <v>0.52479880936055201</v>
      </c>
      <c r="U287" s="32">
        <f t="shared" si="600"/>
        <v>6.1453490086756435E-2</v>
      </c>
      <c r="V287" s="32">
        <f t="shared" si="600"/>
        <v>-0.40189182918703908</v>
      </c>
      <c r="W287" s="32">
        <f t="shared" si="600"/>
        <v>0.10272995032703497</v>
      </c>
      <c r="X287" s="32">
        <f t="shared" si="600"/>
        <v>-0.36061536894676055</v>
      </c>
      <c r="Y287" s="32">
        <f t="shared" si="600"/>
        <v>-0.82396068822055613</v>
      </c>
      <c r="Z287" s="32">
        <f t="shared" si="600"/>
        <v>1.3128440687013976</v>
      </c>
      <c r="AA287" s="32">
        <f t="shared" si="600"/>
        <v>0.84949874942760206</v>
      </c>
      <c r="AB287" s="32">
        <f t="shared" si="600"/>
        <v>0.38615343015380654</v>
      </c>
      <c r="AC287" s="32">
        <f t="shared" si="600"/>
        <v>0.8907752096678806</v>
      </c>
      <c r="AD287" s="32">
        <f t="shared" si="600"/>
        <v>0.42742989039408508</v>
      </c>
      <c r="AE287" s="32">
        <f t="shared" si="600"/>
        <v>-3.5915428879710443E-2</v>
      </c>
      <c r="AF287" s="32">
        <f t="shared" si="600"/>
        <v>0.46870635063436361</v>
      </c>
      <c r="AG287" s="32">
        <f t="shared" si="600"/>
        <v>5.3610313605680915E-3</v>
      </c>
      <c r="AH287" s="32">
        <f t="shared" si="600"/>
        <v>-0.45798428791322743</v>
      </c>
      <c r="AI287" s="32">
        <f t="shared" si="600"/>
        <v>1.8008126024445026</v>
      </c>
      <c r="AJ287" s="32">
        <f t="shared" si="600"/>
        <v>1.3374672831707071</v>
      </c>
      <c r="AK287" s="32">
        <f t="shared" si="600"/>
        <v>0.87412196389691155</v>
      </c>
      <c r="AL287" s="32">
        <f t="shared" si="600"/>
        <v>1.3787437434109855</v>
      </c>
      <c r="AM287" s="32">
        <f t="shared" si="600"/>
        <v>0.91539842413718997</v>
      </c>
      <c r="AN287" s="32">
        <f t="shared" si="600"/>
        <v>0.45205310486339445</v>
      </c>
      <c r="AO287" s="32">
        <f t="shared" si="600"/>
        <v>0.9566748843774685</v>
      </c>
      <c r="AP287" s="32">
        <f t="shared" si="600"/>
        <v>0.49332956510367298</v>
      </c>
      <c r="AQ287" s="32">
        <f t="shared" si="600"/>
        <v>2.9984245829877465E-2</v>
      </c>
      <c r="AR287" s="32">
        <f t="shared" si="600"/>
        <v>0.45844171128209577</v>
      </c>
      <c r="AS287" s="32">
        <f t="shared" si="600"/>
        <v>-4.9036079916997544E-3</v>
      </c>
      <c r="AT287" s="32">
        <f t="shared" si="600"/>
        <v>-0.46824892726549527</v>
      </c>
      <c r="AU287" s="32">
        <f t="shared" si="600"/>
        <v>3.637285224857878E-2</v>
      </c>
      <c r="AV287" s="32">
        <f t="shared" si="600"/>
        <v>-0.42697246702521674</v>
      </c>
      <c r="AW287" s="32">
        <f t="shared" ref="AW287:CB287" si="601">SUMPRODUCT(AH$3:AH$6,$K287:$K290)</f>
        <v>-0.89031778629901226</v>
      </c>
      <c r="AX287" s="32">
        <f t="shared" si="601"/>
        <v>-0.38569600678493821</v>
      </c>
      <c r="AY287" s="32">
        <f t="shared" si="601"/>
        <v>-0.84904132605873373</v>
      </c>
      <c r="AZ287" s="32">
        <f t="shared" si="601"/>
        <v>-1.3123866453325292</v>
      </c>
      <c r="BA287" s="32">
        <f t="shared" si="601"/>
        <v>0.82441811158942446</v>
      </c>
      <c r="BB287" s="32">
        <f t="shared" si="601"/>
        <v>0.36107279231562889</v>
      </c>
      <c r="BC287" s="32">
        <f t="shared" si="601"/>
        <v>-0.10227252695816663</v>
      </c>
      <c r="BD287" s="32">
        <f t="shared" si="601"/>
        <v>0.40234925255590742</v>
      </c>
      <c r="BE287" s="32">
        <f t="shared" si="601"/>
        <v>-6.0996066717888105E-2</v>
      </c>
      <c r="BF287" s="32">
        <f t="shared" si="601"/>
        <v>-0.52434138599168367</v>
      </c>
      <c r="BG287" s="32">
        <f t="shared" si="601"/>
        <v>-1.9719606477609564E-2</v>
      </c>
      <c r="BH287" s="32">
        <f t="shared" si="601"/>
        <v>-0.48306492575140508</v>
      </c>
      <c r="BI287" s="32">
        <f t="shared" si="601"/>
        <v>-0.94641024502520055</v>
      </c>
      <c r="BJ287" s="32">
        <f t="shared" si="601"/>
        <v>1.3123866453325292</v>
      </c>
      <c r="BK287" s="32">
        <f t="shared" si="601"/>
        <v>0.84904132605873373</v>
      </c>
      <c r="BL287" s="32">
        <f t="shared" si="601"/>
        <v>0.38569600678493821</v>
      </c>
      <c r="BM287" s="32">
        <f t="shared" si="601"/>
        <v>0.89031778629901226</v>
      </c>
      <c r="BN287" s="32">
        <f t="shared" si="601"/>
        <v>0.42697246702521674</v>
      </c>
      <c r="BO287" s="32">
        <f t="shared" si="601"/>
        <v>-3.637285224857878E-2</v>
      </c>
      <c r="BP287" s="32">
        <f t="shared" si="601"/>
        <v>0.46824892726549527</v>
      </c>
      <c r="BQ287" s="32">
        <f t="shared" si="601"/>
        <v>4.9036079916997544E-3</v>
      </c>
      <c r="BR287" s="32">
        <f t="shared" si="601"/>
        <v>-0.45844171128209577</v>
      </c>
      <c r="BS287" s="32">
        <f t="shared" si="601"/>
        <v>-2.9984245829877465E-2</v>
      </c>
      <c r="BT287" s="32">
        <f t="shared" si="601"/>
        <v>-0.49332956510367298</v>
      </c>
      <c r="BU287" s="32">
        <f t="shared" si="601"/>
        <v>-0.9566748843774685</v>
      </c>
      <c r="BV287" s="32">
        <f t="shared" si="601"/>
        <v>-0.45205310486339445</v>
      </c>
      <c r="BW287" s="32">
        <f t="shared" si="601"/>
        <v>-0.91539842413718997</v>
      </c>
      <c r="BX287" s="32">
        <f t="shared" si="601"/>
        <v>-1.3787437434109855</v>
      </c>
      <c r="BY287" s="32">
        <f t="shared" si="601"/>
        <v>-0.87412196389691155</v>
      </c>
      <c r="BZ287" s="32">
        <f t="shared" si="601"/>
        <v>-1.3374672831707071</v>
      </c>
      <c r="CA287" s="32">
        <f t="shared" si="601"/>
        <v>-1.8008126024445026</v>
      </c>
      <c r="CB287" s="32">
        <f t="shared" si="601"/>
        <v>0.33599215447745123</v>
      </c>
      <c r="CC287" s="32">
        <f t="shared" ref="CC287:CS287" si="602">SUMPRODUCT(BN$3:BN$6,$K287:$K290)</f>
        <v>-0.12735316479634429</v>
      </c>
      <c r="CD287" s="32">
        <f t="shared" si="602"/>
        <v>-0.59069848407013981</v>
      </c>
      <c r="CE287" s="32">
        <f t="shared" si="602"/>
        <v>-8.6076704556065753E-2</v>
      </c>
      <c r="CF287" s="32">
        <f t="shared" si="602"/>
        <v>-0.54942202382986127</v>
      </c>
      <c r="CG287" s="32">
        <f t="shared" si="602"/>
        <v>-1.0127673431036568</v>
      </c>
      <c r="CH287" s="32">
        <f t="shared" si="602"/>
        <v>-0.50814556358958274</v>
      </c>
      <c r="CI287" s="32">
        <f t="shared" si="602"/>
        <v>-0.97149088286337826</v>
      </c>
      <c r="CJ287" s="32">
        <f t="shared" si="602"/>
        <v>-1.4348362021371739</v>
      </c>
      <c r="CK287" s="32">
        <f t="shared" si="602"/>
        <v>0.82396068822055613</v>
      </c>
      <c r="CL287" s="32">
        <f t="shared" si="602"/>
        <v>0.36061536894676055</v>
      </c>
      <c r="CM287" s="32">
        <f t="shared" si="602"/>
        <v>-0.10272995032703497</v>
      </c>
      <c r="CN287" s="32">
        <f t="shared" si="602"/>
        <v>0.40189182918703908</v>
      </c>
      <c r="CO287" s="32">
        <f t="shared" si="602"/>
        <v>-6.1453490086756435E-2</v>
      </c>
      <c r="CP287" s="32">
        <f t="shared" si="602"/>
        <v>-0.52479880936055201</v>
      </c>
      <c r="CQ287" s="32">
        <f t="shared" si="602"/>
        <v>-2.0177029846477901E-2</v>
      </c>
      <c r="CR287" s="32">
        <f t="shared" si="602"/>
        <v>-0.48352234912027342</v>
      </c>
      <c r="CS287" s="32">
        <f t="shared" si="602"/>
        <v>-0.94686766839406888</v>
      </c>
    </row>
    <row r="288" spans="2:97" ht="13.9" thickTop="1" thickBot="1" x14ac:dyDescent="0.4">
      <c r="H288" s="33">
        <f>H287</f>
        <v>4.4263154268264771E-4</v>
      </c>
      <c r="I288" s="33">
        <f t="shared" ref="I288:J288" si="603">I283</f>
        <v>0.42689102277303853</v>
      </c>
      <c r="J288" s="33">
        <f t="shared" si="603"/>
        <v>0.18400010917568257</v>
      </c>
      <c r="K288" s="33">
        <f t="shared" ref="K288:K290" si="604">I288+J288*H288</f>
        <v>0.42697246702521674</v>
      </c>
      <c r="L288" s="33">
        <f>$CE$4-$CE$7*SUMPRODUCT($B$4:$CD$4,Q289:CS289)</f>
        <v>5.7283796002138843E-3</v>
      </c>
      <c r="M288" s="39" t="s">
        <v>375</v>
      </c>
      <c r="O288" s="47">
        <f t="shared" ref="O288:O289" si="605">SUM(Q288:CS288)</f>
        <v>103.79303018248686</v>
      </c>
      <c r="P288" s="39" t="s">
        <v>365</v>
      </c>
      <c r="Q288" s="33">
        <f>EXP(Q287)</f>
        <v>2.5776230308390207</v>
      </c>
      <c r="R288" s="33">
        <f>EXP(R287)</f>
        <v>1.6217768174947207</v>
      </c>
      <c r="S288" s="33">
        <f t="shared" ref="S288:CD288" si="606">EXP(S287)</f>
        <v>1.0203819621006345</v>
      </c>
      <c r="T288" s="33">
        <f t="shared" si="606"/>
        <v>1.6901187780930518</v>
      </c>
      <c r="U288" s="33">
        <f t="shared" si="606"/>
        <v>1.0633810376188393</v>
      </c>
      <c r="V288" s="33">
        <f t="shared" si="606"/>
        <v>0.66905311379545107</v>
      </c>
      <c r="W288" s="33">
        <f t="shared" si="606"/>
        <v>1.1081921017492435</v>
      </c>
      <c r="X288" s="33">
        <f t="shared" si="606"/>
        <v>0.69724712979565084</v>
      </c>
      <c r="Y288" s="33">
        <f t="shared" si="606"/>
        <v>0.43869069202072131</v>
      </c>
      <c r="Z288" s="33">
        <f t="shared" si="606"/>
        <v>3.7167293282004454</v>
      </c>
      <c r="AA288" s="33">
        <f t="shared" si="606"/>
        <v>2.338474396473786</v>
      </c>
      <c r="AB288" s="33">
        <f t="shared" si="606"/>
        <v>1.4713103968781982</v>
      </c>
      <c r="AC288" s="33">
        <f t="shared" si="606"/>
        <v>2.4370181192228237</v>
      </c>
      <c r="AD288" s="33">
        <f t="shared" si="606"/>
        <v>1.533311676022572</v>
      </c>
      <c r="AE288" s="33">
        <f t="shared" si="606"/>
        <v>0.96472187764320261</v>
      </c>
      <c r="AF288" s="33">
        <f t="shared" si="606"/>
        <v>1.5979256999852349</v>
      </c>
      <c r="AG288" s="33">
        <f t="shared" si="606"/>
        <v>1.0053754274035747</v>
      </c>
      <c r="AH288" s="33">
        <f t="shared" si="606"/>
        <v>0.63255741492627615</v>
      </c>
      <c r="AI288" s="33">
        <f t="shared" si="606"/>
        <v>6.0545654206319099</v>
      </c>
      <c r="AJ288" s="33">
        <f t="shared" si="606"/>
        <v>3.8093831881963949</v>
      </c>
      <c r="AK288" s="33">
        <f t="shared" si="606"/>
        <v>2.3967699192849397</v>
      </c>
      <c r="AL288" s="33">
        <f t="shared" si="606"/>
        <v>3.9699112663778484</v>
      </c>
      <c r="AM288" s="33">
        <f t="shared" si="606"/>
        <v>2.4977702256279972</v>
      </c>
      <c r="AN288" s="33">
        <f t="shared" si="606"/>
        <v>1.5715354025345951</v>
      </c>
      <c r="AO288" s="33">
        <f t="shared" si="606"/>
        <v>2.603026702661162</v>
      </c>
      <c r="AP288" s="33">
        <f t="shared" si="606"/>
        <v>1.6377601810616509</v>
      </c>
      <c r="AQ288" s="33">
        <f t="shared" si="606"/>
        <v>1.030438300125361</v>
      </c>
      <c r="AR288" s="33">
        <f t="shared" si="606"/>
        <v>1.5816074626514229</v>
      </c>
      <c r="AS288" s="33">
        <f t="shared" si="606"/>
        <v>0.99510839506652304</v>
      </c>
      <c r="AT288" s="33">
        <f t="shared" si="606"/>
        <v>0.62609765148162722</v>
      </c>
      <c r="AU288" s="33">
        <f t="shared" si="606"/>
        <v>1.0370424380205721</v>
      </c>
      <c r="AV288" s="33">
        <f t="shared" si="606"/>
        <v>0.65248151673773802</v>
      </c>
      <c r="AW288" s="33">
        <f t="shared" si="606"/>
        <v>0.41052527271399253</v>
      </c>
      <c r="AX288" s="33">
        <f t="shared" si="606"/>
        <v>0.67997720272054418</v>
      </c>
      <c r="AY288" s="33">
        <f t="shared" si="606"/>
        <v>0.42782487997794338</v>
      </c>
      <c r="AZ288" s="33">
        <f t="shared" si="606"/>
        <v>0.26917685945327885</v>
      </c>
      <c r="BA288" s="33">
        <f t="shared" si="606"/>
        <v>2.2805533515984311</v>
      </c>
      <c r="BB288" s="33">
        <f t="shared" si="606"/>
        <v>1.4348679044345509</v>
      </c>
      <c r="BC288" s="33">
        <f t="shared" si="606"/>
        <v>0.90278348530340791</v>
      </c>
      <c r="BD288" s="33">
        <f t="shared" si="606"/>
        <v>1.4953334905317544</v>
      </c>
      <c r="BE288" s="33">
        <f t="shared" si="606"/>
        <v>0.94082694030650682</v>
      </c>
      <c r="BF288" s="33">
        <f t="shared" si="606"/>
        <v>0.59194509934485173</v>
      </c>
      <c r="BG288" s="33">
        <f t="shared" si="606"/>
        <v>0.98047355320087615</v>
      </c>
      <c r="BH288" s="33">
        <f t="shared" si="606"/>
        <v>0.61688977004146106</v>
      </c>
      <c r="BI288" s="33">
        <f t="shared" si="606"/>
        <v>0.38813182379009092</v>
      </c>
      <c r="BJ288" s="33">
        <f t="shared" si="606"/>
        <v>3.7150295981277335</v>
      </c>
      <c r="BK288" s="33">
        <f t="shared" si="606"/>
        <v>2.3374049682467164</v>
      </c>
      <c r="BL288" s="33">
        <f t="shared" si="606"/>
        <v>1.470637539021993</v>
      </c>
      <c r="BM288" s="33">
        <f t="shared" si="606"/>
        <v>2.4359036251019961</v>
      </c>
      <c r="BN288" s="33">
        <f t="shared" si="606"/>
        <v>1.5326104638178517</v>
      </c>
      <c r="BO288" s="33">
        <f t="shared" si="606"/>
        <v>0.96428069222386315</v>
      </c>
      <c r="BP288" s="33">
        <f t="shared" si="606"/>
        <v>1.5971949385747615</v>
      </c>
      <c r="BQ288" s="33">
        <f t="shared" si="606"/>
        <v>1.0049156503529948</v>
      </c>
      <c r="BR288" s="33">
        <f t="shared" si="606"/>
        <v>0.63226813454938413</v>
      </c>
      <c r="BS288" s="33">
        <f t="shared" si="606"/>
        <v>0.97046082223296826</v>
      </c>
      <c r="BT288" s="33">
        <f t="shared" si="606"/>
        <v>0.61059000674431263</v>
      </c>
      <c r="BU288" s="33">
        <f t="shared" si="606"/>
        <v>0.38416816814735943</v>
      </c>
      <c r="BV288" s="33">
        <f t="shared" si="606"/>
        <v>0.636320377121117</v>
      </c>
      <c r="BW288" s="33">
        <f t="shared" si="606"/>
        <v>0.40035708238478057</v>
      </c>
      <c r="BX288" s="33">
        <f t="shared" si="606"/>
        <v>0.25189479887604671</v>
      </c>
      <c r="BY288" s="33">
        <f t="shared" si="606"/>
        <v>0.41722820031817792</v>
      </c>
      <c r="BZ288" s="33">
        <f t="shared" si="606"/>
        <v>0.26250969004603181</v>
      </c>
      <c r="CA288" s="33">
        <f t="shared" si="606"/>
        <v>0.16516462050147124</v>
      </c>
      <c r="CB288" s="33">
        <f t="shared" si="606"/>
        <v>1.3993280463081239</v>
      </c>
      <c r="CC288" s="33">
        <f t="shared" si="606"/>
        <v>0.88042268338749341</v>
      </c>
      <c r="CD288" s="33">
        <f t="shared" si="606"/>
        <v>0.55394023114759483</v>
      </c>
      <c r="CE288" s="33">
        <f t="shared" ref="CE288:CS288" si="607">EXP(CE287)</f>
        <v>0.91752385026130134</v>
      </c>
      <c r="CF288" s="33">
        <f t="shared" si="607"/>
        <v>0.57728337000772501</v>
      </c>
      <c r="CG288" s="33">
        <f t="shared" si="607"/>
        <v>0.36321245403328534</v>
      </c>
      <c r="CH288" s="33">
        <f t="shared" si="607"/>
        <v>0.60161019284891282</v>
      </c>
      <c r="CI288" s="33">
        <f t="shared" si="607"/>
        <v>0.37851829078874666</v>
      </c>
      <c r="CJ288" s="33">
        <f t="shared" si="607"/>
        <v>0.23815436999687975</v>
      </c>
      <c r="CK288" s="33">
        <f t="shared" si="607"/>
        <v>2.2795104117521729</v>
      </c>
      <c r="CL288" s="33">
        <f t="shared" si="607"/>
        <v>1.4342117124140474</v>
      </c>
      <c r="CM288" s="33">
        <f t="shared" si="607"/>
        <v>0.90237062547326774</v>
      </c>
      <c r="CN288" s="33">
        <f t="shared" si="607"/>
        <v>1.494649646463986</v>
      </c>
      <c r="CO288" s="33">
        <f t="shared" si="607"/>
        <v>0.94039668249044173</v>
      </c>
      <c r="CP288" s="33">
        <f t="shared" si="607"/>
        <v>0.59167439174203629</v>
      </c>
      <c r="CQ288" s="33">
        <f t="shared" si="607"/>
        <v>0.98002516424469643</v>
      </c>
      <c r="CR288" s="33">
        <f t="shared" si="607"/>
        <v>0.61660765477260571</v>
      </c>
      <c r="CS288" s="33">
        <f t="shared" si="607"/>
        <v>0.38795432382309925</v>
      </c>
    </row>
    <row r="289" spans="2:97" ht="13.9" thickTop="1" thickBot="1" x14ac:dyDescent="0.4">
      <c r="H289" s="32">
        <f t="shared" ref="H289:H290" si="608">H288</f>
        <v>4.4263154268264771E-4</v>
      </c>
      <c r="I289" s="32">
        <f t="shared" ref="I289:J289" si="609">I284</f>
        <v>-0.42170526006227821</v>
      </c>
      <c r="J289" s="32">
        <f t="shared" si="609"/>
        <v>-0.82144839709150563</v>
      </c>
      <c r="K289" s="32">
        <f t="shared" si="604"/>
        <v>-0.42206885903351699</v>
      </c>
      <c r="L289" s="32">
        <f>$CE$5-$CE$7*SUMPRODUCT($B$5:$CD$5,Q289:CS289)</f>
        <v>1.0037515752117088E-3</v>
      </c>
      <c r="M289" s="32">
        <f>SUMPRODUCT($B$7:$CD$7, LN(Q289:CS289))</f>
        <v>-2480.3390493040279</v>
      </c>
      <c r="O289" s="48">
        <f t="shared" si="605"/>
        <v>0.99999999999999967</v>
      </c>
      <c r="P289" s="39" t="s">
        <v>366</v>
      </c>
      <c r="Q289" s="32">
        <f t="shared" ref="Q289:AV289" si="610">Q288/$O288</f>
        <v>2.4834259355441254E-2</v>
      </c>
      <c r="R289" s="32">
        <f t="shared" si="610"/>
        <v>1.5625103291072095E-2</v>
      </c>
      <c r="S289" s="32">
        <f t="shared" si="610"/>
        <v>9.8309294979308254E-3</v>
      </c>
      <c r="T289" s="32">
        <f t="shared" si="610"/>
        <v>1.6283547894511974E-2</v>
      </c>
      <c r="U289" s="32">
        <f t="shared" si="610"/>
        <v>1.0245206597680245E-2</v>
      </c>
      <c r="V289" s="32">
        <f t="shared" si="610"/>
        <v>6.446031227907453E-3</v>
      </c>
      <c r="W289" s="32">
        <f t="shared" si="610"/>
        <v>1.0676941407345387E-2</v>
      </c>
      <c r="X289" s="32">
        <f t="shared" si="610"/>
        <v>6.7176681186565676E-3</v>
      </c>
      <c r="Y289" s="32">
        <f t="shared" si="610"/>
        <v>4.2265910461369511E-3</v>
      </c>
      <c r="Z289" s="32">
        <f t="shared" si="610"/>
        <v>3.5809045382582678E-2</v>
      </c>
      <c r="AA289" s="32">
        <f t="shared" si="610"/>
        <v>2.253016789626747E-2</v>
      </c>
      <c r="AB289" s="32">
        <f t="shared" si="610"/>
        <v>1.4175425790068651E-2</v>
      </c>
      <c r="AC289" s="32">
        <f t="shared" si="610"/>
        <v>2.3479593137786869E-2</v>
      </c>
      <c r="AD289" s="32">
        <f t="shared" si="610"/>
        <v>1.4772780728404726E-2</v>
      </c>
      <c r="AE289" s="32">
        <f t="shared" si="610"/>
        <v>9.2946691694716643E-3</v>
      </c>
      <c r="AF289" s="32">
        <f t="shared" si="610"/>
        <v>1.5395308309004886E-2</v>
      </c>
      <c r="AG289" s="32">
        <f t="shared" si="610"/>
        <v>9.68634816457274E-3</v>
      </c>
      <c r="AH289" s="32">
        <f t="shared" si="610"/>
        <v>6.0944112896032243E-3</v>
      </c>
      <c r="AI289" s="32">
        <f t="shared" si="610"/>
        <v>5.8333063501343901E-2</v>
      </c>
      <c r="AJ289" s="32">
        <f t="shared" si="610"/>
        <v>3.6701724398052665E-2</v>
      </c>
      <c r="AK289" s="32">
        <f t="shared" si="610"/>
        <v>2.309181950918078E-2</v>
      </c>
      <c r="AL289" s="32">
        <f t="shared" si="610"/>
        <v>3.82483415254187E-2</v>
      </c>
      <c r="AM289" s="32">
        <f t="shared" si="610"/>
        <v>2.4064912848545485E-2</v>
      </c>
      <c r="AN289" s="32">
        <f t="shared" si="610"/>
        <v>1.514104944977088E-2</v>
      </c>
      <c r="AO289" s="32">
        <f t="shared" si="610"/>
        <v>2.5079012512541275E-2</v>
      </c>
      <c r="AP289" s="32">
        <f t="shared" si="610"/>
        <v>1.5779095939122051E-2</v>
      </c>
      <c r="AQ289" s="32">
        <f t="shared" si="610"/>
        <v>9.9278178728732045E-3</v>
      </c>
      <c r="AR289" s="32">
        <f t="shared" si="610"/>
        <v>1.5238089300126144E-2</v>
      </c>
      <c r="AS289" s="32">
        <f t="shared" si="610"/>
        <v>9.5874298429956522E-3</v>
      </c>
      <c r="AT289" s="32">
        <f t="shared" si="610"/>
        <v>6.0321743221181104E-3</v>
      </c>
      <c r="AU289" s="32">
        <f t="shared" si="610"/>
        <v>9.9914458244186963E-3</v>
      </c>
      <c r="AV289" s="32">
        <f t="shared" si="610"/>
        <v>6.2863712099989555E-3</v>
      </c>
      <c r="AW289" s="32">
        <f t="shared" ref="AW289:CB289" si="611">AW288/$O288</f>
        <v>3.9552296718981528E-3</v>
      </c>
      <c r="AX289" s="32">
        <f t="shared" si="611"/>
        <v>6.5512799994857235E-3</v>
      </c>
      <c r="AY289" s="32">
        <f t="shared" si="611"/>
        <v>4.1219037465786493E-3</v>
      </c>
      <c r="AZ289" s="32">
        <f t="shared" si="611"/>
        <v>2.5934001443065819E-3</v>
      </c>
      <c r="BA289" s="32">
        <f t="shared" si="611"/>
        <v>2.1972124212857137E-2</v>
      </c>
      <c r="BB289" s="32">
        <f t="shared" si="611"/>
        <v>1.3824318472172886E-2</v>
      </c>
      <c r="BC289" s="32">
        <f t="shared" si="611"/>
        <v>8.6979201177203504E-3</v>
      </c>
      <c r="BD289" s="32">
        <f t="shared" si="611"/>
        <v>1.4406877686321408E-2</v>
      </c>
      <c r="BE289" s="32">
        <f t="shared" si="611"/>
        <v>9.0644520027246857E-3</v>
      </c>
      <c r="BF289" s="32">
        <f t="shared" si="611"/>
        <v>5.7031295676030032E-3</v>
      </c>
      <c r="BG289" s="32">
        <f t="shared" si="611"/>
        <v>9.4464296058899798E-3</v>
      </c>
      <c r="BH289" s="32">
        <f t="shared" si="611"/>
        <v>5.9434604516012072E-3</v>
      </c>
      <c r="BI289" s="32">
        <f t="shared" si="611"/>
        <v>3.739478682794839E-3</v>
      </c>
      <c r="BJ289" s="32">
        <f t="shared" si="611"/>
        <v>3.5792669234109863E-2</v>
      </c>
      <c r="BK289" s="32">
        <f t="shared" si="611"/>
        <v>2.25198644276705E-2</v>
      </c>
      <c r="BL289" s="32">
        <f t="shared" si="611"/>
        <v>1.4168943101828197E-2</v>
      </c>
      <c r="BM289" s="32">
        <f t="shared" si="611"/>
        <v>2.3468855479209329E-2</v>
      </c>
      <c r="BN289" s="32">
        <f t="shared" si="611"/>
        <v>1.4766024858540561E-2</v>
      </c>
      <c r="BO289" s="32">
        <f t="shared" si="611"/>
        <v>9.2904185428297429E-3</v>
      </c>
      <c r="BP289" s="32">
        <f t="shared" si="611"/>
        <v>1.5388267745595294E-2</v>
      </c>
      <c r="BQ289" s="32">
        <f t="shared" si="611"/>
        <v>9.6819184157758177E-3</v>
      </c>
      <c r="BR289" s="32">
        <f t="shared" si="611"/>
        <v>6.091624200948202E-3</v>
      </c>
      <c r="BS289" s="32">
        <f t="shared" si="611"/>
        <v>9.3499613656786319E-3</v>
      </c>
      <c r="BT289" s="32">
        <f t="shared" si="611"/>
        <v>5.8827650148645366E-3</v>
      </c>
      <c r="BU289" s="32">
        <f t="shared" si="611"/>
        <v>3.701290611440118E-3</v>
      </c>
      <c r="BV289" s="32">
        <f t="shared" si="611"/>
        <v>6.1306657682346404E-3</v>
      </c>
      <c r="BW289" s="32">
        <f t="shared" si="611"/>
        <v>3.8572636494076783E-3</v>
      </c>
      <c r="BX289" s="32">
        <f t="shared" si="611"/>
        <v>2.4268951242021764E-3</v>
      </c>
      <c r="BY289" s="32">
        <f t="shared" si="611"/>
        <v>4.0198094186537914E-3</v>
      </c>
      <c r="BZ289" s="32">
        <f t="shared" si="611"/>
        <v>2.5291649119839016E-3</v>
      </c>
      <c r="CA289" s="32">
        <f t="shared" si="611"/>
        <v>1.5912881646395914E-3</v>
      </c>
      <c r="CB289" s="32">
        <f t="shared" si="611"/>
        <v>1.3481907637226247E-2</v>
      </c>
      <c r="CC289" s="32">
        <f t="shared" ref="CC289:CS289" si="612">CC288/$O288</f>
        <v>8.482483668118674E-3</v>
      </c>
      <c r="CD289" s="32">
        <f t="shared" si="612"/>
        <v>5.3369694494290031E-3</v>
      </c>
      <c r="CE289" s="32">
        <f t="shared" si="612"/>
        <v>8.8399370232098342E-3</v>
      </c>
      <c r="CF289" s="32">
        <f t="shared" si="612"/>
        <v>5.5618702815859291E-3</v>
      </c>
      <c r="CG289" s="32">
        <f t="shared" si="612"/>
        <v>3.4993915621761148E-3</v>
      </c>
      <c r="CH289" s="32">
        <f t="shared" si="612"/>
        <v>5.7962484744030849E-3</v>
      </c>
      <c r="CI289" s="32">
        <f t="shared" si="612"/>
        <v>3.6468565386639476E-3</v>
      </c>
      <c r="CJ289" s="32">
        <f t="shared" si="612"/>
        <v>2.2945121611553437E-3</v>
      </c>
      <c r="CK289" s="32">
        <f t="shared" si="612"/>
        <v>2.1962075948109259E-2</v>
      </c>
      <c r="CL289" s="32">
        <f t="shared" si="612"/>
        <v>1.3817996351898048E-2</v>
      </c>
      <c r="CM289" s="32">
        <f t="shared" si="612"/>
        <v>8.6939423956188342E-3</v>
      </c>
      <c r="CN289" s="32">
        <f t="shared" si="612"/>
        <v>1.4400289150785197E-2</v>
      </c>
      <c r="CO289" s="32">
        <f t="shared" si="612"/>
        <v>9.0603066587135461E-3</v>
      </c>
      <c r="CP289" s="32">
        <f t="shared" si="612"/>
        <v>5.7005214194225376E-3</v>
      </c>
      <c r="CQ289" s="32">
        <f t="shared" si="612"/>
        <v>9.4421095763524351E-3</v>
      </c>
      <c r="CR289" s="32">
        <f t="shared" si="612"/>
        <v>5.9407423955972604E-3</v>
      </c>
      <c r="CS289" s="32">
        <f t="shared" si="612"/>
        <v>3.7377685490153395E-3</v>
      </c>
    </row>
    <row r="290" spans="2:97" ht="13.15" thickTop="1" x14ac:dyDescent="0.35">
      <c r="H290" s="34">
        <f t="shared" si="608"/>
        <v>4.4263154268264771E-4</v>
      </c>
      <c r="I290" s="34">
        <f t="shared" ref="I290:J290" si="613">I285</f>
        <v>-0.46378795081647817</v>
      </c>
      <c r="J290" s="34">
        <f t="shared" si="613"/>
        <v>1</v>
      </c>
      <c r="K290" s="34">
        <f t="shared" si="604"/>
        <v>-0.46334531927379552</v>
      </c>
      <c r="L290" s="34">
        <f>$CE$6-$CE$7*SUMPRODUCT($B$6:$CD$6,Q289:CS289)</f>
        <v>7.0830073221372913E-4</v>
      </c>
    </row>
    <row r="291" spans="2:97" ht="13.5" thickBot="1" x14ac:dyDescent="0.4">
      <c r="B291" s="39" t="s">
        <v>367</v>
      </c>
      <c r="D291" s="39" t="s">
        <v>368</v>
      </c>
      <c r="E291" s="39" t="s">
        <v>369</v>
      </c>
      <c r="F291" s="39" t="s">
        <v>370</v>
      </c>
      <c r="H291" s="39" t="s">
        <v>347</v>
      </c>
      <c r="I291" s="39" t="s">
        <v>371</v>
      </c>
      <c r="J291" s="39" t="s">
        <v>372</v>
      </c>
      <c r="K291" s="39" t="s">
        <v>349</v>
      </c>
      <c r="L291" s="39" t="s">
        <v>373</v>
      </c>
      <c r="M291" s="39" t="s">
        <v>374</v>
      </c>
      <c r="O291" s="45" t="s">
        <v>336</v>
      </c>
    </row>
    <row r="292" spans="2:97" ht="13.9" thickTop="1" thickBot="1" x14ac:dyDescent="0.4">
      <c r="B292" s="32">
        <f>1+B287</f>
        <v>5</v>
      </c>
      <c r="D292" s="32">
        <f>IF(F287,IF(M292&lt;0,D287,H292),E287)</f>
        <v>4.4263154268264771E-4</v>
      </c>
      <c r="E292" s="32">
        <f>IF(F287,IF(M292&lt;0,H292,E287),H292)</f>
        <v>6.6394731402397156E-4</v>
      </c>
      <c r="F292" s="32" t="b">
        <f>OR(F287,M292*M287&lt;=0)</f>
        <v>1</v>
      </c>
      <c r="H292" s="32">
        <f>IF(F287,(D287+E287)/2,2*H287)</f>
        <v>6.6394731402397156E-4</v>
      </c>
      <c r="I292" s="32">
        <f>I287</f>
        <v>-0.48804304584685138</v>
      </c>
      <c r="J292" s="32">
        <f>J287</f>
        <v>-0.86507902893922162</v>
      </c>
      <c r="K292" s="32">
        <f>I292+J292*H292</f>
        <v>-0.48861741274453402</v>
      </c>
      <c r="L292" s="32">
        <f>$CE$3-$CE$7*SUMPRODUCT($B$3:$CD$3,Q294:CS294)</f>
        <v>5.1675641324777644E-2</v>
      </c>
      <c r="M292" s="32">
        <f>SUMPRODUCT(L292:L295,J292:J295)</f>
        <v>-0.181134096845364</v>
      </c>
      <c r="O292" s="46">
        <f>SUM(Q292:CS292)</f>
        <v>-1.6470508724407507</v>
      </c>
      <c r="P292" s="39" t="s">
        <v>363</v>
      </c>
      <c r="Q292" s="32">
        <f t="shared" ref="Q292:AV292" si="614">SUMPRODUCT(B$3:B$6,$K292:$K295)</f>
        <v>0.9469788856148188</v>
      </c>
      <c r="R292" s="32">
        <f t="shared" si="614"/>
        <v>0.4838548821123646</v>
      </c>
      <c r="S292" s="32">
        <f t="shared" si="614"/>
        <v>2.0730878609910408E-2</v>
      </c>
      <c r="T292" s="32">
        <f t="shared" si="614"/>
        <v>0.52472822709568234</v>
      </c>
      <c r="U292" s="32">
        <f t="shared" si="614"/>
        <v>6.1604223593228202E-2</v>
      </c>
      <c r="V292" s="32">
        <f t="shared" si="614"/>
        <v>-0.40151977990922599</v>
      </c>
      <c r="W292" s="32">
        <f t="shared" si="614"/>
        <v>0.102477568576546</v>
      </c>
      <c r="X292" s="32">
        <f t="shared" si="614"/>
        <v>-0.3606464349259082</v>
      </c>
      <c r="Y292" s="32">
        <f t="shared" si="614"/>
        <v>-0.82377043842836239</v>
      </c>
      <c r="Z292" s="32">
        <f t="shared" si="614"/>
        <v>1.3129901906016523</v>
      </c>
      <c r="AA292" s="32">
        <f t="shared" si="614"/>
        <v>0.84986618709919814</v>
      </c>
      <c r="AB292" s="32">
        <f t="shared" si="614"/>
        <v>0.38674218359674395</v>
      </c>
      <c r="AC292" s="32">
        <f t="shared" si="614"/>
        <v>0.89073953208251599</v>
      </c>
      <c r="AD292" s="32">
        <f t="shared" si="614"/>
        <v>0.42761552858006174</v>
      </c>
      <c r="AE292" s="32">
        <f t="shared" si="614"/>
        <v>-3.5508474922392452E-2</v>
      </c>
      <c r="AF292" s="32">
        <f t="shared" si="614"/>
        <v>0.46848887356337954</v>
      </c>
      <c r="AG292" s="32">
        <f t="shared" si="614"/>
        <v>5.3648700609253419E-3</v>
      </c>
      <c r="AH292" s="32">
        <f t="shared" si="614"/>
        <v>-0.45775913344152885</v>
      </c>
      <c r="AI292" s="32">
        <f t="shared" si="614"/>
        <v>1.8010052639174303</v>
      </c>
      <c r="AJ292" s="32">
        <f t="shared" si="614"/>
        <v>1.3378812604149761</v>
      </c>
      <c r="AK292" s="32">
        <f t="shared" si="614"/>
        <v>0.87475725691252193</v>
      </c>
      <c r="AL292" s="32">
        <f t="shared" si="614"/>
        <v>1.378754605398294</v>
      </c>
      <c r="AM292" s="32">
        <f t="shared" si="614"/>
        <v>0.91563060189583978</v>
      </c>
      <c r="AN292" s="32">
        <f t="shared" si="614"/>
        <v>0.45250659839338558</v>
      </c>
      <c r="AO292" s="32">
        <f t="shared" si="614"/>
        <v>0.95650394687915763</v>
      </c>
      <c r="AP292" s="32">
        <f t="shared" si="614"/>
        <v>0.49337994337670338</v>
      </c>
      <c r="AQ292" s="32">
        <f t="shared" si="614"/>
        <v>3.0255939874249183E-2</v>
      </c>
      <c r="AR292" s="32">
        <f t="shared" si="614"/>
        <v>0.45836147287028478</v>
      </c>
      <c r="AS292" s="32">
        <f t="shared" si="614"/>
        <v>-4.762530632169415E-3</v>
      </c>
      <c r="AT292" s="32">
        <f t="shared" si="614"/>
        <v>-0.46788653413462361</v>
      </c>
      <c r="AU292" s="32">
        <f t="shared" si="614"/>
        <v>3.6110814351148379E-2</v>
      </c>
      <c r="AV292" s="32">
        <f t="shared" si="614"/>
        <v>-0.42701318915130582</v>
      </c>
      <c r="AW292" s="32">
        <f t="shared" ref="AW292:CB292" si="615">SUMPRODUCT(AH$3:AH$6,$K292:$K295)</f>
        <v>-0.89013719265376001</v>
      </c>
      <c r="AX292" s="32">
        <f t="shared" si="615"/>
        <v>-0.38613984416798797</v>
      </c>
      <c r="AY292" s="32">
        <f t="shared" si="615"/>
        <v>-0.84926384767044216</v>
      </c>
      <c r="AZ292" s="32">
        <f t="shared" si="615"/>
        <v>-1.3123878511728964</v>
      </c>
      <c r="BA292" s="32">
        <f t="shared" si="615"/>
        <v>0.82437277785711838</v>
      </c>
      <c r="BB292" s="32">
        <f t="shared" si="615"/>
        <v>0.36124877435466413</v>
      </c>
      <c r="BC292" s="32">
        <f t="shared" si="615"/>
        <v>-0.10187522914779007</v>
      </c>
      <c r="BD292" s="32">
        <f t="shared" si="615"/>
        <v>0.40212211933798192</v>
      </c>
      <c r="BE292" s="32">
        <f t="shared" si="615"/>
        <v>-6.1001884164472255E-2</v>
      </c>
      <c r="BF292" s="32">
        <f t="shared" si="615"/>
        <v>-0.52412588766692647</v>
      </c>
      <c r="BG292" s="32">
        <f t="shared" si="615"/>
        <v>-2.0128539181154481E-2</v>
      </c>
      <c r="BH292" s="32">
        <f t="shared" si="615"/>
        <v>-0.48325254268360868</v>
      </c>
      <c r="BI292" s="32">
        <f t="shared" si="615"/>
        <v>-0.94637654618606293</v>
      </c>
      <c r="BJ292" s="32">
        <f t="shared" si="615"/>
        <v>1.3123878511728964</v>
      </c>
      <c r="BK292" s="32">
        <f t="shared" si="615"/>
        <v>0.84926384767044216</v>
      </c>
      <c r="BL292" s="32">
        <f t="shared" si="615"/>
        <v>0.38613984416798797</v>
      </c>
      <c r="BM292" s="32">
        <f t="shared" si="615"/>
        <v>0.89013719265376001</v>
      </c>
      <c r="BN292" s="32">
        <f t="shared" si="615"/>
        <v>0.42701318915130582</v>
      </c>
      <c r="BO292" s="32">
        <f t="shared" si="615"/>
        <v>-3.6110814351148379E-2</v>
      </c>
      <c r="BP292" s="32">
        <f t="shared" si="615"/>
        <v>0.46788653413462361</v>
      </c>
      <c r="BQ292" s="32">
        <f t="shared" si="615"/>
        <v>4.762530632169415E-3</v>
      </c>
      <c r="BR292" s="32">
        <f t="shared" si="615"/>
        <v>-0.45836147287028478</v>
      </c>
      <c r="BS292" s="32">
        <f t="shared" si="615"/>
        <v>-3.0255939874249183E-2</v>
      </c>
      <c r="BT292" s="32">
        <f t="shared" si="615"/>
        <v>-0.49337994337670338</v>
      </c>
      <c r="BU292" s="32">
        <f t="shared" si="615"/>
        <v>-0.95650394687915763</v>
      </c>
      <c r="BV292" s="32">
        <f t="shared" si="615"/>
        <v>-0.45250659839338558</v>
      </c>
      <c r="BW292" s="32">
        <f t="shared" si="615"/>
        <v>-0.91563060189583978</v>
      </c>
      <c r="BX292" s="32">
        <f t="shared" si="615"/>
        <v>-1.378754605398294</v>
      </c>
      <c r="BY292" s="32">
        <f t="shared" si="615"/>
        <v>-0.87475725691252193</v>
      </c>
      <c r="BZ292" s="32">
        <f t="shared" si="615"/>
        <v>-1.3378812604149761</v>
      </c>
      <c r="CA292" s="32">
        <f t="shared" si="615"/>
        <v>-1.8010052639174303</v>
      </c>
      <c r="CB292" s="32">
        <f t="shared" si="615"/>
        <v>0.33575536511258436</v>
      </c>
      <c r="CC292" s="32">
        <f t="shared" ref="CC292:CS292" si="616">SUMPRODUCT(BN$3:BN$6,$K292:$K295)</f>
        <v>-0.12736863838986984</v>
      </c>
      <c r="CD292" s="32">
        <f t="shared" si="616"/>
        <v>-0.59049264189232398</v>
      </c>
      <c r="CE292" s="32">
        <f t="shared" si="616"/>
        <v>-8.6495293406552043E-2</v>
      </c>
      <c r="CF292" s="32">
        <f t="shared" si="616"/>
        <v>-0.54961929690900624</v>
      </c>
      <c r="CG292" s="32">
        <f t="shared" si="616"/>
        <v>-1.0127433004114605</v>
      </c>
      <c r="CH292" s="32">
        <f t="shared" si="616"/>
        <v>-0.5087459519256885</v>
      </c>
      <c r="CI292" s="32">
        <f t="shared" si="616"/>
        <v>-0.9718699554281427</v>
      </c>
      <c r="CJ292" s="32">
        <f t="shared" si="616"/>
        <v>-1.4349939589305969</v>
      </c>
      <c r="CK292" s="32">
        <f t="shared" si="616"/>
        <v>0.82377043842836239</v>
      </c>
      <c r="CL292" s="32">
        <f t="shared" si="616"/>
        <v>0.3606464349259082</v>
      </c>
      <c r="CM292" s="32">
        <f t="shared" si="616"/>
        <v>-0.102477568576546</v>
      </c>
      <c r="CN292" s="32">
        <f t="shared" si="616"/>
        <v>0.40151977990922599</v>
      </c>
      <c r="CO292" s="32">
        <f t="shared" si="616"/>
        <v>-6.1604223593228202E-2</v>
      </c>
      <c r="CP292" s="32">
        <f t="shared" si="616"/>
        <v>-0.52472822709568234</v>
      </c>
      <c r="CQ292" s="32">
        <f t="shared" si="616"/>
        <v>-2.0730878609910408E-2</v>
      </c>
      <c r="CR292" s="32">
        <f t="shared" si="616"/>
        <v>-0.4838548821123646</v>
      </c>
      <c r="CS292" s="32">
        <f t="shared" si="616"/>
        <v>-0.9469788856148188</v>
      </c>
    </row>
    <row r="293" spans="2:97" ht="13.9" thickTop="1" thickBot="1" x14ac:dyDescent="0.4">
      <c r="H293" s="33">
        <f>H292</f>
        <v>6.6394731402397156E-4</v>
      </c>
      <c r="I293" s="33">
        <f t="shared" ref="I293:J293" si="617">I288</f>
        <v>0.42689102277303853</v>
      </c>
      <c r="J293" s="33">
        <f t="shared" si="617"/>
        <v>0.18400010917568257</v>
      </c>
      <c r="K293" s="33">
        <f t="shared" ref="K293:K295" si="618">I293+J293*H293</f>
        <v>0.42701318915130582</v>
      </c>
      <c r="L293" s="33">
        <f>$CE$4-$CE$7*SUMPRODUCT($B$4:$CD$4,Q294:CS294)</f>
        <v>-1.0110502899067342E-2</v>
      </c>
      <c r="M293" s="39" t="s">
        <v>375</v>
      </c>
      <c r="O293" s="47">
        <f t="shared" ref="O293:O294" si="619">SUM(Q293:CS293)</f>
        <v>103.7985729982764</v>
      </c>
      <c r="P293" s="39" t="s">
        <v>365</v>
      </c>
      <c r="Q293" s="33">
        <f>EXP(Q292)</f>
        <v>2.5779097228509005</v>
      </c>
      <c r="R293" s="33">
        <f>EXP(R292)</f>
        <v>1.6223162014688595</v>
      </c>
      <c r="S293" s="33">
        <f t="shared" ref="S293:CD293" si="620">EXP(S292)</f>
        <v>1.0209472559177635</v>
      </c>
      <c r="T293" s="33">
        <f t="shared" si="620"/>
        <v>1.6899994898916604</v>
      </c>
      <c r="U293" s="33">
        <f t="shared" si="620"/>
        <v>1.0635413368522844</v>
      </c>
      <c r="V293" s="33">
        <f t="shared" si="620"/>
        <v>0.66930208083438891</v>
      </c>
      <c r="W293" s="33">
        <f t="shared" si="620"/>
        <v>1.1079124495777626</v>
      </c>
      <c r="X293" s="33">
        <f t="shared" si="620"/>
        <v>0.69722546946730735</v>
      </c>
      <c r="Y293" s="33">
        <f t="shared" si="620"/>
        <v>0.43877416077342019</v>
      </c>
      <c r="Z293" s="33">
        <f t="shared" si="620"/>
        <v>3.7172724634336247</v>
      </c>
      <c r="AA293" s="33">
        <f t="shared" si="620"/>
        <v>2.3393337979396809</v>
      </c>
      <c r="AB293" s="33">
        <f t="shared" si="620"/>
        <v>1.4721768909906563</v>
      </c>
      <c r="AC293" s="33">
        <f t="shared" si="620"/>
        <v>2.4369311738518498</v>
      </c>
      <c r="AD293" s="33">
        <f t="shared" si="620"/>
        <v>1.5335963436424185</v>
      </c>
      <c r="AE293" s="33">
        <f t="shared" si="620"/>
        <v>0.96511455492438825</v>
      </c>
      <c r="AF293" s="33">
        <f t="shared" si="620"/>
        <v>1.5975782255695807</v>
      </c>
      <c r="AG293" s="33">
        <f t="shared" si="620"/>
        <v>1.0053792867459945</v>
      </c>
      <c r="AH293" s="33">
        <f t="shared" si="620"/>
        <v>0.63269985409165863</v>
      </c>
      <c r="AI293" s="33">
        <f t="shared" si="620"/>
        <v>6.0557320144990241</v>
      </c>
      <c r="AJ293" s="33">
        <f t="shared" si="620"/>
        <v>3.810960512616691</v>
      </c>
      <c r="AK293" s="33">
        <f t="shared" si="620"/>
        <v>2.3982930542419587</v>
      </c>
      <c r="AL293" s="33">
        <f t="shared" si="620"/>
        <v>3.9699543877378307</v>
      </c>
      <c r="AM293" s="33">
        <f t="shared" si="620"/>
        <v>2.4983502196488563</v>
      </c>
      <c r="AN293" s="33">
        <f t="shared" si="620"/>
        <v>1.5722482452943696</v>
      </c>
      <c r="AO293" s="33">
        <f t="shared" si="620"/>
        <v>2.6025817858161426</v>
      </c>
      <c r="AP293" s="33">
        <f t="shared" si="620"/>
        <v>1.6378426906695391</v>
      </c>
      <c r="AQ293" s="33">
        <f t="shared" si="620"/>
        <v>1.030718302110311</v>
      </c>
      <c r="AR293" s="33">
        <f t="shared" si="620"/>
        <v>1.58148056207173</v>
      </c>
      <c r="AS293" s="33">
        <f t="shared" si="620"/>
        <v>0.99524879223454354</v>
      </c>
      <c r="AT293" s="33">
        <f t="shared" si="620"/>
        <v>0.62632458608706654</v>
      </c>
      <c r="AU293" s="33">
        <f t="shared" si="620"/>
        <v>1.0367707292011257</v>
      </c>
      <c r="AV293" s="33">
        <f t="shared" si="620"/>
        <v>0.65245494684413763</v>
      </c>
      <c r="AW293" s="33">
        <f t="shared" si="620"/>
        <v>0.41059941766431207</v>
      </c>
      <c r="AX293" s="33">
        <f t="shared" si="620"/>
        <v>0.67967547038335396</v>
      </c>
      <c r="AY293" s="33">
        <f t="shared" si="620"/>
        <v>0.42772969028739616</v>
      </c>
      <c r="AZ293" s="33">
        <f t="shared" si="620"/>
        <v>0.26917653486915155</v>
      </c>
      <c r="BA293" s="33">
        <f t="shared" si="620"/>
        <v>2.280449967946681</v>
      </c>
      <c r="BB293" s="33">
        <f t="shared" si="620"/>
        <v>1.4351204376341216</v>
      </c>
      <c r="BC293" s="33">
        <f t="shared" si="620"/>
        <v>0.90314223046497777</v>
      </c>
      <c r="BD293" s="33">
        <f t="shared" si="620"/>
        <v>1.4949938891930106</v>
      </c>
      <c r="BE293" s="33">
        <f t="shared" si="620"/>
        <v>0.94082146711195669</v>
      </c>
      <c r="BF293" s="33">
        <f t="shared" si="620"/>
        <v>0.5920726762679217</v>
      </c>
      <c r="BG293" s="33">
        <f t="shared" si="620"/>
        <v>0.98007268746915144</v>
      </c>
      <c r="BH293" s="33">
        <f t="shared" si="620"/>
        <v>0.6167740419319141</v>
      </c>
      <c r="BI293" s="33">
        <f t="shared" si="620"/>
        <v>0.38814490360237103</v>
      </c>
      <c r="BJ293" s="33">
        <f t="shared" si="620"/>
        <v>3.715034077863089</v>
      </c>
      <c r="BK293" s="33">
        <f t="shared" si="620"/>
        <v>2.3379251492410762</v>
      </c>
      <c r="BL293" s="33">
        <f t="shared" si="620"/>
        <v>1.4712904078117974</v>
      </c>
      <c r="BM293" s="33">
        <f t="shared" si="620"/>
        <v>2.4354637561068238</v>
      </c>
      <c r="BN293" s="33">
        <f t="shared" si="620"/>
        <v>1.5326728762451793</v>
      </c>
      <c r="BO293" s="33">
        <f t="shared" si="620"/>
        <v>0.96453340341749516</v>
      </c>
      <c r="BP293" s="33">
        <f t="shared" si="620"/>
        <v>1.5966162309665233</v>
      </c>
      <c r="BQ293" s="33">
        <f t="shared" si="620"/>
        <v>1.0047738895063505</v>
      </c>
      <c r="BR293" s="33">
        <f t="shared" si="620"/>
        <v>0.63231886877572874</v>
      </c>
      <c r="BS293" s="33">
        <f t="shared" si="620"/>
        <v>0.97019718962259838</v>
      </c>
      <c r="BT293" s="33">
        <f t="shared" si="620"/>
        <v>0.61055924704905984</v>
      </c>
      <c r="BU293" s="33">
        <f t="shared" si="620"/>
        <v>0.38423384250589859</v>
      </c>
      <c r="BV293" s="33">
        <f t="shared" si="620"/>
        <v>0.63603187536887451</v>
      </c>
      <c r="BW293" s="33">
        <f t="shared" si="620"/>
        <v>0.40026413916482467</v>
      </c>
      <c r="BX293" s="33">
        <f t="shared" si="620"/>
        <v>0.2518920628127978</v>
      </c>
      <c r="BY293" s="33">
        <f t="shared" si="620"/>
        <v>0.41696322233484318</v>
      </c>
      <c r="BZ293" s="33">
        <f t="shared" si="620"/>
        <v>0.26240103949893134</v>
      </c>
      <c r="CA293" s="33">
        <f t="shared" si="620"/>
        <v>0.16513280270753983</v>
      </c>
      <c r="CB293" s="33">
        <f t="shared" si="620"/>
        <v>1.3989967395353065</v>
      </c>
      <c r="CC293" s="33">
        <f t="shared" si="620"/>
        <v>0.88040906019016019</v>
      </c>
      <c r="CD293" s="33">
        <f t="shared" si="620"/>
        <v>0.55405426714746064</v>
      </c>
      <c r="CE293" s="33">
        <f t="shared" ref="CE293:CS293" si="621">EXP(CE292)</f>
        <v>0.9171398653790287</v>
      </c>
      <c r="CF293" s="33">
        <f t="shared" si="621"/>
        <v>0.57716949877201829</v>
      </c>
      <c r="CG293" s="33">
        <f t="shared" si="621"/>
        <v>0.36322118674349801</v>
      </c>
      <c r="CH293" s="33">
        <f t="shared" si="621"/>
        <v>0.60124910151460353</v>
      </c>
      <c r="CI293" s="33">
        <f t="shared" si="621"/>
        <v>0.37837483208179501</v>
      </c>
      <c r="CJ293" s="33">
        <f t="shared" si="621"/>
        <v>0.23811680249047196</v>
      </c>
      <c r="CK293" s="33">
        <f t="shared" si="621"/>
        <v>2.2790767766208382</v>
      </c>
      <c r="CL293" s="33">
        <f t="shared" si="621"/>
        <v>1.434256268297281</v>
      </c>
      <c r="CM293" s="33">
        <f t="shared" si="621"/>
        <v>0.90259839609267922</v>
      </c>
      <c r="CN293" s="33">
        <f t="shared" si="621"/>
        <v>1.494093666574807</v>
      </c>
      <c r="CO293" s="33">
        <f t="shared" si="621"/>
        <v>0.94025494388366249</v>
      </c>
      <c r="CP293" s="33">
        <f t="shared" si="621"/>
        <v>0.5917161549345239</v>
      </c>
      <c r="CQ293" s="33">
        <f t="shared" si="621"/>
        <v>0.97948252880220221</v>
      </c>
      <c r="CR293" s="33">
        <f t="shared" si="621"/>
        <v>0.61640264647211873</v>
      </c>
      <c r="CS293" s="33">
        <f t="shared" si="621"/>
        <v>0.38791117902069266</v>
      </c>
    </row>
    <row r="294" spans="2:97" ht="13.9" thickTop="1" thickBot="1" x14ac:dyDescent="0.4">
      <c r="H294" s="32">
        <f t="shared" ref="H294:H295" si="622">H293</f>
        <v>6.6394731402397156E-4</v>
      </c>
      <c r="I294" s="32">
        <f t="shared" ref="I294:J294" si="623">I289</f>
        <v>-0.42170526006227821</v>
      </c>
      <c r="J294" s="32">
        <f t="shared" si="623"/>
        <v>-0.82144839709150563</v>
      </c>
      <c r="K294" s="32">
        <f t="shared" si="618"/>
        <v>-0.4222506585191364</v>
      </c>
      <c r="L294" s="32">
        <f>$CE$5-$CE$7*SUMPRODUCT($B$5:$CD$5,Q294:CS294)</f>
        <v>6.7638282329625099E-2</v>
      </c>
      <c r="M294" s="32">
        <f>SUMPRODUCT($B$7:$CD$7, LN(Q294:CS294))</f>
        <v>-2480.3390676646468</v>
      </c>
      <c r="O294" s="48">
        <f t="shared" si="619"/>
        <v>1</v>
      </c>
      <c r="P294" s="39" t="s">
        <v>366</v>
      </c>
      <c r="Q294" s="32">
        <f t="shared" ref="Q294:AV294" si="624">Q293/$O293</f>
        <v>2.4835695216096153E-2</v>
      </c>
      <c r="R294" s="32">
        <f t="shared" si="624"/>
        <v>1.5629465363611487E-2</v>
      </c>
      <c r="S294" s="32">
        <f t="shared" si="624"/>
        <v>9.8358505943498525E-3</v>
      </c>
      <c r="T294" s="32">
        <f t="shared" si="624"/>
        <v>1.6281529129689703E-2</v>
      </c>
      <c r="U294" s="32">
        <f t="shared" si="624"/>
        <v>1.0246203836250665E-2</v>
      </c>
      <c r="V294" s="32">
        <f t="shared" si="624"/>
        <v>6.4480855709403906E-3</v>
      </c>
      <c r="W294" s="32">
        <f t="shared" si="624"/>
        <v>1.0673677080282787E-2</v>
      </c>
      <c r="X294" s="32">
        <f t="shared" si="624"/>
        <v>6.7171007204394314E-3</v>
      </c>
      <c r="Y294" s="32">
        <f t="shared" si="624"/>
        <v>4.2271694889360967E-3</v>
      </c>
      <c r="Z294" s="32">
        <f t="shared" si="624"/>
        <v>3.5812365777854682E-2</v>
      </c>
      <c r="AA294" s="32">
        <f t="shared" si="624"/>
        <v>2.2537244302756707E-2</v>
      </c>
      <c r="AB294" s="32">
        <f t="shared" si="624"/>
        <v>1.4183016668399691E-2</v>
      </c>
      <c r="AC294" s="32">
        <f t="shared" si="624"/>
        <v>2.3477501698335637E-2</v>
      </c>
      <c r="AD294" s="32">
        <f t="shared" si="624"/>
        <v>1.477473436622182E-2</v>
      </c>
      <c r="AE294" s="32">
        <f t="shared" si="624"/>
        <v>9.2979559067773911E-3</v>
      </c>
      <c r="AF294" s="32">
        <f t="shared" si="624"/>
        <v>1.5391138619951056E-2</v>
      </c>
      <c r="AG294" s="32">
        <f t="shared" si="624"/>
        <v>9.6858680972684384E-3</v>
      </c>
      <c r="AH294" s="32">
        <f t="shared" si="624"/>
        <v>6.0954581148448426E-3</v>
      </c>
      <c r="AI294" s="32">
        <f t="shared" si="624"/>
        <v>5.8341187547921114E-2</v>
      </c>
      <c r="AJ294" s="32">
        <f t="shared" si="624"/>
        <v>3.6714960548445814E-2</v>
      </c>
      <c r="AK294" s="32">
        <f t="shared" si="624"/>
        <v>2.3105260361159136E-2</v>
      </c>
      <c r="AL294" s="32">
        <f t="shared" si="624"/>
        <v>3.824671450737336E-2</v>
      </c>
      <c r="AM294" s="32">
        <f t="shared" si="624"/>
        <v>2.4069215476501222E-2</v>
      </c>
      <c r="AN294" s="32">
        <f t="shared" si="624"/>
        <v>1.514710848019536E-2</v>
      </c>
      <c r="AO294" s="32">
        <f t="shared" si="624"/>
        <v>2.5073386951662228E-2</v>
      </c>
      <c r="AP294" s="32">
        <f t="shared" si="624"/>
        <v>1.5779048240834061E-2</v>
      </c>
      <c r="AQ294" s="32">
        <f t="shared" si="624"/>
        <v>9.929985281468429E-3</v>
      </c>
      <c r="AR294" s="32">
        <f t="shared" si="624"/>
        <v>1.5236053024524633E-2</v>
      </c>
      <c r="AS294" s="32">
        <f t="shared" si="624"/>
        <v>9.5882704692970087E-3</v>
      </c>
      <c r="AT294" s="32">
        <f t="shared" si="624"/>
        <v>6.0340385035685109E-3</v>
      </c>
      <c r="AU294" s="32">
        <f t="shared" si="624"/>
        <v>9.9882946292367773E-3</v>
      </c>
      <c r="AV294" s="32">
        <f t="shared" si="624"/>
        <v>6.285779543953574E-3</v>
      </c>
      <c r="AW294" s="32">
        <f t="shared" ref="AW294:CB294" si="625">AW293/$O293</f>
        <v>3.9557327794008321E-3</v>
      </c>
      <c r="AX294" s="32">
        <f t="shared" si="625"/>
        <v>6.548023260345209E-3</v>
      </c>
      <c r="AY294" s="32">
        <f t="shared" si="625"/>
        <v>4.1207665763815342E-3</v>
      </c>
      <c r="AZ294" s="32">
        <f t="shared" si="625"/>
        <v>2.593258530380965E-3</v>
      </c>
      <c r="BA294" s="32">
        <f t="shared" si="625"/>
        <v>2.1969954904722519E-2</v>
      </c>
      <c r="BB294" s="32">
        <f t="shared" si="625"/>
        <v>1.3826013173205686E-2</v>
      </c>
      <c r="BC294" s="32">
        <f t="shared" si="625"/>
        <v>8.7009118177373661E-3</v>
      </c>
      <c r="BD294" s="32">
        <f t="shared" si="625"/>
        <v>1.4402836628764014E-2</v>
      </c>
      <c r="BE294" s="32">
        <f t="shared" si="625"/>
        <v>9.0639152344375602E-3</v>
      </c>
      <c r="BF294" s="32">
        <f t="shared" si="625"/>
        <v>5.7040541036893948E-3</v>
      </c>
      <c r="BG294" s="32">
        <f t="shared" si="625"/>
        <v>9.4420632110754146E-3</v>
      </c>
      <c r="BH294" s="32">
        <f t="shared" si="625"/>
        <v>5.9420281427390699E-3</v>
      </c>
      <c r="BI294" s="32">
        <f t="shared" si="625"/>
        <v>3.739405007126796E-3</v>
      </c>
      <c r="BJ294" s="32">
        <f t="shared" si="625"/>
        <v>3.5790801073197584E-2</v>
      </c>
      <c r="BK294" s="32">
        <f t="shared" si="625"/>
        <v>2.2523673319477119E-2</v>
      </c>
      <c r="BL294" s="32">
        <f t="shared" si="625"/>
        <v>1.4174476250615011E-2</v>
      </c>
      <c r="BM294" s="32">
        <f t="shared" si="625"/>
        <v>2.3463364531487972E-2</v>
      </c>
      <c r="BN294" s="32">
        <f t="shared" si="625"/>
        <v>1.4765837640856871E-2</v>
      </c>
      <c r="BO294" s="32">
        <f t="shared" si="625"/>
        <v>9.292357067697949E-3</v>
      </c>
      <c r="BP294" s="32">
        <f t="shared" si="625"/>
        <v>1.538187072179726E-2</v>
      </c>
      <c r="BQ294" s="32">
        <f t="shared" si="625"/>
        <v>9.680035673737394E-3</v>
      </c>
      <c r="BR294" s="32">
        <f t="shared" si="625"/>
        <v>6.0917876856190359E-3</v>
      </c>
      <c r="BS294" s="32">
        <f t="shared" si="625"/>
        <v>9.3469222321457997E-3</v>
      </c>
      <c r="BT294" s="32">
        <f t="shared" si="625"/>
        <v>5.8821545365483809E-3</v>
      </c>
      <c r="BU294" s="32">
        <f t="shared" si="625"/>
        <v>3.7017256731677697E-3</v>
      </c>
      <c r="BV294" s="32">
        <f t="shared" si="625"/>
        <v>6.1275589538156367E-3</v>
      </c>
      <c r="BW294" s="32">
        <f t="shared" si="625"/>
        <v>3.8561622535164446E-3</v>
      </c>
      <c r="BX294" s="32">
        <f t="shared" si="625"/>
        <v>2.426739169304192E-3</v>
      </c>
      <c r="BY294" s="32">
        <f t="shared" si="625"/>
        <v>4.0170419524145767E-3</v>
      </c>
      <c r="BZ294" s="32">
        <f t="shared" si="625"/>
        <v>2.5279831111289803E-3</v>
      </c>
      <c r="CA294" s="32">
        <f t="shared" si="625"/>
        <v>1.5908966562602157E-3</v>
      </c>
      <c r="CB294" s="32">
        <f t="shared" si="625"/>
        <v>1.3477995883031429E-2</v>
      </c>
      <c r="CC294" s="32">
        <f t="shared" ref="CC294:CS294" si="626">CC293/$O293</f>
        <v>8.4818994592996914E-3</v>
      </c>
      <c r="CD294" s="32">
        <f t="shared" si="626"/>
        <v>5.3377830845194839E-3</v>
      </c>
      <c r="CE294" s="32">
        <f t="shared" si="626"/>
        <v>8.8357656457787523E-3</v>
      </c>
      <c r="CF294" s="32">
        <f t="shared" si="626"/>
        <v>5.560476238739836E-3</v>
      </c>
      <c r="CG294" s="32">
        <f t="shared" si="626"/>
        <v>3.4992888269237514E-3</v>
      </c>
      <c r="CH294" s="32">
        <f t="shared" si="626"/>
        <v>5.79246018656333E-3</v>
      </c>
      <c r="CI294" s="32">
        <f t="shared" si="626"/>
        <v>3.6452797100406959E-3</v>
      </c>
      <c r="CJ294" s="32">
        <f t="shared" si="626"/>
        <v>2.2940277078223989E-3</v>
      </c>
      <c r="CK294" s="32">
        <f t="shared" si="626"/>
        <v>2.1956725519325617E-2</v>
      </c>
      <c r="CL294" s="32">
        <f t="shared" si="626"/>
        <v>1.381768772795265E-2</v>
      </c>
      <c r="CM294" s="32">
        <f t="shared" si="626"/>
        <v>8.6956724935675859E-3</v>
      </c>
      <c r="CN294" s="32">
        <f t="shared" si="626"/>
        <v>1.439416384461872E-2</v>
      </c>
      <c r="CO294" s="32">
        <f t="shared" si="626"/>
        <v>9.0584573248350501E-3</v>
      </c>
      <c r="CP294" s="32">
        <f t="shared" si="626"/>
        <v>5.7006193615431449E-3</v>
      </c>
      <c r="CQ294" s="32">
        <f t="shared" si="626"/>
        <v>9.4363775966213592E-3</v>
      </c>
      <c r="CR294" s="32">
        <f t="shared" si="626"/>
        <v>5.9384501026074248E-3</v>
      </c>
      <c r="CS294" s="32">
        <f t="shared" si="626"/>
        <v>3.7371532942667143E-3</v>
      </c>
    </row>
    <row r="295" spans="2:97" ht="13.15" thickTop="1" x14ac:dyDescent="0.35">
      <c r="H295" s="34">
        <f t="shared" si="622"/>
        <v>6.6394731402397156E-4</v>
      </c>
      <c r="I295" s="34">
        <f t="shared" ref="I295:J295" si="627">I290</f>
        <v>-0.46378795081647817</v>
      </c>
      <c r="J295" s="34">
        <f t="shared" si="627"/>
        <v>1</v>
      </c>
      <c r="K295" s="34">
        <f t="shared" si="618"/>
        <v>-0.4631240035024542</v>
      </c>
      <c r="L295" s="34">
        <f>$CE$6-$CE$7*SUMPRODUCT($B$6:$CD$6,Q294:CS294)</f>
        <v>-7.9008890989371139E-2</v>
      </c>
    </row>
    <row r="296" spans="2:97" ht="13.5" thickBot="1" x14ac:dyDescent="0.4">
      <c r="B296" s="39" t="s">
        <v>367</v>
      </c>
      <c r="D296" s="39" t="s">
        <v>368</v>
      </c>
      <c r="E296" s="39" t="s">
        <v>369</v>
      </c>
      <c r="F296" s="39" t="s">
        <v>370</v>
      </c>
      <c r="H296" s="39" t="s">
        <v>347</v>
      </c>
      <c r="I296" s="39" t="s">
        <v>371</v>
      </c>
      <c r="J296" s="39" t="s">
        <v>372</v>
      </c>
      <c r="K296" s="39" t="s">
        <v>349</v>
      </c>
      <c r="L296" s="39" t="s">
        <v>373</v>
      </c>
      <c r="M296" s="39" t="s">
        <v>374</v>
      </c>
      <c r="O296" s="45" t="s">
        <v>336</v>
      </c>
    </row>
    <row r="297" spans="2:97" ht="13.9" thickTop="1" thickBot="1" x14ac:dyDescent="0.4">
      <c r="B297" s="32">
        <f>1+B292</f>
        <v>6</v>
      </c>
      <c r="D297" s="32">
        <f>IF(F292,IF(M297&lt;0,D292,H297),E292)</f>
        <v>4.4263154268264771E-4</v>
      </c>
      <c r="E297" s="32">
        <f>IF(F292,IF(M297&lt;0,H297,E292),H297)</f>
        <v>5.5328942835330963E-4</v>
      </c>
      <c r="F297" s="32" t="b">
        <f>OR(F292,M297*M292&lt;=0)</f>
        <v>1</v>
      </c>
      <c r="H297" s="32">
        <f>IF(F292,(D292+E292)/2,2*H292)</f>
        <v>5.5328942835330963E-4</v>
      </c>
      <c r="I297" s="32">
        <f>I292</f>
        <v>-0.48804304584685138</v>
      </c>
      <c r="J297" s="32">
        <f>J292</f>
        <v>-0.86507902893922162</v>
      </c>
      <c r="K297" s="32">
        <f>I297+J297*H297</f>
        <v>-0.4885216849282536</v>
      </c>
      <c r="L297" s="32">
        <f>$CE$3-$CE$7*SUMPRODUCT($B$3:$CD$3,Q299:CS299)</f>
        <v>1.7588354824937369E-2</v>
      </c>
      <c r="M297" s="32">
        <f>SUMPRODUCT(L297:L300,J297:J300)</f>
        <v>-8.2961246499425878E-2</v>
      </c>
      <c r="O297" s="46">
        <f>SUM(Q297:CS297)</f>
        <v>-1.6469723369118658</v>
      </c>
      <c r="P297" s="39" t="s">
        <v>363</v>
      </c>
      <c r="Q297" s="32">
        <f t="shared" ref="Q297:AV297" si="628">SUMPRODUCT(B$3:B$6,$K297:$K300)</f>
        <v>0.9469232770044439</v>
      </c>
      <c r="R297" s="32">
        <f t="shared" si="628"/>
        <v>0.48368861561631904</v>
      </c>
      <c r="S297" s="32">
        <f t="shared" si="628"/>
        <v>2.0453954228194182E-2</v>
      </c>
      <c r="T297" s="32">
        <f t="shared" si="628"/>
        <v>0.52476351822811718</v>
      </c>
      <c r="U297" s="32">
        <f t="shared" si="628"/>
        <v>6.1528856839992319E-2</v>
      </c>
      <c r="V297" s="32">
        <f t="shared" si="628"/>
        <v>-0.40170580454813254</v>
      </c>
      <c r="W297" s="32">
        <f t="shared" si="628"/>
        <v>0.10260375945179045</v>
      </c>
      <c r="X297" s="32">
        <f t="shared" si="628"/>
        <v>-0.3606309019363344</v>
      </c>
      <c r="Y297" s="32">
        <f t="shared" si="628"/>
        <v>-0.82386556332445926</v>
      </c>
      <c r="Z297" s="32">
        <f t="shared" si="628"/>
        <v>1.312917129651525</v>
      </c>
      <c r="AA297" s="32">
        <f t="shared" si="628"/>
        <v>0.8496824682634001</v>
      </c>
      <c r="AB297" s="32">
        <f t="shared" si="628"/>
        <v>0.38644780687527525</v>
      </c>
      <c r="AC297" s="32">
        <f t="shared" si="628"/>
        <v>0.89075737087519835</v>
      </c>
      <c r="AD297" s="32">
        <f t="shared" si="628"/>
        <v>0.42752270948707344</v>
      </c>
      <c r="AE297" s="32">
        <f t="shared" si="628"/>
        <v>-3.571195190105142E-2</v>
      </c>
      <c r="AF297" s="32">
        <f t="shared" si="628"/>
        <v>0.46859761209887157</v>
      </c>
      <c r="AG297" s="32">
        <f t="shared" si="628"/>
        <v>5.3629507107467167E-3</v>
      </c>
      <c r="AH297" s="32">
        <f t="shared" si="628"/>
        <v>-0.45787171067737814</v>
      </c>
      <c r="AI297" s="32">
        <f t="shared" si="628"/>
        <v>1.8009089331809665</v>
      </c>
      <c r="AJ297" s="32">
        <f t="shared" si="628"/>
        <v>1.3376742717928416</v>
      </c>
      <c r="AK297" s="32">
        <f t="shared" si="628"/>
        <v>0.87443961040471674</v>
      </c>
      <c r="AL297" s="32">
        <f t="shared" si="628"/>
        <v>1.3787491744046396</v>
      </c>
      <c r="AM297" s="32">
        <f t="shared" si="628"/>
        <v>0.91551451301651487</v>
      </c>
      <c r="AN297" s="32">
        <f t="shared" si="628"/>
        <v>0.45227985162839002</v>
      </c>
      <c r="AO297" s="32">
        <f t="shared" si="628"/>
        <v>0.95658941562831301</v>
      </c>
      <c r="AP297" s="32">
        <f t="shared" si="628"/>
        <v>0.49335475424018815</v>
      </c>
      <c r="AQ297" s="32">
        <f t="shared" si="628"/>
        <v>3.0120092852063296E-2</v>
      </c>
      <c r="AR297" s="32">
        <f t="shared" si="628"/>
        <v>0.4584015920761903</v>
      </c>
      <c r="AS297" s="32">
        <f t="shared" si="628"/>
        <v>-4.8330693119345569E-3</v>
      </c>
      <c r="AT297" s="32">
        <f t="shared" si="628"/>
        <v>-0.46806773070005941</v>
      </c>
      <c r="AU297" s="32">
        <f t="shared" si="628"/>
        <v>3.6241833299863579E-2</v>
      </c>
      <c r="AV297" s="32">
        <f t="shared" si="628"/>
        <v>-0.42699282808826128</v>
      </c>
      <c r="AW297" s="32">
        <f t="shared" ref="AW297:CB297" si="629">SUMPRODUCT(AH$3:AH$6,$K297:$K300)</f>
        <v>-0.89022748947638619</v>
      </c>
      <c r="AX297" s="32">
        <f t="shared" si="629"/>
        <v>-0.38591792547646309</v>
      </c>
      <c r="AY297" s="32">
        <f t="shared" si="629"/>
        <v>-0.84915258686458794</v>
      </c>
      <c r="AZ297" s="32">
        <f t="shared" si="629"/>
        <v>-1.3123872482527128</v>
      </c>
      <c r="BA297" s="32">
        <f t="shared" si="629"/>
        <v>0.82439544472327142</v>
      </c>
      <c r="BB297" s="32">
        <f t="shared" si="629"/>
        <v>0.36116078333514656</v>
      </c>
      <c r="BC297" s="32">
        <f t="shared" si="629"/>
        <v>-0.1020738780529783</v>
      </c>
      <c r="BD297" s="32">
        <f t="shared" si="629"/>
        <v>0.4022356859469447</v>
      </c>
      <c r="BE297" s="32">
        <f t="shared" si="629"/>
        <v>-6.099897544118018E-2</v>
      </c>
      <c r="BF297" s="32">
        <f t="shared" si="629"/>
        <v>-0.52423363682930502</v>
      </c>
      <c r="BG297" s="32">
        <f t="shared" si="629"/>
        <v>-1.9924072829382022E-2</v>
      </c>
      <c r="BH297" s="32">
        <f t="shared" si="629"/>
        <v>-0.48315873421750688</v>
      </c>
      <c r="BI297" s="32">
        <f t="shared" si="629"/>
        <v>-0.94639339560563174</v>
      </c>
      <c r="BJ297" s="32">
        <f t="shared" si="629"/>
        <v>1.3123872482527128</v>
      </c>
      <c r="BK297" s="32">
        <f t="shared" si="629"/>
        <v>0.84915258686458794</v>
      </c>
      <c r="BL297" s="32">
        <f t="shared" si="629"/>
        <v>0.38591792547646309</v>
      </c>
      <c r="BM297" s="32">
        <f t="shared" si="629"/>
        <v>0.89022748947638619</v>
      </c>
      <c r="BN297" s="32">
        <f t="shared" si="629"/>
        <v>0.42699282808826128</v>
      </c>
      <c r="BO297" s="32">
        <f t="shared" si="629"/>
        <v>-3.6241833299863579E-2</v>
      </c>
      <c r="BP297" s="32">
        <f t="shared" si="629"/>
        <v>0.46806773070005941</v>
      </c>
      <c r="BQ297" s="32">
        <f t="shared" si="629"/>
        <v>4.8330693119345569E-3</v>
      </c>
      <c r="BR297" s="32">
        <f t="shared" si="629"/>
        <v>-0.4584015920761903</v>
      </c>
      <c r="BS297" s="32">
        <f t="shared" si="629"/>
        <v>-3.0120092852063296E-2</v>
      </c>
      <c r="BT297" s="32">
        <f t="shared" si="629"/>
        <v>-0.49335475424018815</v>
      </c>
      <c r="BU297" s="32">
        <f t="shared" si="629"/>
        <v>-0.95658941562831301</v>
      </c>
      <c r="BV297" s="32">
        <f t="shared" si="629"/>
        <v>-0.45227985162839002</v>
      </c>
      <c r="BW297" s="32">
        <f t="shared" si="629"/>
        <v>-0.91551451301651487</v>
      </c>
      <c r="BX297" s="32">
        <f t="shared" si="629"/>
        <v>-1.3787491744046396</v>
      </c>
      <c r="BY297" s="32">
        <f t="shared" si="629"/>
        <v>-0.87443961040471674</v>
      </c>
      <c r="BZ297" s="32">
        <f t="shared" si="629"/>
        <v>-1.3376742717928416</v>
      </c>
      <c r="CA297" s="32">
        <f t="shared" si="629"/>
        <v>-1.8009089331809665</v>
      </c>
      <c r="CB297" s="32">
        <f t="shared" si="629"/>
        <v>0.33587375979501777</v>
      </c>
      <c r="CC297" s="32">
        <f t="shared" ref="CC297:CS297" si="630">SUMPRODUCT(BN$3:BN$6,$K297:$K300)</f>
        <v>-0.12736090159310709</v>
      </c>
      <c r="CD297" s="32">
        <f t="shared" si="630"/>
        <v>-0.59059556298123195</v>
      </c>
      <c r="CE297" s="32">
        <f t="shared" si="630"/>
        <v>-8.6285998981308953E-2</v>
      </c>
      <c r="CF297" s="32">
        <f t="shared" si="630"/>
        <v>-0.54952066036943381</v>
      </c>
      <c r="CG297" s="32">
        <f t="shared" si="630"/>
        <v>-1.0127553217575587</v>
      </c>
      <c r="CH297" s="32">
        <f t="shared" si="630"/>
        <v>-0.50844575775763567</v>
      </c>
      <c r="CI297" s="32">
        <f t="shared" si="630"/>
        <v>-0.97168041914576053</v>
      </c>
      <c r="CJ297" s="32">
        <f t="shared" si="630"/>
        <v>-1.4349150805338855</v>
      </c>
      <c r="CK297" s="32">
        <f t="shared" si="630"/>
        <v>0.82386556332445926</v>
      </c>
      <c r="CL297" s="32">
        <f t="shared" si="630"/>
        <v>0.3606309019363344</v>
      </c>
      <c r="CM297" s="32">
        <f t="shared" si="630"/>
        <v>-0.10260375945179045</v>
      </c>
      <c r="CN297" s="32">
        <f t="shared" si="630"/>
        <v>0.40170580454813254</v>
      </c>
      <c r="CO297" s="32">
        <f t="shared" si="630"/>
        <v>-6.1528856839992319E-2</v>
      </c>
      <c r="CP297" s="32">
        <f t="shared" si="630"/>
        <v>-0.52476351822811718</v>
      </c>
      <c r="CQ297" s="32">
        <f t="shared" si="630"/>
        <v>-2.0453954228194182E-2</v>
      </c>
      <c r="CR297" s="32">
        <f t="shared" si="630"/>
        <v>-0.48368861561631904</v>
      </c>
      <c r="CS297" s="32">
        <f t="shared" si="630"/>
        <v>-0.9469232770044439</v>
      </c>
    </row>
    <row r="298" spans="2:97" ht="13.9" thickTop="1" thickBot="1" x14ac:dyDescent="0.4">
      <c r="H298" s="33">
        <f>H297</f>
        <v>5.5328942835330963E-4</v>
      </c>
      <c r="I298" s="33">
        <f t="shared" ref="I298:J298" si="631">I293</f>
        <v>0.42689102277303853</v>
      </c>
      <c r="J298" s="33">
        <f t="shared" si="631"/>
        <v>0.18400010917568257</v>
      </c>
      <c r="K298" s="33">
        <f t="shared" ref="K298:K300" si="632">I298+J298*H298</f>
        <v>0.42699282808826128</v>
      </c>
      <c r="L298" s="33">
        <f>$CE$4-$CE$7*SUMPRODUCT($B$4:$CD$4,Q299:CS299)</f>
        <v>-2.1910861325125097E-3</v>
      </c>
      <c r="M298" s="39" t="s">
        <v>375</v>
      </c>
      <c r="O298" s="47">
        <f t="shared" ref="O298:O299" si="633">SUM(Q298:CS298)</f>
        <v>103.79580061371738</v>
      </c>
      <c r="P298" s="39" t="s">
        <v>365</v>
      </c>
      <c r="Q298" s="33">
        <f>EXP(Q297)</f>
        <v>2.5777663728593248</v>
      </c>
      <c r="R298" s="33">
        <f>EXP(R297)</f>
        <v>1.6220464870614193</v>
      </c>
      <c r="S298" s="33">
        <f t="shared" ref="S298:CD298" si="634">EXP(S297)</f>
        <v>1.020664569873289</v>
      </c>
      <c r="T298" s="33">
        <f t="shared" si="634"/>
        <v>1.6900591329399022</v>
      </c>
      <c r="U298" s="33">
        <f t="shared" si="634"/>
        <v>1.0634611842152537</v>
      </c>
      <c r="V298" s="33">
        <f t="shared" si="634"/>
        <v>0.66917758573641917</v>
      </c>
      <c r="W298" s="33">
        <f t="shared" si="634"/>
        <v>1.108052266841115</v>
      </c>
      <c r="X298" s="33">
        <f t="shared" si="634"/>
        <v>0.69723629954736666</v>
      </c>
      <c r="Y298" s="33">
        <f t="shared" si="634"/>
        <v>0.43873242441208166</v>
      </c>
      <c r="Z298" s="33">
        <f t="shared" si="634"/>
        <v>3.7170008858965411</v>
      </c>
      <c r="AA298" s="33">
        <f t="shared" si="634"/>
        <v>2.3389040577346742</v>
      </c>
      <c r="AB298" s="33">
        <f t="shared" si="634"/>
        <v>1.4717435801655037</v>
      </c>
      <c r="AC298" s="33">
        <f t="shared" si="634"/>
        <v>2.4369746461495869</v>
      </c>
      <c r="AD298" s="33">
        <f t="shared" si="634"/>
        <v>1.5334540032268478</v>
      </c>
      <c r="AE298" s="33">
        <f t="shared" si="634"/>
        <v>0.96491819630859887</v>
      </c>
      <c r="AF298" s="33">
        <f t="shared" si="634"/>
        <v>1.597751953331443</v>
      </c>
      <c r="AG298" s="33">
        <f t="shared" si="634"/>
        <v>1.0053773570729327</v>
      </c>
      <c r="AH298" s="33">
        <f t="shared" si="634"/>
        <v>0.63262863050011553</v>
      </c>
      <c r="AI298" s="33">
        <f t="shared" si="634"/>
        <v>6.0551486894707551</v>
      </c>
      <c r="AJ298" s="33">
        <f t="shared" si="634"/>
        <v>3.8101717687844912</v>
      </c>
      <c r="AK298" s="33">
        <f t="shared" si="634"/>
        <v>2.3975313658088253</v>
      </c>
      <c r="AL298" s="33">
        <f t="shared" si="634"/>
        <v>3.9699328269992913</v>
      </c>
      <c r="AM298" s="33">
        <f t="shared" si="634"/>
        <v>2.4980602058057126</v>
      </c>
      <c r="AN298" s="33">
        <f t="shared" si="634"/>
        <v>1.5718917835057851</v>
      </c>
      <c r="AO298" s="33">
        <f t="shared" si="634"/>
        <v>2.6028042347320306</v>
      </c>
      <c r="AP298" s="33">
        <f t="shared" si="634"/>
        <v>1.6378014353460084</v>
      </c>
      <c r="AQ298" s="33">
        <f t="shared" si="634"/>
        <v>1.0305782916084769</v>
      </c>
      <c r="AR298" s="33">
        <f t="shared" si="634"/>
        <v>1.5815440110887888</v>
      </c>
      <c r="AS298" s="33">
        <f t="shared" si="634"/>
        <v>0.99517859117467566</v>
      </c>
      <c r="AT298" s="33">
        <f t="shared" si="634"/>
        <v>0.6262111085044042</v>
      </c>
      <c r="AU298" s="33">
        <f t="shared" si="634"/>
        <v>1.0369065747110979</v>
      </c>
      <c r="AV298" s="33">
        <f t="shared" si="634"/>
        <v>0.65246823165569001</v>
      </c>
      <c r="AW298" s="33">
        <f t="shared" si="634"/>
        <v>0.41056234351538889</v>
      </c>
      <c r="AX298" s="33">
        <f t="shared" si="634"/>
        <v>0.67982631981193775</v>
      </c>
      <c r="AY298" s="33">
        <f t="shared" si="634"/>
        <v>0.42777728248494934</v>
      </c>
      <c r="AZ298" s="33">
        <f t="shared" si="634"/>
        <v>0.26917669716116627</v>
      </c>
      <c r="BA298" s="33">
        <f t="shared" si="634"/>
        <v>2.2805016591867102</v>
      </c>
      <c r="BB298" s="33">
        <f t="shared" si="634"/>
        <v>1.4349941654791729</v>
      </c>
      <c r="BC298" s="33">
        <f t="shared" si="634"/>
        <v>0.90296284006810956</v>
      </c>
      <c r="BD298" s="33">
        <f t="shared" si="634"/>
        <v>1.4951636802205395</v>
      </c>
      <c r="BE298" s="33">
        <f t="shared" si="634"/>
        <v>0.94082420370525177</v>
      </c>
      <c r="BF298" s="33">
        <f t="shared" si="634"/>
        <v>0.59200888436981014</v>
      </c>
      <c r="BG298" s="33">
        <f t="shared" si="634"/>
        <v>0.98027309984412547</v>
      </c>
      <c r="BH298" s="33">
        <f t="shared" si="634"/>
        <v>0.6168319032726185</v>
      </c>
      <c r="BI298" s="33">
        <f t="shared" si="634"/>
        <v>0.38813836364113413</v>
      </c>
      <c r="BJ298" s="33">
        <f t="shared" si="634"/>
        <v>3.715031837994736</v>
      </c>
      <c r="BK298" s="33">
        <f t="shared" si="634"/>
        <v>2.3376650442749574</v>
      </c>
      <c r="BL298" s="33">
        <f t="shared" si="634"/>
        <v>1.4709639371959484</v>
      </c>
      <c r="BM298" s="33">
        <f t="shared" si="634"/>
        <v>2.4356836806747171</v>
      </c>
      <c r="BN298" s="33">
        <f t="shared" si="634"/>
        <v>1.5326416697138197</v>
      </c>
      <c r="BO298" s="33">
        <f t="shared" si="634"/>
        <v>0.9644070395431904</v>
      </c>
      <c r="BP298" s="33">
        <f t="shared" si="634"/>
        <v>1.5969055585556846</v>
      </c>
      <c r="BQ298" s="33">
        <f t="shared" si="634"/>
        <v>1.0048447674297669</v>
      </c>
      <c r="BR298" s="33">
        <f t="shared" si="634"/>
        <v>0.6322935011537022</v>
      </c>
      <c r="BS298" s="33">
        <f t="shared" si="634"/>
        <v>0.97032899697435704</v>
      </c>
      <c r="BT298" s="33">
        <f t="shared" si="634"/>
        <v>0.61057462670298368</v>
      </c>
      <c r="BU298" s="33">
        <f t="shared" si="634"/>
        <v>0.38420100392335271</v>
      </c>
      <c r="BV298" s="33">
        <f t="shared" si="634"/>
        <v>0.6361761098907861</v>
      </c>
      <c r="BW298" s="33">
        <f t="shared" si="634"/>
        <v>0.40031060807738406</v>
      </c>
      <c r="BX298" s="33">
        <f t="shared" si="634"/>
        <v>0.25189343084070742</v>
      </c>
      <c r="BY298" s="33">
        <f t="shared" si="634"/>
        <v>0.41709569028417798</v>
      </c>
      <c r="BZ298" s="33">
        <f t="shared" si="634"/>
        <v>0.2624553591501248</v>
      </c>
      <c r="CA298" s="33">
        <f t="shared" si="634"/>
        <v>0.16514871083824764</v>
      </c>
      <c r="CB298" s="33">
        <f t="shared" si="634"/>
        <v>1.3991623831154751</v>
      </c>
      <c r="CC298" s="33">
        <f t="shared" si="634"/>
        <v>0.88041587176247682</v>
      </c>
      <c r="CD298" s="33">
        <f t="shared" si="634"/>
        <v>0.55399724621335034</v>
      </c>
      <c r="CE298" s="33">
        <f t="shared" ref="CE298:CS298" si="635">EXP(CE297)</f>
        <v>0.9173318377286912</v>
      </c>
      <c r="CF298" s="33">
        <f t="shared" si="635"/>
        <v>0.57722643158190545</v>
      </c>
      <c r="CG298" s="33">
        <f t="shared" si="635"/>
        <v>0.36321682036214692</v>
      </c>
      <c r="CH298" s="33">
        <f t="shared" si="635"/>
        <v>0.60142962008238021</v>
      </c>
      <c r="CI298" s="33">
        <f t="shared" si="635"/>
        <v>0.37844655463761334</v>
      </c>
      <c r="CJ298" s="33">
        <f t="shared" si="635"/>
        <v>0.23813558550285965</v>
      </c>
      <c r="CK298" s="33">
        <f t="shared" si="635"/>
        <v>2.2792935838741313</v>
      </c>
      <c r="CL298" s="33">
        <f t="shared" si="635"/>
        <v>1.4342339901826426</v>
      </c>
      <c r="CM298" s="33">
        <f t="shared" si="635"/>
        <v>0.90248450359733012</v>
      </c>
      <c r="CN298" s="33">
        <f t="shared" si="635"/>
        <v>1.4943716306629071</v>
      </c>
      <c r="CO298" s="33">
        <f t="shared" si="635"/>
        <v>0.94032581051645747</v>
      </c>
      <c r="CP298" s="33">
        <f t="shared" si="635"/>
        <v>0.5916952729698125</v>
      </c>
      <c r="CQ298" s="33">
        <f t="shared" si="635"/>
        <v>0.97975380895620345</v>
      </c>
      <c r="CR298" s="33">
        <f t="shared" si="635"/>
        <v>0.61650514210085927</v>
      </c>
      <c r="CS298" s="33">
        <f t="shared" si="635"/>
        <v>0.38793275082209033</v>
      </c>
    </row>
    <row r="299" spans="2:97" ht="13.9" thickTop="1" thickBot="1" x14ac:dyDescent="0.4">
      <c r="H299" s="32">
        <f t="shared" ref="H299:H300" si="636">H298</f>
        <v>5.5328942835330963E-4</v>
      </c>
      <c r="I299" s="32">
        <f t="shared" ref="I299:J299" si="637">I294</f>
        <v>-0.42170526006227821</v>
      </c>
      <c r="J299" s="32">
        <f t="shared" si="637"/>
        <v>-0.82144839709150563</v>
      </c>
      <c r="K299" s="32">
        <f t="shared" si="632"/>
        <v>-0.42215975877632672</v>
      </c>
      <c r="L299" s="32">
        <f>$CE$5-$CE$7*SUMPRODUCT($B$5:$CD$5,Q299:CS299)</f>
        <v>3.4321631873439173E-2</v>
      </c>
      <c r="M299" s="32">
        <f>SUMPRODUCT($B$7:$CD$7, LN(Q299:CS299))</f>
        <v>-2480.3390530525267</v>
      </c>
      <c r="O299" s="48">
        <f t="shared" si="633"/>
        <v>1</v>
      </c>
      <c r="P299" s="39" t="s">
        <v>366</v>
      </c>
      <c r="Q299" s="32">
        <f t="shared" ref="Q299:AV299" si="638">Q298/$O298</f>
        <v>2.4834977500223204E-2</v>
      </c>
      <c r="R299" s="32">
        <f t="shared" si="638"/>
        <v>1.5627284316616696E-2</v>
      </c>
      <c r="S299" s="32">
        <f t="shared" si="638"/>
        <v>9.8333898273183194E-3</v>
      </c>
      <c r="T299" s="32">
        <f t="shared" si="638"/>
        <v>1.6282538628220267E-2</v>
      </c>
      <c r="U299" s="32">
        <f t="shared" si="638"/>
        <v>1.0245705297587055E-2</v>
      </c>
      <c r="V299" s="32">
        <f t="shared" si="638"/>
        <v>6.4470583759626823E-3</v>
      </c>
      <c r="W299" s="32">
        <f t="shared" si="638"/>
        <v>1.0675309215685916E-2</v>
      </c>
      <c r="X299" s="32">
        <f t="shared" si="638"/>
        <v>6.7173844743697829E-3</v>
      </c>
      <c r="Y299" s="32">
        <f t="shared" si="638"/>
        <v>4.2268802959076548E-3</v>
      </c>
      <c r="Z299" s="32">
        <f t="shared" si="638"/>
        <v>3.5810705865929916E-2</v>
      </c>
      <c r="AA299" s="32">
        <f t="shared" si="638"/>
        <v>2.2533706025728857E-2</v>
      </c>
      <c r="AB299" s="32">
        <f t="shared" si="638"/>
        <v>1.4179220849624643E-2</v>
      </c>
      <c r="AC299" s="32">
        <f t="shared" si="638"/>
        <v>2.3478547607325095E-2</v>
      </c>
      <c r="AD299" s="32">
        <f t="shared" si="638"/>
        <v>1.4773757648767444E-2</v>
      </c>
      <c r="AE299" s="32">
        <f t="shared" si="638"/>
        <v>9.2963124770298056E-3</v>
      </c>
      <c r="AF299" s="32">
        <f t="shared" si="638"/>
        <v>1.5393223462648337E-2</v>
      </c>
      <c r="AG299" s="32">
        <f t="shared" si="638"/>
        <v>9.6861082156349271E-3</v>
      </c>
      <c r="AH299" s="32">
        <f t="shared" si="638"/>
        <v>6.0949347349271181E-3</v>
      </c>
      <c r="AI299" s="32">
        <f t="shared" si="638"/>
        <v>5.8337125911339834E-2</v>
      </c>
      <c r="AJ299" s="32">
        <f t="shared" si="638"/>
        <v>3.6708342208990573E-2</v>
      </c>
      <c r="AK299" s="32">
        <f t="shared" si="638"/>
        <v>2.309853916664114E-2</v>
      </c>
      <c r="AL299" s="32">
        <f t="shared" si="638"/>
        <v>3.8247528354000054E-2</v>
      </c>
      <c r="AM299" s="32">
        <f t="shared" si="638"/>
        <v>2.4067064284251743E-2</v>
      </c>
      <c r="AN299" s="32">
        <f t="shared" si="638"/>
        <v>1.5144078799061241E-2</v>
      </c>
      <c r="AO299" s="32">
        <f t="shared" si="638"/>
        <v>2.5076199801363167E-2</v>
      </c>
      <c r="AP299" s="32">
        <f t="shared" si="638"/>
        <v>1.577907223280824E-2</v>
      </c>
      <c r="AQ299" s="32">
        <f t="shared" si="638"/>
        <v>9.9289016079160963E-3</v>
      </c>
      <c r="AR299" s="32">
        <f t="shared" si="638"/>
        <v>1.5237071266250979E-2</v>
      </c>
      <c r="AS299" s="32">
        <f t="shared" si="638"/>
        <v>9.5878502337324381E-3</v>
      </c>
      <c r="AT299" s="32">
        <f t="shared" si="638"/>
        <v>6.0331063954589875E-3</v>
      </c>
      <c r="AU299" s="32">
        <f t="shared" si="638"/>
        <v>9.9898701930149492E-3</v>
      </c>
      <c r="AV299" s="32">
        <f t="shared" si="638"/>
        <v>6.286075426923019E-3</v>
      </c>
      <c r="AW299" s="32">
        <f t="shared" ref="AW299:CB299" si="639">AW298/$O298</f>
        <v>3.9554812534595939E-3</v>
      </c>
      <c r="AX299" s="32">
        <f t="shared" si="639"/>
        <v>6.549651486787547E-3</v>
      </c>
      <c r="AY299" s="32">
        <f t="shared" si="639"/>
        <v>4.1213351595692149E-3</v>
      </c>
      <c r="AZ299" s="32">
        <f t="shared" si="639"/>
        <v>2.5933293598545894E-3</v>
      </c>
      <c r="BA299" s="32">
        <f t="shared" si="639"/>
        <v>2.1971039730920724E-2</v>
      </c>
      <c r="BB299" s="32">
        <f t="shared" si="639"/>
        <v>1.3825165921881506E-2</v>
      </c>
      <c r="BC299" s="32">
        <f t="shared" si="639"/>
        <v>8.6994159178803657E-3</v>
      </c>
      <c r="BD299" s="32">
        <f t="shared" si="639"/>
        <v>1.4404857146243184E-2</v>
      </c>
      <c r="BE299" s="32">
        <f t="shared" si="639"/>
        <v>9.0641836966659992E-3</v>
      </c>
      <c r="BF299" s="32">
        <f t="shared" si="639"/>
        <v>5.7035918685478283E-3</v>
      </c>
      <c r="BG299" s="32">
        <f t="shared" si="639"/>
        <v>9.4442462416401002E-3</v>
      </c>
      <c r="BH299" s="32">
        <f t="shared" si="639"/>
        <v>5.9427443078183609E-3</v>
      </c>
      <c r="BI299" s="32">
        <f t="shared" si="639"/>
        <v>3.7394418786326003E-3</v>
      </c>
      <c r="BJ299" s="32">
        <f t="shared" si="639"/>
        <v>3.5791735465488257E-2</v>
      </c>
      <c r="BK299" s="32">
        <f t="shared" si="639"/>
        <v>2.2521768996943581E-2</v>
      </c>
      <c r="BL299" s="32">
        <f t="shared" si="639"/>
        <v>1.4171709534475616E-2</v>
      </c>
      <c r="BM299" s="32">
        <f t="shared" si="639"/>
        <v>2.3466110057181095E-2</v>
      </c>
      <c r="BN299" s="32">
        <f t="shared" si="639"/>
        <v>1.4765931383078227E-2</v>
      </c>
      <c r="BO299" s="32">
        <f t="shared" si="639"/>
        <v>9.2913878388229988E-3</v>
      </c>
      <c r="BP299" s="32">
        <f t="shared" si="639"/>
        <v>1.5385069040496826E-2</v>
      </c>
      <c r="BQ299" s="32">
        <f t="shared" si="639"/>
        <v>9.6809770866295459E-3</v>
      </c>
      <c r="BR299" s="32">
        <f t="shared" si="639"/>
        <v>6.0917059978835017E-3</v>
      </c>
      <c r="BS299" s="32">
        <f t="shared" si="639"/>
        <v>9.3484417600428523E-3</v>
      </c>
      <c r="BT299" s="32">
        <f t="shared" si="639"/>
        <v>5.8824598210410811E-3</v>
      </c>
      <c r="BU299" s="32">
        <f t="shared" si="639"/>
        <v>3.7015081694218152E-3</v>
      </c>
      <c r="BV299" s="32">
        <f t="shared" si="639"/>
        <v>6.1291122196586324E-3</v>
      </c>
      <c r="BW299" s="32">
        <f t="shared" si="639"/>
        <v>3.8567129470600189E-3</v>
      </c>
      <c r="BX299" s="32">
        <f t="shared" si="639"/>
        <v>2.4268171674704329E-3</v>
      </c>
      <c r="BY299" s="32">
        <f t="shared" si="639"/>
        <v>4.0184254836708273E-3</v>
      </c>
      <c r="BZ299" s="32">
        <f t="shared" si="639"/>
        <v>2.52857396540414E-3</v>
      </c>
      <c r="CA299" s="32">
        <f t="shared" si="639"/>
        <v>1.5910924128121424E-3</v>
      </c>
      <c r="CB299" s="32">
        <f t="shared" si="639"/>
        <v>1.3479951740268821E-2</v>
      </c>
      <c r="CC299" s="32">
        <f t="shared" ref="CC299:CS299" si="640">CC298/$O298</f>
        <v>8.4821916354689535E-3</v>
      </c>
      <c r="CD299" s="32">
        <f t="shared" si="640"/>
        <v>5.3373762997896805E-3</v>
      </c>
      <c r="CE299" s="32">
        <f t="shared" si="640"/>
        <v>8.837851168397453E-3</v>
      </c>
      <c r="CF299" s="32">
        <f t="shared" si="640"/>
        <v>5.5611732668269503E-3</v>
      </c>
      <c r="CG299" s="32">
        <f t="shared" si="640"/>
        <v>3.4993402258525009E-3</v>
      </c>
      <c r="CH299" s="32">
        <f t="shared" si="640"/>
        <v>5.7943540733467486E-3</v>
      </c>
      <c r="CI299" s="32">
        <f t="shared" si="640"/>
        <v>3.6460680721181206E-3</v>
      </c>
      <c r="CJ299" s="32">
        <f t="shared" si="640"/>
        <v>2.2942699424719141E-3</v>
      </c>
      <c r="CK299" s="32">
        <f t="shared" si="640"/>
        <v>2.1959400769561634E-2</v>
      </c>
      <c r="CL299" s="32">
        <f t="shared" si="640"/>
        <v>1.3817842164156862E-2</v>
      </c>
      <c r="CM299" s="32">
        <f t="shared" si="640"/>
        <v>8.6948074802754606E-3</v>
      </c>
      <c r="CN299" s="32">
        <f t="shared" si="640"/>
        <v>1.4397226302288525E-2</v>
      </c>
      <c r="CO299" s="32">
        <f t="shared" si="640"/>
        <v>9.0593820265998937E-3</v>
      </c>
      <c r="CP299" s="32">
        <f t="shared" si="640"/>
        <v>5.7005704418798576E-3</v>
      </c>
      <c r="CQ299" s="32">
        <f t="shared" si="640"/>
        <v>9.4392432368475016E-3</v>
      </c>
      <c r="CR299" s="32">
        <f t="shared" si="640"/>
        <v>5.9395961922893399E-3</v>
      </c>
      <c r="CS299" s="32">
        <f t="shared" si="640"/>
        <v>3.7374609428160446E-3</v>
      </c>
    </row>
    <row r="300" spans="2:97" ht="13.15" thickTop="1" x14ac:dyDescent="0.35">
      <c r="H300" s="34">
        <f t="shared" si="636"/>
        <v>5.5328942835330963E-4</v>
      </c>
      <c r="I300" s="34">
        <f t="shared" ref="I300:J300" si="641">I295</f>
        <v>-0.46378795081647817</v>
      </c>
      <c r="J300" s="34">
        <f t="shared" si="641"/>
        <v>1</v>
      </c>
      <c r="K300" s="34">
        <f t="shared" si="632"/>
        <v>-0.46323466138812486</v>
      </c>
      <c r="L300" s="34">
        <f>$CE$6-$CE$7*SUMPRODUCT($B$6:$CD$6,Q299:CS299)</f>
        <v>-3.9149320011233613E-2</v>
      </c>
    </row>
    <row r="301" spans="2:97" ht="13.5" thickBot="1" x14ac:dyDescent="0.4">
      <c r="B301" s="39" t="s">
        <v>367</v>
      </c>
      <c r="D301" s="39" t="s">
        <v>368</v>
      </c>
      <c r="E301" s="39" t="s">
        <v>369</v>
      </c>
      <c r="F301" s="39" t="s">
        <v>370</v>
      </c>
      <c r="H301" s="39" t="s">
        <v>347</v>
      </c>
      <c r="I301" s="39" t="s">
        <v>371</v>
      </c>
      <c r="J301" s="39" t="s">
        <v>372</v>
      </c>
      <c r="K301" s="39" t="s">
        <v>349</v>
      </c>
      <c r="L301" s="39" t="s">
        <v>373</v>
      </c>
      <c r="M301" s="39" t="s">
        <v>374</v>
      </c>
      <c r="O301" s="45" t="s">
        <v>336</v>
      </c>
    </row>
    <row r="302" spans="2:97" ht="13.9" thickTop="1" thickBot="1" x14ac:dyDescent="0.4">
      <c r="B302" s="32">
        <f>1+B297</f>
        <v>7</v>
      </c>
      <c r="D302" s="32">
        <f>IF(F297,IF(M302&lt;0,D297,H302),E297)</f>
        <v>4.4263154268264771E-4</v>
      </c>
      <c r="E302" s="32">
        <f>IF(F297,IF(M302&lt;0,H302,E297),H302)</f>
        <v>4.9796048551797867E-4</v>
      </c>
      <c r="F302" s="32" t="b">
        <f>OR(F297,M302*M297&lt;=0)</f>
        <v>1</v>
      </c>
      <c r="H302" s="32">
        <f>IF(F297,(D297+E297)/2,2*H297)</f>
        <v>4.9796048551797867E-4</v>
      </c>
      <c r="I302" s="32">
        <f>I297</f>
        <v>-0.48804304584685138</v>
      </c>
      <c r="J302" s="32">
        <f>J297</f>
        <v>-0.86507902893922162</v>
      </c>
      <c r="K302" s="32">
        <f>I302+J302*H302</f>
        <v>-0.48847382102011339</v>
      </c>
      <c r="L302" s="32">
        <f>$CE$3-$CE$7*SUMPRODUCT($B$3:$CD$3,Q304:CS304)</f>
        <v>5.4414385013501487E-4</v>
      </c>
      <c r="M302" s="32">
        <f>SUMPRODUCT(L302:L305,J302:J305)</f>
        <v>-3.3874679283851343E-2</v>
      </c>
      <c r="O302" s="46">
        <f>SUM(Q302:CS302)</f>
        <v>-1.6469330691474191</v>
      </c>
      <c r="P302" s="39" t="s">
        <v>363</v>
      </c>
      <c r="Q302" s="32">
        <f t="shared" ref="Q302:AV302" si="642">SUMPRODUCT(B$3:B$6,$K302:$K305)</f>
        <v>0.94689547269925645</v>
      </c>
      <c r="R302" s="32">
        <f t="shared" si="642"/>
        <v>0.4836054823682962</v>
      </c>
      <c r="S302" s="32">
        <f t="shared" si="642"/>
        <v>2.0315492037336014E-2</v>
      </c>
      <c r="T302" s="32">
        <f t="shared" si="642"/>
        <v>0.52478116379433448</v>
      </c>
      <c r="U302" s="32">
        <f t="shared" si="642"/>
        <v>6.1491173463374349E-2</v>
      </c>
      <c r="V302" s="32">
        <f t="shared" si="642"/>
        <v>-0.40179881686758584</v>
      </c>
      <c r="W302" s="32">
        <f t="shared" si="642"/>
        <v>0.10266685488941268</v>
      </c>
      <c r="X302" s="32">
        <f t="shared" si="642"/>
        <v>-0.3606231354415475</v>
      </c>
      <c r="Y302" s="32">
        <f t="shared" si="642"/>
        <v>-0.82391312577250764</v>
      </c>
      <c r="Z302" s="32">
        <f t="shared" si="642"/>
        <v>1.3128805991764612</v>
      </c>
      <c r="AA302" s="32">
        <f t="shared" si="642"/>
        <v>0.84959060884550108</v>
      </c>
      <c r="AB302" s="32">
        <f t="shared" si="642"/>
        <v>0.38630061851454089</v>
      </c>
      <c r="AC302" s="32">
        <f t="shared" si="642"/>
        <v>0.89076629027153942</v>
      </c>
      <c r="AD302" s="32">
        <f t="shared" si="642"/>
        <v>0.42747629994057923</v>
      </c>
      <c r="AE302" s="32">
        <f t="shared" si="642"/>
        <v>-3.5813690390380959E-2</v>
      </c>
      <c r="AF302" s="32">
        <f t="shared" si="642"/>
        <v>0.46865198136661756</v>
      </c>
      <c r="AG302" s="32">
        <f t="shared" si="642"/>
        <v>5.3619910356573763E-3</v>
      </c>
      <c r="AH302" s="32">
        <f t="shared" si="642"/>
        <v>-0.45792799929530281</v>
      </c>
      <c r="AI302" s="32">
        <f t="shared" si="642"/>
        <v>1.8008607678127346</v>
      </c>
      <c r="AJ302" s="32">
        <f t="shared" si="642"/>
        <v>1.3375707774817744</v>
      </c>
      <c r="AK302" s="32">
        <f t="shared" si="642"/>
        <v>0.87428078715081425</v>
      </c>
      <c r="AL302" s="32">
        <f t="shared" si="642"/>
        <v>1.3787464589078127</v>
      </c>
      <c r="AM302" s="32">
        <f t="shared" si="642"/>
        <v>0.91545646857685248</v>
      </c>
      <c r="AN302" s="32">
        <f t="shared" si="642"/>
        <v>0.45216647824589229</v>
      </c>
      <c r="AO302" s="32">
        <f t="shared" si="642"/>
        <v>0.95663215000289081</v>
      </c>
      <c r="AP302" s="32">
        <f t="shared" si="642"/>
        <v>0.49334215967193062</v>
      </c>
      <c r="AQ302" s="32">
        <f t="shared" si="642"/>
        <v>3.0052169340970436E-2</v>
      </c>
      <c r="AR302" s="32">
        <f t="shared" si="642"/>
        <v>0.45842165167914301</v>
      </c>
      <c r="AS302" s="32">
        <f t="shared" si="642"/>
        <v>-4.8683386518171834E-3</v>
      </c>
      <c r="AT302" s="32">
        <f t="shared" si="642"/>
        <v>-0.46815832898277737</v>
      </c>
      <c r="AU302" s="32">
        <f t="shared" si="642"/>
        <v>3.6307342774221152E-2</v>
      </c>
      <c r="AV302" s="32">
        <f t="shared" si="642"/>
        <v>-0.42698264755673904</v>
      </c>
      <c r="AW302" s="32">
        <f t="shared" ref="AW302:CB302" si="643">SUMPRODUCT(AH$3:AH$6,$K302:$K305)</f>
        <v>-0.89027263788769928</v>
      </c>
      <c r="AX302" s="32">
        <f t="shared" si="643"/>
        <v>-0.38580696613070065</v>
      </c>
      <c r="AY302" s="32">
        <f t="shared" si="643"/>
        <v>-0.84909695646166083</v>
      </c>
      <c r="AZ302" s="32">
        <f t="shared" si="643"/>
        <v>-1.312386946792621</v>
      </c>
      <c r="BA302" s="32">
        <f t="shared" si="643"/>
        <v>0.82440677815634789</v>
      </c>
      <c r="BB302" s="32">
        <f t="shared" si="643"/>
        <v>0.3611167878253877</v>
      </c>
      <c r="BC302" s="32">
        <f t="shared" si="643"/>
        <v>-0.10217320250557249</v>
      </c>
      <c r="BD302" s="32">
        <f t="shared" si="643"/>
        <v>0.40229246925142603</v>
      </c>
      <c r="BE302" s="32">
        <f t="shared" si="643"/>
        <v>-6.0997521079534142E-2</v>
      </c>
      <c r="BF302" s="32">
        <f t="shared" si="643"/>
        <v>-0.52428751141049434</v>
      </c>
      <c r="BG302" s="32">
        <f t="shared" si="643"/>
        <v>-1.9821839653495821E-2</v>
      </c>
      <c r="BH302" s="32">
        <f t="shared" si="643"/>
        <v>-0.48311182998445601</v>
      </c>
      <c r="BI302" s="32">
        <f t="shared" si="643"/>
        <v>-0.9464018203154162</v>
      </c>
      <c r="BJ302" s="32">
        <f t="shared" si="643"/>
        <v>1.312386946792621</v>
      </c>
      <c r="BK302" s="32">
        <f t="shared" si="643"/>
        <v>0.84909695646166083</v>
      </c>
      <c r="BL302" s="32">
        <f t="shared" si="643"/>
        <v>0.38580696613070065</v>
      </c>
      <c r="BM302" s="32">
        <f t="shared" si="643"/>
        <v>0.89027263788769928</v>
      </c>
      <c r="BN302" s="32">
        <f t="shared" si="643"/>
        <v>0.42698264755673904</v>
      </c>
      <c r="BO302" s="32">
        <f t="shared" si="643"/>
        <v>-3.6307342774221152E-2</v>
      </c>
      <c r="BP302" s="32">
        <f t="shared" si="643"/>
        <v>0.46815832898277737</v>
      </c>
      <c r="BQ302" s="32">
        <f t="shared" si="643"/>
        <v>4.8683386518171834E-3</v>
      </c>
      <c r="BR302" s="32">
        <f t="shared" si="643"/>
        <v>-0.45842165167914301</v>
      </c>
      <c r="BS302" s="32">
        <f t="shared" si="643"/>
        <v>-3.0052169340970436E-2</v>
      </c>
      <c r="BT302" s="32">
        <f t="shared" si="643"/>
        <v>-0.49334215967193062</v>
      </c>
      <c r="BU302" s="32">
        <f t="shared" si="643"/>
        <v>-0.95663215000289081</v>
      </c>
      <c r="BV302" s="32">
        <f t="shared" si="643"/>
        <v>-0.45216647824589229</v>
      </c>
      <c r="BW302" s="32">
        <f t="shared" si="643"/>
        <v>-0.91545646857685248</v>
      </c>
      <c r="BX302" s="32">
        <f t="shared" si="643"/>
        <v>-1.3787464589078127</v>
      </c>
      <c r="BY302" s="32">
        <f t="shared" si="643"/>
        <v>-0.87428078715081425</v>
      </c>
      <c r="BZ302" s="32">
        <f t="shared" si="643"/>
        <v>-1.3375707774817744</v>
      </c>
      <c r="CA302" s="32">
        <f t="shared" si="643"/>
        <v>-1.8008607678127346</v>
      </c>
      <c r="CB302" s="32">
        <f t="shared" si="643"/>
        <v>0.3359329571362345</v>
      </c>
      <c r="CC302" s="32">
        <f t="shared" ref="CC302:CS302" si="644">SUMPRODUCT(BN$3:BN$6,$K302:$K305)</f>
        <v>-0.12735703319472569</v>
      </c>
      <c r="CD302" s="32">
        <f t="shared" si="644"/>
        <v>-0.59064702352568588</v>
      </c>
      <c r="CE302" s="32">
        <f t="shared" si="644"/>
        <v>-8.6181351768687353E-2</v>
      </c>
      <c r="CF302" s="32">
        <f t="shared" si="644"/>
        <v>-0.54947134209964754</v>
      </c>
      <c r="CG302" s="32">
        <f t="shared" si="644"/>
        <v>-1.0127613324306077</v>
      </c>
      <c r="CH302" s="32">
        <f t="shared" si="644"/>
        <v>-0.50829566067360921</v>
      </c>
      <c r="CI302" s="32">
        <f t="shared" si="644"/>
        <v>-0.9715856510045694</v>
      </c>
      <c r="CJ302" s="32">
        <f t="shared" si="644"/>
        <v>-1.4348756413355295</v>
      </c>
      <c r="CK302" s="32">
        <f t="shared" si="644"/>
        <v>0.82391312577250764</v>
      </c>
      <c r="CL302" s="32">
        <f t="shared" si="644"/>
        <v>0.3606231354415475</v>
      </c>
      <c r="CM302" s="32">
        <f t="shared" si="644"/>
        <v>-0.10266685488941268</v>
      </c>
      <c r="CN302" s="32">
        <f t="shared" si="644"/>
        <v>0.40179881686758584</v>
      </c>
      <c r="CO302" s="32">
        <f t="shared" si="644"/>
        <v>-6.1491173463374349E-2</v>
      </c>
      <c r="CP302" s="32">
        <f t="shared" si="644"/>
        <v>-0.52478116379433448</v>
      </c>
      <c r="CQ302" s="32">
        <f t="shared" si="644"/>
        <v>-2.0315492037336014E-2</v>
      </c>
      <c r="CR302" s="32">
        <f t="shared" si="644"/>
        <v>-0.4836054823682962</v>
      </c>
      <c r="CS302" s="32">
        <f t="shared" si="644"/>
        <v>-0.94689547269925645</v>
      </c>
    </row>
    <row r="303" spans="2:97" ht="13.9" thickTop="1" thickBot="1" x14ac:dyDescent="0.4">
      <c r="H303" s="33">
        <f>H302</f>
        <v>4.9796048551797867E-4</v>
      </c>
      <c r="I303" s="33">
        <f t="shared" ref="I303:J303" si="645">I298</f>
        <v>0.42689102277303853</v>
      </c>
      <c r="J303" s="33">
        <f t="shared" si="645"/>
        <v>0.18400010917568257</v>
      </c>
      <c r="K303" s="33">
        <f t="shared" ref="K303:K305" si="646">I303+J303*H303</f>
        <v>0.42698264755673904</v>
      </c>
      <c r="L303" s="33">
        <f>$CE$4-$CE$7*SUMPRODUCT($B$4:$CD$4,Q304:CS304)</f>
        <v>1.7686406131929289E-3</v>
      </c>
      <c r="M303" s="39" t="s">
        <v>375</v>
      </c>
      <c r="O303" s="47">
        <f t="shared" ref="O303:O304" si="647">SUM(Q303:CS303)</f>
        <v>103.7944151539451</v>
      </c>
      <c r="P303" s="39" t="s">
        <v>365</v>
      </c>
      <c r="Q303" s="33">
        <f>EXP(Q302)</f>
        <v>2.5776947008527915</v>
      </c>
      <c r="R303" s="33">
        <f>EXP(R302)</f>
        <v>1.6219116466734433</v>
      </c>
      <c r="S303" s="33">
        <f t="shared" ref="S303:CD303" si="648">EXP(S302)</f>
        <v>1.0205232562043389</v>
      </c>
      <c r="T303" s="33">
        <f t="shared" si="648"/>
        <v>1.6900889552533587</v>
      </c>
      <c r="U303" s="33">
        <f t="shared" si="648"/>
        <v>1.0634211101619977</v>
      </c>
      <c r="V303" s="33">
        <f t="shared" si="648"/>
        <v>0.66911534687157914</v>
      </c>
      <c r="W303" s="33">
        <f t="shared" si="648"/>
        <v>1.1081221820894431</v>
      </c>
      <c r="X303" s="33">
        <f t="shared" si="648"/>
        <v>0.69724171465048046</v>
      </c>
      <c r="Y303" s="33">
        <f t="shared" si="648"/>
        <v>0.43871155772017784</v>
      </c>
      <c r="Z303" s="33">
        <f t="shared" si="648"/>
        <v>3.71686510456846</v>
      </c>
      <c r="AA303" s="33">
        <f t="shared" si="648"/>
        <v>2.3386892172371216</v>
      </c>
      <c r="AB303" s="33">
        <f t="shared" si="648"/>
        <v>1.4715269725819664</v>
      </c>
      <c r="AC303" s="33">
        <f t="shared" si="648"/>
        <v>2.4369963825892667</v>
      </c>
      <c r="AD303" s="33">
        <f t="shared" si="648"/>
        <v>1.5333828379733745</v>
      </c>
      <c r="AE303" s="33">
        <f t="shared" si="648"/>
        <v>0.96482003198260957</v>
      </c>
      <c r="AF303" s="33">
        <f t="shared" si="648"/>
        <v>1.5978388242967194</v>
      </c>
      <c r="AG303" s="33">
        <f t="shared" si="648"/>
        <v>1.0053763922377907</v>
      </c>
      <c r="AH303" s="33">
        <f t="shared" si="648"/>
        <v>0.63259302171103926</v>
      </c>
      <c r="AI303" s="33">
        <f t="shared" si="648"/>
        <v>6.0548570480279933</v>
      </c>
      <c r="AJ303" s="33">
        <f t="shared" si="648"/>
        <v>3.809777458087042</v>
      </c>
      <c r="AK303" s="33">
        <f t="shared" si="648"/>
        <v>2.3971506123130291</v>
      </c>
      <c r="AL303" s="33">
        <f t="shared" si="648"/>
        <v>3.9699220466739331</v>
      </c>
      <c r="AM303" s="33">
        <f t="shared" si="648"/>
        <v>2.4979152115089209</v>
      </c>
      <c r="AN303" s="33">
        <f t="shared" si="648"/>
        <v>1.5717135829191611</v>
      </c>
      <c r="AO303" s="33">
        <f t="shared" si="648"/>
        <v>2.6029154663198395</v>
      </c>
      <c r="AP303" s="33">
        <f t="shared" si="648"/>
        <v>1.6377808080739349</v>
      </c>
      <c r="AQ303" s="33">
        <f t="shared" si="648"/>
        <v>1.0305082934897407</v>
      </c>
      <c r="AR303" s="33">
        <f t="shared" si="648"/>
        <v>1.5815757365519025</v>
      </c>
      <c r="AS303" s="33">
        <f t="shared" si="648"/>
        <v>0.99514349250165679</v>
      </c>
      <c r="AT303" s="33">
        <f t="shared" si="648"/>
        <v>0.62615437742326285</v>
      </c>
      <c r="AU303" s="33">
        <f t="shared" si="648"/>
        <v>1.0369745041407514</v>
      </c>
      <c r="AV303" s="33">
        <f t="shared" si="648"/>
        <v>0.65247487416290173</v>
      </c>
      <c r="AW303" s="33">
        <f t="shared" si="648"/>
        <v>0.41054380769626875</v>
      </c>
      <c r="AX303" s="33">
        <f t="shared" si="648"/>
        <v>0.67990175708077383</v>
      </c>
      <c r="AY303" s="33">
        <f t="shared" si="648"/>
        <v>0.42780108056947941</v>
      </c>
      <c r="AZ303" s="33">
        <f t="shared" si="648"/>
        <v>0.26917677830721032</v>
      </c>
      <c r="BA303" s="33">
        <f t="shared" si="648"/>
        <v>2.2805275052461074</v>
      </c>
      <c r="BB303" s="33">
        <f t="shared" si="648"/>
        <v>1.4349310335681322</v>
      </c>
      <c r="BC303" s="33">
        <f t="shared" si="648"/>
        <v>0.90287315823218028</v>
      </c>
      <c r="BD303" s="33">
        <f t="shared" si="648"/>
        <v>1.4952485829655493</v>
      </c>
      <c r="BE303" s="33">
        <f t="shared" si="648"/>
        <v>0.94082557200488426</v>
      </c>
      <c r="BF303" s="33">
        <f t="shared" si="648"/>
        <v>0.59197699099823309</v>
      </c>
      <c r="BG303" s="33">
        <f t="shared" si="648"/>
        <v>0.98037332139925493</v>
      </c>
      <c r="BH303" s="33">
        <f t="shared" si="648"/>
        <v>0.61686083597849073</v>
      </c>
      <c r="BI303" s="33">
        <f t="shared" si="648"/>
        <v>0.38813509370183841</v>
      </c>
      <c r="BJ303" s="33">
        <f t="shared" si="648"/>
        <v>3.7150307180610658</v>
      </c>
      <c r="BK303" s="33">
        <f t="shared" si="648"/>
        <v>2.3375350026438033</v>
      </c>
      <c r="BL303" s="33">
        <f t="shared" si="648"/>
        <v>1.4708007290547387</v>
      </c>
      <c r="BM303" s="33">
        <f t="shared" si="648"/>
        <v>2.4357936504058211</v>
      </c>
      <c r="BN303" s="33">
        <f t="shared" si="648"/>
        <v>1.5326260666864127</v>
      </c>
      <c r="BO303" s="33">
        <f t="shared" si="648"/>
        <v>0.96434386381429016</v>
      </c>
      <c r="BP303" s="33">
        <f t="shared" si="648"/>
        <v>1.5970502420108899</v>
      </c>
      <c r="BQ303" s="33">
        <f t="shared" si="648"/>
        <v>1.0048802082663824</v>
      </c>
      <c r="BR303" s="33">
        <f t="shared" si="648"/>
        <v>0.6322808177243322</v>
      </c>
      <c r="BS303" s="33">
        <f t="shared" si="648"/>
        <v>0.97039490736515399</v>
      </c>
      <c r="BT303" s="33">
        <f t="shared" si="648"/>
        <v>0.61058231667522189</v>
      </c>
      <c r="BU303" s="33">
        <f t="shared" si="648"/>
        <v>0.38418458568455199</v>
      </c>
      <c r="BV303" s="33">
        <f t="shared" si="648"/>
        <v>0.63624823941693553</v>
      </c>
      <c r="BW303" s="33">
        <f t="shared" si="648"/>
        <v>0.40033384455668852</v>
      </c>
      <c r="BX303" s="33">
        <f t="shared" si="648"/>
        <v>0.25189411485744834</v>
      </c>
      <c r="BY303" s="33">
        <f t="shared" si="648"/>
        <v>0.41716194003975926</v>
      </c>
      <c r="BZ303" s="33">
        <f t="shared" si="648"/>
        <v>0.26248252319234361</v>
      </c>
      <c r="CA303" s="33">
        <f t="shared" si="648"/>
        <v>0.16515666547828572</v>
      </c>
      <c r="CB303" s="33">
        <f t="shared" si="648"/>
        <v>1.3992452122600945</v>
      </c>
      <c r="CC303" s="33">
        <f t="shared" si="648"/>
        <v>0.88041927756839755</v>
      </c>
      <c r="CD303" s="33">
        <f t="shared" si="648"/>
        <v>0.55396873794696599</v>
      </c>
      <c r="CE303" s="33">
        <f t="shared" ref="CE303:CS303" si="649">EXP(CE302)</f>
        <v>0.91742783897160218</v>
      </c>
      <c r="CF303" s="33">
        <f t="shared" si="649"/>
        <v>0.57725490009278901</v>
      </c>
      <c r="CG303" s="33">
        <f t="shared" si="649"/>
        <v>0.36321463719115499</v>
      </c>
      <c r="CH303" s="33">
        <f t="shared" si="649"/>
        <v>0.60151989968978514</v>
      </c>
      <c r="CI303" s="33">
        <f t="shared" si="649"/>
        <v>0.37848242101360458</v>
      </c>
      <c r="CJ303" s="33">
        <f t="shared" si="649"/>
        <v>0.23814497756465841</v>
      </c>
      <c r="CK303" s="33">
        <f t="shared" si="649"/>
        <v>2.2794019952349358</v>
      </c>
      <c r="CL303" s="33">
        <f t="shared" si="649"/>
        <v>1.4342228512550901</v>
      </c>
      <c r="CM303" s="33">
        <f t="shared" si="649"/>
        <v>0.90242756273900138</v>
      </c>
      <c r="CN303" s="33">
        <f t="shared" si="649"/>
        <v>1.4945106320987229</v>
      </c>
      <c r="CO303" s="33">
        <f t="shared" si="649"/>
        <v>0.94036124583577574</v>
      </c>
      <c r="CP303" s="33">
        <f t="shared" si="649"/>
        <v>0.59168483226380919</v>
      </c>
      <c r="CQ303" s="33">
        <f t="shared" si="649"/>
        <v>0.97988947720733799</v>
      </c>
      <c r="CR303" s="33">
        <f t="shared" si="649"/>
        <v>0.61655639630617975</v>
      </c>
      <c r="CS303" s="33">
        <f t="shared" si="649"/>
        <v>0.38794353717263919</v>
      </c>
    </row>
    <row r="304" spans="2:97" ht="13.9" thickTop="1" thickBot="1" x14ac:dyDescent="0.4">
      <c r="H304" s="32">
        <f t="shared" ref="H304:H305" si="650">H303</f>
        <v>4.9796048551797867E-4</v>
      </c>
      <c r="I304" s="32">
        <f t="shared" ref="I304:J304" si="651">I299</f>
        <v>-0.42170526006227821</v>
      </c>
      <c r="J304" s="32">
        <f t="shared" si="651"/>
        <v>-0.82144839709150563</v>
      </c>
      <c r="K304" s="32">
        <f t="shared" si="646"/>
        <v>-0.42211430890492185</v>
      </c>
      <c r="L304" s="32">
        <f>$CE$5-$CE$7*SUMPRODUCT($B$5:$CD$5,Q304:CS304)</f>
        <v>1.7662845442202979E-2</v>
      </c>
      <c r="M304" s="32">
        <f>SUMPRODUCT($B$7:$CD$7, LN(Q304:CS304))</f>
        <v>-2480.3390498203225</v>
      </c>
      <c r="O304" s="48">
        <f t="shared" si="647"/>
        <v>1</v>
      </c>
      <c r="P304" s="39" t="s">
        <v>366</v>
      </c>
      <c r="Q304" s="32">
        <f t="shared" ref="Q304:AV304" si="652">Q303/$O303</f>
        <v>2.4834618481443572E-2</v>
      </c>
      <c r="R304" s="32">
        <f t="shared" si="652"/>
        <v>1.5626193801158449E-2</v>
      </c>
      <c r="S304" s="32">
        <f t="shared" si="652"/>
        <v>9.8321596079203894E-3</v>
      </c>
      <c r="T304" s="32">
        <f t="shared" si="652"/>
        <v>1.6283043290399236E-2</v>
      </c>
      <c r="U304" s="32">
        <f t="shared" si="652"/>
        <v>1.0245455967787477E-2</v>
      </c>
      <c r="V304" s="32">
        <f t="shared" si="652"/>
        <v>6.4465447960679306E-3</v>
      </c>
      <c r="W304" s="32">
        <f t="shared" si="652"/>
        <v>1.0676125304486816E-2</v>
      </c>
      <c r="X304" s="32">
        <f t="shared" si="652"/>
        <v>6.7175263102195841E-3</v>
      </c>
      <c r="Y304" s="32">
        <f t="shared" si="652"/>
        <v>4.2267356781142086E-3</v>
      </c>
      <c r="Z304" s="32">
        <f t="shared" si="652"/>
        <v>3.580987569567886E-2</v>
      </c>
      <c r="AA304" s="32">
        <f t="shared" si="652"/>
        <v>2.2531936942545901E-2</v>
      </c>
      <c r="AB304" s="32">
        <f t="shared" si="652"/>
        <v>1.4177323224948442E-2</v>
      </c>
      <c r="AC304" s="32">
        <f t="shared" si="652"/>
        <v>2.3479070419875472E-2</v>
      </c>
      <c r="AD304" s="32">
        <f t="shared" si="652"/>
        <v>1.4773269213946647E-2</v>
      </c>
      <c r="AE304" s="32">
        <f t="shared" si="652"/>
        <v>9.2954908079747288E-3</v>
      </c>
      <c r="AF304" s="32">
        <f t="shared" si="652"/>
        <v>1.5394265885373964E-2</v>
      </c>
      <c r="AG304" s="32">
        <f t="shared" si="652"/>
        <v>9.6862282112832702E-3</v>
      </c>
      <c r="AH304" s="32">
        <f t="shared" si="652"/>
        <v>6.094673020439435E-3</v>
      </c>
      <c r="AI304" s="32">
        <f t="shared" si="652"/>
        <v>5.8335094803006422E-2</v>
      </c>
      <c r="AJ304" s="32">
        <f t="shared" si="652"/>
        <v>3.6705033237448108E-2</v>
      </c>
      <c r="AK304" s="32">
        <f t="shared" si="652"/>
        <v>2.3095179145791605E-2</v>
      </c>
      <c r="AL304" s="32">
        <f t="shared" si="652"/>
        <v>3.8247935024113305E-2</v>
      </c>
      <c r="AM304" s="32">
        <f t="shared" si="652"/>
        <v>2.4065988596824597E-2</v>
      </c>
      <c r="AN304" s="32">
        <f t="shared" si="652"/>
        <v>1.5142564082932956E-2</v>
      </c>
      <c r="AO304" s="32">
        <f t="shared" si="652"/>
        <v>2.5077606174275031E-2</v>
      </c>
      <c r="AP304" s="32">
        <f t="shared" si="652"/>
        <v>1.5779084121672851E-2</v>
      </c>
      <c r="AQ304" s="32">
        <f t="shared" si="652"/>
        <v>9.928359748078144E-3</v>
      </c>
      <c r="AR304" s="32">
        <f t="shared" si="652"/>
        <v>1.5237580309173203E-2</v>
      </c>
      <c r="AS304" s="32">
        <f t="shared" si="652"/>
        <v>9.5876400577592415E-3</v>
      </c>
      <c r="AT304" s="32">
        <f t="shared" si="652"/>
        <v>6.032640354440723E-3</v>
      </c>
      <c r="AU304" s="32">
        <f t="shared" si="652"/>
        <v>9.990658000266571E-3</v>
      </c>
      <c r="AV304" s="32">
        <f t="shared" si="652"/>
        <v>6.2862233309486691E-3</v>
      </c>
      <c r="AW304" s="32">
        <f t="shared" ref="AW304:CB304" si="653">AW303/$O303</f>
        <v>3.9553554696306267E-3</v>
      </c>
      <c r="AX304" s="32">
        <f t="shared" si="653"/>
        <v>6.5504657073539238E-3</v>
      </c>
      <c r="AY304" s="32">
        <f t="shared" si="653"/>
        <v>4.1216194525974864E-3</v>
      </c>
      <c r="AZ304" s="32">
        <f t="shared" si="653"/>
        <v>2.5933647577085391E-3</v>
      </c>
      <c r="BA304" s="32">
        <f t="shared" si="653"/>
        <v>2.1971582014925273E-2</v>
      </c>
      <c r="BB304" s="32">
        <f t="shared" si="653"/>
        <v>1.3824742221822638E-2</v>
      </c>
      <c r="BC304" s="32">
        <f t="shared" si="653"/>
        <v>8.6986680053359623E-3</v>
      </c>
      <c r="BD304" s="32">
        <f t="shared" si="653"/>
        <v>1.4405867413461858E-2</v>
      </c>
      <c r="BE304" s="32">
        <f t="shared" si="653"/>
        <v>9.0643178692175006E-3</v>
      </c>
      <c r="BF304" s="32">
        <f t="shared" si="653"/>
        <v>5.7033607262994704E-3</v>
      </c>
      <c r="BG304" s="32">
        <f t="shared" si="653"/>
        <v>9.4453378820545542E-3</v>
      </c>
      <c r="BH304" s="32">
        <f t="shared" si="653"/>
        <v>5.9431023823736497E-3</v>
      </c>
      <c r="BI304" s="32">
        <f t="shared" si="653"/>
        <v>3.7394602891318075E-3</v>
      </c>
      <c r="BJ304" s="32">
        <f t="shared" si="653"/>
        <v>3.5792202427760988E-2</v>
      </c>
      <c r="BK304" s="32">
        <f t="shared" si="653"/>
        <v>2.2520816743143972E-2</v>
      </c>
      <c r="BL304" s="32">
        <f t="shared" si="653"/>
        <v>1.4170326282712673E-2</v>
      </c>
      <c r="BM304" s="32">
        <f t="shared" si="653"/>
        <v>2.3467482781160405E-2</v>
      </c>
      <c r="BN304" s="32">
        <f t="shared" si="653"/>
        <v>1.476597815415466E-2</v>
      </c>
      <c r="BO304" s="32">
        <f t="shared" si="653"/>
        <v>9.2909031992135724E-3</v>
      </c>
      <c r="BP304" s="32">
        <f t="shared" si="653"/>
        <v>1.5386668344748489E-2</v>
      </c>
      <c r="BQ304" s="32">
        <f t="shared" si="653"/>
        <v>9.6814477616736019E-3</v>
      </c>
      <c r="BR304" s="32">
        <f t="shared" si="653"/>
        <v>6.0916651130655756E-3</v>
      </c>
      <c r="BS304" s="32">
        <f t="shared" si="653"/>
        <v>9.3492015531460946E-3</v>
      </c>
      <c r="BT304" s="32">
        <f t="shared" si="653"/>
        <v>5.8826124292874768E-3</v>
      </c>
      <c r="BU304" s="32">
        <f t="shared" si="653"/>
        <v>3.7013993972097605E-3</v>
      </c>
      <c r="BV304" s="32">
        <f t="shared" si="653"/>
        <v>6.1298889586040755E-3</v>
      </c>
      <c r="BW304" s="32">
        <f t="shared" si="653"/>
        <v>3.856988297134524E-3</v>
      </c>
      <c r="BX304" s="32">
        <f t="shared" si="653"/>
        <v>2.426856151015888E-3</v>
      </c>
      <c r="BY304" s="32">
        <f t="shared" si="653"/>
        <v>4.0191174006909318E-3</v>
      </c>
      <c r="BZ304" s="32">
        <f t="shared" si="653"/>
        <v>2.5288694271559465E-3</v>
      </c>
      <c r="CA304" s="32">
        <f t="shared" si="653"/>
        <v>1.5911902893169134E-3</v>
      </c>
      <c r="CB304" s="32">
        <f t="shared" si="653"/>
        <v>1.348092968378666E-2</v>
      </c>
      <c r="CC304" s="32">
        <f t="shared" ref="CC304:CS304" si="654">CC303/$O303</f>
        <v>8.4823376697347654E-3</v>
      </c>
      <c r="CD304" s="32">
        <f t="shared" si="654"/>
        <v>5.337172882811993E-3</v>
      </c>
      <c r="CE304" s="32">
        <f t="shared" si="654"/>
        <v>8.8388940542792963E-3</v>
      </c>
      <c r="CF304" s="32">
        <f t="shared" si="654"/>
        <v>5.5615217758741642E-3</v>
      </c>
      <c r="CG304" s="32">
        <f t="shared" si="654"/>
        <v>3.4993659018401403E-3</v>
      </c>
      <c r="CH304" s="32">
        <f t="shared" si="654"/>
        <v>5.7953012095846093E-3</v>
      </c>
      <c r="CI304" s="32">
        <f t="shared" si="654"/>
        <v>3.6464622923328737E-3</v>
      </c>
      <c r="CJ304" s="32">
        <f t="shared" si="654"/>
        <v>2.2943910538100547E-3</v>
      </c>
      <c r="CK304" s="32">
        <f t="shared" si="654"/>
        <v>2.1960738367803198E-2</v>
      </c>
      <c r="CL304" s="32">
        <f t="shared" si="654"/>
        <v>1.3817919289085922E-2</v>
      </c>
      <c r="CM304" s="32">
        <f t="shared" si="654"/>
        <v>8.6943749468653495E-3</v>
      </c>
      <c r="CN304" s="32">
        <f t="shared" si="654"/>
        <v>1.4398757677685305E-2</v>
      </c>
      <c r="CO304" s="32">
        <f t="shared" si="654"/>
        <v>9.0598443513656979E-3</v>
      </c>
      <c r="CP304" s="32">
        <f t="shared" si="654"/>
        <v>5.7005459435003139E-3</v>
      </c>
      <c r="CQ304" s="32">
        <f t="shared" si="654"/>
        <v>9.4406763191833797E-3</v>
      </c>
      <c r="CR304" s="32">
        <f t="shared" si="654"/>
        <v>5.9401692797413025E-3</v>
      </c>
      <c r="CS304" s="32">
        <f t="shared" si="654"/>
        <v>3.737614751210378E-3</v>
      </c>
    </row>
    <row r="305" spans="2:97" ht="13.15" thickTop="1" x14ac:dyDescent="0.35">
      <c r="H305" s="34">
        <f t="shared" si="650"/>
        <v>4.9796048551797867E-4</v>
      </c>
      <c r="I305" s="34">
        <f t="shared" ref="I305:J305" si="655">I300</f>
        <v>-0.46378795081647817</v>
      </c>
      <c r="J305" s="34">
        <f t="shared" si="655"/>
        <v>1</v>
      </c>
      <c r="K305" s="34">
        <f t="shared" si="646"/>
        <v>-0.46328999033096019</v>
      </c>
      <c r="L305" s="34">
        <f>$CE$6-$CE$7*SUMPRODUCT($B$6:$CD$6,Q304:CS304)</f>
        <v>-1.9220265839720696E-2</v>
      </c>
    </row>
    <row r="306" spans="2:97" ht="13.5" thickBot="1" x14ac:dyDescent="0.4">
      <c r="B306" s="39" t="s">
        <v>367</v>
      </c>
      <c r="D306" s="39" t="s">
        <v>368</v>
      </c>
      <c r="E306" s="39" t="s">
        <v>369</v>
      </c>
      <c r="F306" s="39" t="s">
        <v>370</v>
      </c>
      <c r="H306" s="39" t="s">
        <v>347</v>
      </c>
      <c r="I306" s="39" t="s">
        <v>371</v>
      </c>
      <c r="J306" s="39" t="s">
        <v>372</v>
      </c>
      <c r="K306" s="39" t="s">
        <v>349</v>
      </c>
      <c r="L306" s="39" t="s">
        <v>373</v>
      </c>
      <c r="M306" s="39" t="s">
        <v>374</v>
      </c>
      <c r="O306" s="45" t="s">
        <v>336</v>
      </c>
    </row>
    <row r="307" spans="2:97" ht="13.9" thickTop="1" thickBot="1" x14ac:dyDescent="0.4">
      <c r="B307" s="32">
        <f>1+B302</f>
        <v>8</v>
      </c>
      <c r="D307" s="32">
        <f>IF(F302,IF(M307&lt;0,D302,H307),E302)</f>
        <v>4.4263154268264771E-4</v>
      </c>
      <c r="E307" s="32">
        <f>IF(F302,IF(M307&lt;0,H307,E302),H307)</f>
        <v>4.7029601410031319E-4</v>
      </c>
      <c r="F307" s="32" t="b">
        <f>OR(F302,M307*M302&lt;=0)</f>
        <v>1</v>
      </c>
      <c r="H307" s="32">
        <f>IF(F302,(D302+E302)/2,2*H302)</f>
        <v>4.7029601410031319E-4</v>
      </c>
      <c r="I307" s="32">
        <f>I302</f>
        <v>-0.48804304584685138</v>
      </c>
      <c r="J307" s="32">
        <f>J302</f>
        <v>-0.86507902893922162</v>
      </c>
      <c r="K307" s="32">
        <f>I307+J307*H307</f>
        <v>-0.48844988906604325</v>
      </c>
      <c r="L307" s="32">
        <f>$CE$3-$CE$7*SUMPRODUCT($B$3:$CD$3,Q309:CS309)</f>
        <v>-7.9781035575194892E-3</v>
      </c>
      <c r="M307" s="32">
        <f>SUMPRODUCT(L307:L310,J307:J310)</f>
        <v>-9.3313602015288512E-3</v>
      </c>
      <c r="O307" s="46">
        <f>SUM(Q307:CS307)</f>
        <v>-1.6469134352652026</v>
      </c>
      <c r="P307" s="39" t="s">
        <v>363</v>
      </c>
      <c r="Q307" s="32">
        <f t="shared" ref="Q307:AV307" si="656">SUMPRODUCT(B$3:B$6,$K307:$K310)</f>
        <v>0.94688157054666267</v>
      </c>
      <c r="R307" s="32">
        <f t="shared" si="656"/>
        <v>0.48356391574428481</v>
      </c>
      <c r="S307" s="32">
        <f t="shared" si="656"/>
        <v>2.0246260941906957E-2</v>
      </c>
      <c r="T307" s="32">
        <f t="shared" si="656"/>
        <v>0.52478998657744325</v>
      </c>
      <c r="U307" s="32">
        <f t="shared" si="656"/>
        <v>6.1472331775065392E-2</v>
      </c>
      <c r="V307" s="32">
        <f t="shared" si="656"/>
        <v>-0.40184532302731246</v>
      </c>
      <c r="W307" s="32">
        <f t="shared" si="656"/>
        <v>0.10269840260822383</v>
      </c>
      <c r="X307" s="32">
        <f t="shared" si="656"/>
        <v>-0.36061925219415403</v>
      </c>
      <c r="Y307" s="32">
        <f t="shared" si="656"/>
        <v>-0.82393690699653188</v>
      </c>
      <c r="Z307" s="32">
        <f t="shared" si="656"/>
        <v>1.3128623339389294</v>
      </c>
      <c r="AA307" s="32">
        <f t="shared" si="656"/>
        <v>0.84954467913655152</v>
      </c>
      <c r="AB307" s="32">
        <f t="shared" si="656"/>
        <v>0.38622702433417366</v>
      </c>
      <c r="AC307" s="32">
        <f t="shared" si="656"/>
        <v>0.89077074996970995</v>
      </c>
      <c r="AD307" s="32">
        <f t="shared" si="656"/>
        <v>0.42745309516733215</v>
      </c>
      <c r="AE307" s="32">
        <f t="shared" si="656"/>
        <v>-3.5864559635045701E-2</v>
      </c>
      <c r="AF307" s="32">
        <f t="shared" si="656"/>
        <v>0.46867916600049059</v>
      </c>
      <c r="AG307" s="32">
        <f t="shared" si="656"/>
        <v>5.3615111981127339E-3</v>
      </c>
      <c r="AH307" s="32">
        <f t="shared" si="656"/>
        <v>-0.45795614360426512</v>
      </c>
      <c r="AI307" s="32">
        <f t="shared" si="656"/>
        <v>1.8008366851286184</v>
      </c>
      <c r="AJ307" s="32">
        <f t="shared" si="656"/>
        <v>1.3375190303262405</v>
      </c>
      <c r="AK307" s="32">
        <f t="shared" si="656"/>
        <v>0.87420137552386268</v>
      </c>
      <c r="AL307" s="32">
        <f t="shared" si="656"/>
        <v>1.378745101159399</v>
      </c>
      <c r="AM307" s="32">
        <f t="shared" si="656"/>
        <v>0.91542744635702111</v>
      </c>
      <c r="AN307" s="32">
        <f t="shared" si="656"/>
        <v>0.45210979155464326</v>
      </c>
      <c r="AO307" s="32">
        <f t="shared" si="656"/>
        <v>0.95665351719017955</v>
      </c>
      <c r="AP307" s="32">
        <f t="shared" si="656"/>
        <v>0.49333586238780169</v>
      </c>
      <c r="AQ307" s="32">
        <f t="shared" si="656"/>
        <v>3.0018207585423839E-2</v>
      </c>
      <c r="AR307" s="32">
        <f t="shared" si="656"/>
        <v>0.45843168148061941</v>
      </c>
      <c r="AS307" s="32">
        <f t="shared" si="656"/>
        <v>-4.8859733217584411E-3</v>
      </c>
      <c r="AT307" s="32">
        <f t="shared" si="656"/>
        <v>-0.4682036281241363</v>
      </c>
      <c r="AU307" s="32">
        <f t="shared" si="656"/>
        <v>3.6340097511399994E-2</v>
      </c>
      <c r="AV307" s="32">
        <f t="shared" si="656"/>
        <v>-0.42697755729097786</v>
      </c>
      <c r="AW307" s="32">
        <f t="shared" ref="AW307:CB307" si="657">SUMPRODUCT(AH$3:AH$6,$K307:$K310)</f>
        <v>-0.89029521209335571</v>
      </c>
      <c r="AX307" s="32">
        <f t="shared" si="657"/>
        <v>-0.38575148645781943</v>
      </c>
      <c r="AY307" s="32">
        <f t="shared" si="657"/>
        <v>-0.84906914126019728</v>
      </c>
      <c r="AZ307" s="32">
        <f t="shared" si="657"/>
        <v>-1.312386796062575</v>
      </c>
      <c r="BA307" s="32">
        <f t="shared" si="657"/>
        <v>0.82441244487288623</v>
      </c>
      <c r="BB307" s="32">
        <f t="shared" si="657"/>
        <v>0.36109479007050832</v>
      </c>
      <c r="BC307" s="32">
        <f t="shared" si="657"/>
        <v>-0.10222286473186953</v>
      </c>
      <c r="BD307" s="32">
        <f t="shared" si="657"/>
        <v>0.40232086090366675</v>
      </c>
      <c r="BE307" s="32">
        <f t="shared" si="657"/>
        <v>-6.099679389871112E-2</v>
      </c>
      <c r="BF307" s="32">
        <f t="shared" si="657"/>
        <v>-0.52431444870108901</v>
      </c>
      <c r="BG307" s="32">
        <f t="shared" si="657"/>
        <v>-1.9770723065552664E-2</v>
      </c>
      <c r="BH307" s="32">
        <f t="shared" si="657"/>
        <v>-0.48308837786793052</v>
      </c>
      <c r="BI307" s="32">
        <f t="shared" si="657"/>
        <v>-0.94640603267030832</v>
      </c>
      <c r="BJ307" s="32">
        <f t="shared" si="657"/>
        <v>1.312386796062575</v>
      </c>
      <c r="BK307" s="32">
        <f t="shared" si="657"/>
        <v>0.84906914126019728</v>
      </c>
      <c r="BL307" s="32">
        <f t="shared" si="657"/>
        <v>0.38575148645781943</v>
      </c>
      <c r="BM307" s="32">
        <f t="shared" si="657"/>
        <v>0.89029521209335571</v>
      </c>
      <c r="BN307" s="32">
        <f t="shared" si="657"/>
        <v>0.42697755729097786</v>
      </c>
      <c r="BO307" s="32">
        <f t="shared" si="657"/>
        <v>-3.6340097511399994E-2</v>
      </c>
      <c r="BP307" s="32">
        <f t="shared" si="657"/>
        <v>0.4682036281241363</v>
      </c>
      <c r="BQ307" s="32">
        <f t="shared" si="657"/>
        <v>4.8859733217584411E-3</v>
      </c>
      <c r="BR307" s="32">
        <f t="shared" si="657"/>
        <v>-0.45843168148061941</v>
      </c>
      <c r="BS307" s="32">
        <f t="shared" si="657"/>
        <v>-3.0018207585423839E-2</v>
      </c>
      <c r="BT307" s="32">
        <f t="shared" si="657"/>
        <v>-0.49333586238780169</v>
      </c>
      <c r="BU307" s="32">
        <f t="shared" si="657"/>
        <v>-0.95665351719017955</v>
      </c>
      <c r="BV307" s="32">
        <f t="shared" si="657"/>
        <v>-0.45210979155464326</v>
      </c>
      <c r="BW307" s="32">
        <f t="shared" si="657"/>
        <v>-0.91542744635702111</v>
      </c>
      <c r="BX307" s="32">
        <f t="shared" si="657"/>
        <v>-1.378745101159399</v>
      </c>
      <c r="BY307" s="32">
        <f t="shared" si="657"/>
        <v>-0.87420137552386268</v>
      </c>
      <c r="BZ307" s="32">
        <f t="shared" si="657"/>
        <v>-1.3375190303262405</v>
      </c>
      <c r="CA307" s="32">
        <f t="shared" si="657"/>
        <v>-1.8008366851286184</v>
      </c>
      <c r="CB307" s="32">
        <f t="shared" si="657"/>
        <v>0.33596255580684287</v>
      </c>
      <c r="CC307" s="32">
        <f t="shared" ref="CC307:CS307" si="658">SUMPRODUCT(BN$3:BN$6,$K307:$K310)</f>
        <v>-0.12735509899553499</v>
      </c>
      <c r="CD307" s="32">
        <f t="shared" si="658"/>
        <v>-0.59067275379791284</v>
      </c>
      <c r="CE307" s="32">
        <f t="shared" si="658"/>
        <v>-8.6129028162376553E-2</v>
      </c>
      <c r="CF307" s="32">
        <f t="shared" si="658"/>
        <v>-0.54944668296475441</v>
      </c>
      <c r="CG307" s="32">
        <f t="shared" si="658"/>
        <v>-1.0127643377671323</v>
      </c>
      <c r="CH307" s="32">
        <f t="shared" si="658"/>
        <v>-0.50822061213159597</v>
      </c>
      <c r="CI307" s="32">
        <f t="shared" si="658"/>
        <v>-0.97153826693397383</v>
      </c>
      <c r="CJ307" s="32">
        <f t="shared" si="658"/>
        <v>-1.4348559217363517</v>
      </c>
      <c r="CK307" s="32">
        <f t="shared" si="658"/>
        <v>0.82393690699653188</v>
      </c>
      <c r="CL307" s="32">
        <f t="shared" si="658"/>
        <v>0.36061925219415403</v>
      </c>
      <c r="CM307" s="32">
        <f t="shared" si="658"/>
        <v>-0.10269840260822383</v>
      </c>
      <c r="CN307" s="32">
        <f t="shared" si="658"/>
        <v>0.40184532302731246</v>
      </c>
      <c r="CO307" s="32">
        <f t="shared" si="658"/>
        <v>-6.1472331775065392E-2</v>
      </c>
      <c r="CP307" s="32">
        <f t="shared" si="658"/>
        <v>-0.52478998657744325</v>
      </c>
      <c r="CQ307" s="32">
        <f t="shared" si="658"/>
        <v>-2.0246260941906957E-2</v>
      </c>
      <c r="CR307" s="32">
        <f t="shared" si="658"/>
        <v>-0.48356391574428481</v>
      </c>
      <c r="CS307" s="32">
        <f t="shared" si="658"/>
        <v>-0.94688157054666267</v>
      </c>
    </row>
    <row r="308" spans="2:97" ht="13.9" thickTop="1" thickBot="1" x14ac:dyDescent="0.4">
      <c r="H308" s="33">
        <f>H307</f>
        <v>4.7029601410031319E-4</v>
      </c>
      <c r="I308" s="33">
        <f t="shared" ref="I308:J308" si="659">I303</f>
        <v>0.42689102277303853</v>
      </c>
      <c r="J308" s="33">
        <f t="shared" si="659"/>
        <v>0.18400010917568257</v>
      </c>
      <c r="K308" s="33">
        <f t="shared" ref="K308:K310" si="660">I308+J308*H308</f>
        <v>0.42697755729097786</v>
      </c>
      <c r="L308" s="33">
        <f>$CE$4-$CE$7*SUMPRODUCT($B$4:$CD$4,Q309:CS309)</f>
        <v>3.7485085764785708E-3</v>
      </c>
      <c r="M308" s="39" t="s">
        <v>375</v>
      </c>
      <c r="O308" s="47">
        <f t="shared" ref="O308:O309" si="661">SUM(Q308:CS308)</f>
        <v>103.79372260717781</v>
      </c>
      <c r="P308" s="39" t="s">
        <v>365</v>
      </c>
      <c r="Q308" s="33">
        <f>EXP(Q307)</f>
        <v>2.5776588655968142</v>
      </c>
      <c r="R308" s="33">
        <f>EXP(R307)</f>
        <v>1.6218442306829837</v>
      </c>
      <c r="S308" s="33">
        <f t="shared" ref="S308:CD308" si="662">EXP(S307)</f>
        <v>1.0204526067070003</v>
      </c>
      <c r="T308" s="33">
        <f t="shared" si="662"/>
        <v>1.6901038666074251</v>
      </c>
      <c r="U308" s="33">
        <f t="shared" si="662"/>
        <v>1.0634010737016599</v>
      </c>
      <c r="V308" s="33">
        <f t="shared" si="662"/>
        <v>0.66908422960995972</v>
      </c>
      <c r="W308" s="33">
        <f t="shared" si="662"/>
        <v>1.1081571413678919</v>
      </c>
      <c r="X308" s="33">
        <f t="shared" si="662"/>
        <v>0.69724442221780858</v>
      </c>
      <c r="Y308" s="33">
        <f t="shared" si="662"/>
        <v>0.43870112474639655</v>
      </c>
      <c r="Z308" s="33">
        <f t="shared" si="662"/>
        <v>3.7167972157644558</v>
      </c>
      <c r="AA308" s="33">
        <f t="shared" si="662"/>
        <v>2.3385818043887898</v>
      </c>
      <c r="AB308" s="33">
        <f t="shared" si="662"/>
        <v>1.4714186807454044</v>
      </c>
      <c r="AC308" s="33">
        <f t="shared" si="662"/>
        <v>2.4370072508818104</v>
      </c>
      <c r="AD308" s="33">
        <f t="shared" si="662"/>
        <v>1.5333472565851491</v>
      </c>
      <c r="AE308" s="33">
        <f t="shared" si="662"/>
        <v>0.96477095356464682</v>
      </c>
      <c r="AF308" s="33">
        <f t="shared" si="662"/>
        <v>1.5978822615505563</v>
      </c>
      <c r="AG308" s="33">
        <f t="shared" si="662"/>
        <v>1.005375909820567</v>
      </c>
      <c r="AH308" s="33">
        <f t="shared" si="662"/>
        <v>0.63257521806812556</v>
      </c>
      <c r="AI308" s="33">
        <f t="shared" si="662"/>
        <v>6.0547112325741574</v>
      </c>
      <c r="AJ308" s="33">
        <f t="shared" si="662"/>
        <v>3.8095803180411312</v>
      </c>
      <c r="AK308" s="33">
        <f t="shared" si="662"/>
        <v>2.3969602582411209</v>
      </c>
      <c r="AL308" s="33">
        <f t="shared" si="662"/>
        <v>3.9699166565222312</v>
      </c>
      <c r="AM308" s="33">
        <f t="shared" si="662"/>
        <v>2.4978427175165057</v>
      </c>
      <c r="AN308" s="33">
        <f t="shared" si="662"/>
        <v>1.5716244902017638</v>
      </c>
      <c r="AO308" s="33">
        <f t="shared" si="662"/>
        <v>2.6029710838962985</v>
      </c>
      <c r="AP308" s="33">
        <f t="shared" si="662"/>
        <v>1.6377704945353191</v>
      </c>
      <c r="AQ308" s="33">
        <f t="shared" si="662"/>
        <v>1.0304732962132763</v>
      </c>
      <c r="AR308" s="33">
        <f t="shared" si="662"/>
        <v>1.5815915995221113</v>
      </c>
      <c r="AS308" s="33">
        <f t="shared" si="662"/>
        <v>0.99512594362935702</v>
      </c>
      <c r="AT308" s="33">
        <f t="shared" si="662"/>
        <v>0.62612601381003596</v>
      </c>
      <c r="AU308" s="33">
        <f t="shared" si="662"/>
        <v>1.0370084705243727</v>
      </c>
      <c r="AV308" s="33">
        <f t="shared" si="662"/>
        <v>0.65247819544186669</v>
      </c>
      <c r="AW308" s="33">
        <f t="shared" si="662"/>
        <v>0.41053454010052753</v>
      </c>
      <c r="AX308" s="33">
        <f t="shared" si="662"/>
        <v>0.67993947885423411</v>
      </c>
      <c r="AY308" s="33">
        <f t="shared" si="662"/>
        <v>0.42781298010821506</v>
      </c>
      <c r="AZ308" s="33">
        <f t="shared" si="662"/>
        <v>0.26917681888024159</v>
      </c>
      <c r="BA308" s="33">
        <f t="shared" si="662"/>
        <v>2.2805404283856534</v>
      </c>
      <c r="BB308" s="33">
        <f t="shared" si="662"/>
        <v>1.4348994686541667</v>
      </c>
      <c r="BC308" s="33">
        <f t="shared" si="662"/>
        <v>0.90282832065445484</v>
      </c>
      <c r="BD308" s="33">
        <f t="shared" si="662"/>
        <v>1.4952910361459852</v>
      </c>
      <c r="BE308" s="33">
        <f t="shared" si="662"/>
        <v>0.94082625615544679</v>
      </c>
      <c r="BF308" s="33">
        <f t="shared" si="662"/>
        <v>0.59196104495677371</v>
      </c>
      <c r="BG308" s="33">
        <f t="shared" si="662"/>
        <v>0.98042343601918869</v>
      </c>
      <c r="BH308" s="33">
        <f t="shared" si="662"/>
        <v>0.61687530284033465</v>
      </c>
      <c r="BI308" s="33">
        <f t="shared" si="662"/>
        <v>0.3881334587425212</v>
      </c>
      <c r="BJ308" s="33">
        <f t="shared" si="662"/>
        <v>3.7150301580943572</v>
      </c>
      <c r="BK308" s="33">
        <f t="shared" si="662"/>
        <v>2.3374699845410265</v>
      </c>
      <c r="BL308" s="33">
        <f t="shared" si="662"/>
        <v>1.4707191317749335</v>
      </c>
      <c r="BM308" s="33">
        <f t="shared" si="662"/>
        <v>2.4358486371332608</v>
      </c>
      <c r="BN308" s="33">
        <f t="shared" si="662"/>
        <v>1.5326182652322764</v>
      </c>
      <c r="BO308" s="33">
        <f t="shared" si="662"/>
        <v>0.96431227750178439</v>
      </c>
      <c r="BP308" s="33">
        <f t="shared" si="662"/>
        <v>1.597122588654168</v>
      </c>
      <c r="BQ308" s="33">
        <f t="shared" si="662"/>
        <v>1.0048979291534363</v>
      </c>
      <c r="BR308" s="33">
        <f t="shared" si="662"/>
        <v>0.63227447610505572</v>
      </c>
      <c r="BS308" s="33">
        <f t="shared" si="662"/>
        <v>0.97042786423941507</v>
      </c>
      <c r="BT308" s="33">
        <f t="shared" si="662"/>
        <v>0.61058616169766067</v>
      </c>
      <c r="BU308" s="33">
        <f t="shared" si="662"/>
        <v>0.38417637682825662</v>
      </c>
      <c r="BV308" s="33">
        <f t="shared" si="662"/>
        <v>0.63628430724671448</v>
      </c>
      <c r="BW308" s="33">
        <f t="shared" si="662"/>
        <v>0.40034546330213122</v>
      </c>
      <c r="BX308" s="33">
        <f t="shared" si="662"/>
        <v>0.25189445686651535</v>
      </c>
      <c r="BY308" s="33">
        <f t="shared" si="662"/>
        <v>0.41719506886350954</v>
      </c>
      <c r="BZ308" s="33">
        <f t="shared" si="662"/>
        <v>0.2624961062677359</v>
      </c>
      <c r="CA308" s="33">
        <f t="shared" si="662"/>
        <v>0.16516064294198396</v>
      </c>
      <c r="CB308" s="33">
        <f t="shared" si="662"/>
        <v>1.3992866286711647</v>
      </c>
      <c r="CC308" s="33">
        <f t="shared" si="662"/>
        <v>0.88042098047629858</v>
      </c>
      <c r="CD308" s="33">
        <f t="shared" si="662"/>
        <v>0.55395448436390848</v>
      </c>
      <c r="CE308" s="33">
        <f t="shared" ref="CE308:CS308" si="663">EXP(CE307)</f>
        <v>0.91747584336053756</v>
      </c>
      <c r="CF308" s="33">
        <f t="shared" si="663"/>
        <v>0.57726913487474618</v>
      </c>
      <c r="CG308" s="33">
        <f t="shared" si="663"/>
        <v>0.36321354561057989</v>
      </c>
      <c r="CH308" s="33">
        <f t="shared" si="663"/>
        <v>0.6015650445752565</v>
      </c>
      <c r="CI308" s="33">
        <f t="shared" si="663"/>
        <v>0.37850035547626165</v>
      </c>
      <c r="CJ308" s="33">
        <f t="shared" si="663"/>
        <v>0.23814967373446533</v>
      </c>
      <c r="CK308" s="33">
        <f t="shared" si="663"/>
        <v>2.2794562028489849</v>
      </c>
      <c r="CL308" s="33">
        <f t="shared" si="663"/>
        <v>1.4342172818237551</v>
      </c>
      <c r="CM308" s="33">
        <f t="shared" si="663"/>
        <v>0.90239909365707438</v>
      </c>
      <c r="CN308" s="33">
        <f t="shared" si="663"/>
        <v>1.4945801376650985</v>
      </c>
      <c r="CO308" s="33">
        <f t="shared" si="663"/>
        <v>0.94037896399618714</v>
      </c>
      <c r="CP308" s="33">
        <f t="shared" si="663"/>
        <v>0.59167961197989416</v>
      </c>
      <c r="CQ308" s="33">
        <f t="shared" si="663"/>
        <v>0.97995731837757671</v>
      </c>
      <c r="CR308" s="33">
        <f t="shared" si="663"/>
        <v>0.61658202500673243</v>
      </c>
      <c r="CS308" s="33">
        <f t="shared" si="663"/>
        <v>0.38794893046037976</v>
      </c>
    </row>
    <row r="309" spans="2:97" ht="13.9" thickTop="1" thickBot="1" x14ac:dyDescent="0.4">
      <c r="H309" s="32">
        <f t="shared" ref="H309:H310" si="664">H308</f>
        <v>4.7029601410031319E-4</v>
      </c>
      <c r="I309" s="32">
        <f t="shared" ref="I309:J309" si="665">I304</f>
        <v>-0.42170526006227821</v>
      </c>
      <c r="J309" s="32">
        <f t="shared" si="665"/>
        <v>-0.82144839709150563</v>
      </c>
      <c r="K309" s="32">
        <f t="shared" si="660"/>
        <v>-0.42209158396921942</v>
      </c>
      <c r="L309" s="32">
        <f>$CE$5-$CE$7*SUMPRODUCT($B$5:$CD$5,Q309:CS309)</f>
        <v>9.3333369365780072E-3</v>
      </c>
      <c r="M309" s="32">
        <f>SUMPRODUCT($B$7:$CD$7, LN(Q309:CS309))</f>
        <v>-2480.3390492226845</v>
      </c>
      <c r="O309" s="48">
        <f t="shared" si="661"/>
        <v>1.0000000000000011</v>
      </c>
      <c r="P309" s="39" t="s">
        <v>366</v>
      </c>
      <c r="Q309" s="32">
        <f t="shared" ref="Q309:AV309" si="666">Q308/$O308</f>
        <v>2.4834438931844973E-2</v>
      </c>
      <c r="R309" s="32">
        <f t="shared" si="666"/>
        <v>1.5625648545443207E-2</v>
      </c>
      <c r="S309" s="32">
        <f t="shared" si="666"/>
        <v>9.831544539249731E-3</v>
      </c>
      <c r="T309" s="32">
        <f t="shared" si="666"/>
        <v>1.6283295599714299E-2</v>
      </c>
      <c r="U309" s="32">
        <f t="shared" si="666"/>
        <v>1.0245331287772127E-2</v>
      </c>
      <c r="V309" s="32">
        <f t="shared" si="666"/>
        <v>6.4462880105206812E-3</v>
      </c>
      <c r="W309" s="32">
        <f t="shared" si="666"/>
        <v>1.0676533354159298E-2</v>
      </c>
      <c r="X309" s="32">
        <f t="shared" si="666"/>
        <v>6.7175972178648014E-3</v>
      </c>
      <c r="Y309" s="32">
        <f t="shared" si="666"/>
        <v>4.2266633638984481E-3</v>
      </c>
      <c r="Z309" s="32">
        <f t="shared" si="666"/>
        <v>3.5809460556985764E-2</v>
      </c>
      <c r="AA309" s="32">
        <f t="shared" si="666"/>
        <v>2.2531052414792821E-2</v>
      </c>
      <c r="AB309" s="32">
        <f t="shared" si="666"/>
        <v>1.4176374483784523E-2</v>
      </c>
      <c r="AC309" s="32">
        <f t="shared" si="666"/>
        <v>2.347933179066149E-2</v>
      </c>
      <c r="AD309" s="32">
        <f t="shared" si="666"/>
        <v>1.4773024977515462E-2</v>
      </c>
      <c r="AE309" s="32">
        <f t="shared" si="666"/>
        <v>9.2950799849039079E-3</v>
      </c>
      <c r="AF309" s="32">
        <f t="shared" si="666"/>
        <v>1.5394787097076866E-2</v>
      </c>
      <c r="AG309" s="32">
        <f t="shared" si="666"/>
        <v>9.6862881932229753E-3</v>
      </c>
      <c r="AH309" s="32">
        <f t="shared" si="666"/>
        <v>6.094542157064709E-3</v>
      </c>
      <c r="AI309" s="32">
        <f t="shared" si="666"/>
        <v>5.8334079176339766E-2</v>
      </c>
      <c r="AJ309" s="32">
        <f t="shared" si="666"/>
        <v>3.6703378801230903E-2</v>
      </c>
      <c r="AK309" s="32">
        <f t="shared" si="666"/>
        <v>2.3093499279457967E-2</v>
      </c>
      <c r="AL309" s="32">
        <f t="shared" si="666"/>
        <v>3.8248138295867359E-2</v>
      </c>
      <c r="AM309" s="32">
        <f t="shared" si="666"/>
        <v>2.4065450730290778E-2</v>
      </c>
      <c r="AN309" s="32">
        <f t="shared" si="666"/>
        <v>1.5141806755980815E-2</v>
      </c>
      <c r="AO309" s="32">
        <f t="shared" si="666"/>
        <v>2.5078309347739795E-2</v>
      </c>
      <c r="AP309" s="32">
        <f t="shared" si="666"/>
        <v>1.57790900393244E-2</v>
      </c>
      <c r="AQ309" s="32">
        <f t="shared" si="666"/>
        <v>9.928088812396197E-3</v>
      </c>
      <c r="AR309" s="32">
        <f t="shared" si="666"/>
        <v>1.5237834811146246E-2</v>
      </c>
      <c r="AS309" s="32">
        <f t="shared" si="666"/>
        <v>9.587534955226084E-3</v>
      </c>
      <c r="AT309" s="32">
        <f t="shared" si="666"/>
        <v>6.0324073371922447E-3</v>
      </c>
      <c r="AU309" s="32">
        <f t="shared" si="666"/>
        <v>9.9910519102304439E-3</v>
      </c>
      <c r="AV309" s="32">
        <f t="shared" si="666"/>
        <v>6.2862972735958584E-3</v>
      </c>
      <c r="AW309" s="32">
        <f t="shared" ref="AW309:CB309" si="667">AW308/$O308</f>
        <v>3.9552925725022331E-3</v>
      </c>
      <c r="AX309" s="32">
        <f t="shared" si="667"/>
        <v>6.5508728444740568E-3</v>
      </c>
      <c r="AY309" s="32">
        <f t="shared" si="667"/>
        <v>4.1217615994691165E-3</v>
      </c>
      <c r="AZ309" s="32">
        <f t="shared" si="667"/>
        <v>2.5933824524145815E-3</v>
      </c>
      <c r="BA309" s="32">
        <f t="shared" si="667"/>
        <v>2.1971853124650755E-2</v>
      </c>
      <c r="BB309" s="32">
        <f t="shared" si="667"/>
        <v>1.38245303531963E-2</v>
      </c>
      <c r="BC309" s="32">
        <f t="shared" si="667"/>
        <v>8.6982940584117759E-3</v>
      </c>
      <c r="BD309" s="32">
        <f t="shared" si="667"/>
        <v>1.4406372549187084E-2</v>
      </c>
      <c r="BE309" s="32">
        <f t="shared" si="667"/>
        <v>9.0643849408517541E-3</v>
      </c>
      <c r="BF309" s="32">
        <f t="shared" si="667"/>
        <v>5.7032451490070836E-3</v>
      </c>
      <c r="BG309" s="32">
        <f t="shared" si="667"/>
        <v>9.4458837335446716E-3</v>
      </c>
      <c r="BH309" s="32">
        <f t="shared" si="667"/>
        <v>5.9432814176536234E-3</v>
      </c>
      <c r="BI309" s="32">
        <f t="shared" si="667"/>
        <v>3.7394694880678648E-3</v>
      </c>
      <c r="BJ309" s="32">
        <f t="shared" si="667"/>
        <v>3.5792435850426331E-2</v>
      </c>
      <c r="BK309" s="32">
        <f t="shared" si="667"/>
        <v>2.2520340593115789E-2</v>
      </c>
      <c r="BL309" s="32">
        <f t="shared" si="667"/>
        <v>1.4169634683410291E-2</v>
      </c>
      <c r="BM309" s="32">
        <f t="shared" si="667"/>
        <v>2.3468169133427062E-2</v>
      </c>
      <c r="BN309" s="32">
        <f t="shared" si="667"/>
        <v>1.476600151468398E-2</v>
      </c>
      <c r="BO309" s="32">
        <f t="shared" si="667"/>
        <v>9.2906608731181377E-3</v>
      </c>
      <c r="BP309" s="32">
        <f t="shared" si="667"/>
        <v>1.538746803309779E-2</v>
      </c>
      <c r="BQ309" s="32">
        <f t="shared" si="667"/>
        <v>9.6816830913427805E-3</v>
      </c>
      <c r="BR309" s="32">
        <f t="shared" si="667"/>
        <v>6.0916446604192907E-3</v>
      </c>
      <c r="BS309" s="32">
        <f t="shared" si="667"/>
        <v>9.3495814569840418E-3</v>
      </c>
      <c r="BT309" s="32">
        <f t="shared" si="667"/>
        <v>5.8826887249098037E-3</v>
      </c>
      <c r="BU309" s="32">
        <f t="shared" si="667"/>
        <v>3.7013450060195555E-3</v>
      </c>
      <c r="BV309" s="32">
        <f t="shared" si="667"/>
        <v>6.1302773545836046E-3</v>
      </c>
      <c r="BW309" s="32">
        <f t="shared" si="667"/>
        <v>3.8571259729964199E-3</v>
      </c>
      <c r="BX309" s="32">
        <f t="shared" si="667"/>
        <v>2.4268756389039629E-3</v>
      </c>
      <c r="BY309" s="32">
        <f t="shared" si="667"/>
        <v>4.0194633970538273E-3</v>
      </c>
      <c r="BZ309" s="32">
        <f t="shared" si="667"/>
        <v>2.529017166685407E-3</v>
      </c>
      <c r="CA309" s="32">
        <f t="shared" si="667"/>
        <v>1.5912392271260761E-3</v>
      </c>
      <c r="CB309" s="32">
        <f t="shared" si="667"/>
        <v>1.3481418659266756E-2</v>
      </c>
      <c r="CC309" s="32">
        <f t="shared" ref="CC309:CS309" si="668">CC308/$O308</f>
        <v>8.4824106734120875E-3</v>
      </c>
      <c r="CD309" s="32">
        <f t="shared" si="668"/>
        <v>5.3370711681710124E-3</v>
      </c>
      <c r="CE309" s="32">
        <f t="shared" si="668"/>
        <v>8.8394155283634639E-3</v>
      </c>
      <c r="CF309" s="32">
        <f t="shared" si="668"/>
        <v>5.5616960291471939E-3</v>
      </c>
      <c r="CG309" s="32">
        <f t="shared" si="668"/>
        <v>3.4993787339646109E-3</v>
      </c>
      <c r="CH309" s="32">
        <f t="shared" si="668"/>
        <v>5.7957748259204987E-3</v>
      </c>
      <c r="CI309" s="32">
        <f t="shared" si="668"/>
        <v>3.6466594122339206E-3</v>
      </c>
      <c r="CJ309" s="32">
        <f t="shared" si="668"/>
        <v>2.2944516079818895E-3</v>
      </c>
      <c r="CK309" s="32">
        <f t="shared" si="668"/>
        <v>2.1961407160199013E-2</v>
      </c>
      <c r="CL309" s="32">
        <f t="shared" si="668"/>
        <v>1.3817957828256681E-2</v>
      </c>
      <c r="CM309" s="32">
        <f t="shared" si="668"/>
        <v>8.6941586734713503E-3</v>
      </c>
      <c r="CN309" s="32">
        <f t="shared" si="668"/>
        <v>1.4399523402022593E-2</v>
      </c>
      <c r="CO309" s="32">
        <f t="shared" si="668"/>
        <v>9.0600755072171926E-3</v>
      </c>
      <c r="CP309" s="32">
        <f t="shared" si="668"/>
        <v>5.7005336846736891E-3</v>
      </c>
      <c r="CQ309" s="32">
        <f t="shared" si="668"/>
        <v>9.4413929259129226E-3</v>
      </c>
      <c r="CR309" s="32">
        <f t="shared" si="668"/>
        <v>5.9404558341189405E-3</v>
      </c>
      <c r="CS309" s="32">
        <f t="shared" si="668"/>
        <v>3.7376916514366477E-3</v>
      </c>
    </row>
    <row r="310" spans="2:97" ht="13.15" thickTop="1" x14ac:dyDescent="0.35">
      <c r="H310" s="34">
        <f t="shared" si="664"/>
        <v>4.7029601410031319E-4</v>
      </c>
      <c r="I310" s="34">
        <f t="shared" ref="I310:J310" si="669">I305</f>
        <v>-0.46378795081647817</v>
      </c>
      <c r="J310" s="34">
        <f t="shared" si="669"/>
        <v>1</v>
      </c>
      <c r="K310" s="34">
        <f t="shared" si="660"/>
        <v>-0.46331765480237785</v>
      </c>
      <c r="L310" s="34">
        <f>$CE$6-$CE$7*SUMPRODUCT($B$6:$CD$6,Q309:CS309)</f>
        <v>-9.2559216010954515E-3</v>
      </c>
    </row>
    <row r="311" spans="2:97" ht="13.5" thickBot="1" x14ac:dyDescent="0.4">
      <c r="B311" s="39" t="s">
        <v>367</v>
      </c>
      <c r="D311" s="39" t="s">
        <v>368</v>
      </c>
      <c r="E311" s="39" t="s">
        <v>369</v>
      </c>
      <c r="F311" s="39" t="s">
        <v>370</v>
      </c>
      <c r="H311" s="39" t="s">
        <v>347</v>
      </c>
      <c r="I311" s="39" t="s">
        <v>371</v>
      </c>
      <c r="J311" s="39" t="s">
        <v>372</v>
      </c>
      <c r="K311" s="39" t="s">
        <v>349</v>
      </c>
      <c r="L311" s="39" t="s">
        <v>373</v>
      </c>
      <c r="M311" s="39" t="s">
        <v>374</v>
      </c>
      <c r="O311" s="45" t="s">
        <v>336</v>
      </c>
    </row>
    <row r="312" spans="2:97" ht="13.9" thickTop="1" thickBot="1" x14ac:dyDescent="0.4">
      <c r="B312" s="32">
        <f>1+B307</f>
        <v>9</v>
      </c>
      <c r="D312" s="32">
        <f>IF(F307,IF(M312&lt;0,D307,H312),E307)</f>
        <v>4.5646377839148045E-4</v>
      </c>
      <c r="E312" s="32">
        <f>IF(F307,IF(M312&lt;0,H312,E307),H312)</f>
        <v>4.7029601410031319E-4</v>
      </c>
      <c r="F312" s="32" t="b">
        <f>OR(F307,M312*M307&lt;=0)</f>
        <v>1</v>
      </c>
      <c r="H312" s="32">
        <f>IF(F307,(D307+E307)/2,2*H307)</f>
        <v>4.5646377839148045E-4</v>
      </c>
      <c r="I312" s="32">
        <f>I307</f>
        <v>-0.48804304584685138</v>
      </c>
      <c r="J312" s="32">
        <f>J307</f>
        <v>-0.86507902893922162</v>
      </c>
      <c r="K312" s="32">
        <f>I312+J312*H312</f>
        <v>-0.48843792308900819</v>
      </c>
      <c r="L312" s="32">
        <f>$CE$3-$CE$7*SUMPRODUCT($B$3:$CD$3,Q314:CS314)</f>
        <v>-1.2239262740365575E-2</v>
      </c>
      <c r="M312" s="32">
        <f>SUMPRODUCT(L312:L315,J312:J315)</f>
        <v>2.9403082038675019E-3</v>
      </c>
      <c r="O312" s="46">
        <f>SUM(Q312:CS312)</f>
        <v>-1.6469036183240882</v>
      </c>
      <c r="P312" s="39" t="s">
        <v>363</v>
      </c>
      <c r="Q312" s="32">
        <f t="shared" ref="Q312:AV312" si="670">SUMPRODUCT(B$3:B$6,$K312:$K315)</f>
        <v>0.94687461947036577</v>
      </c>
      <c r="R312" s="32">
        <f t="shared" si="670"/>
        <v>0.48354313243227909</v>
      </c>
      <c r="S312" s="32">
        <f t="shared" si="670"/>
        <v>2.0211645394192401E-2</v>
      </c>
      <c r="T312" s="32">
        <f t="shared" si="670"/>
        <v>0.52479439796899752</v>
      </c>
      <c r="U312" s="32">
        <f t="shared" si="670"/>
        <v>6.1462910930910886E-2</v>
      </c>
      <c r="V312" s="32">
        <f t="shared" si="670"/>
        <v>-0.4018685761071758</v>
      </c>
      <c r="W312" s="32">
        <f t="shared" si="670"/>
        <v>0.10271417646762937</v>
      </c>
      <c r="X312" s="32">
        <f t="shared" si="670"/>
        <v>-0.36061731057045732</v>
      </c>
      <c r="Y312" s="32">
        <f t="shared" si="670"/>
        <v>-0.823948797608544</v>
      </c>
      <c r="Z312" s="32">
        <f t="shared" si="670"/>
        <v>1.3128532013201635</v>
      </c>
      <c r="AA312" s="32">
        <f t="shared" si="670"/>
        <v>0.84952171428207679</v>
      </c>
      <c r="AB312" s="32">
        <f t="shared" si="670"/>
        <v>0.3861902272439901</v>
      </c>
      <c r="AC312" s="32">
        <f t="shared" si="670"/>
        <v>0.89077297981879533</v>
      </c>
      <c r="AD312" s="32">
        <f t="shared" si="670"/>
        <v>0.42744149278070859</v>
      </c>
      <c r="AE312" s="32">
        <f t="shared" si="670"/>
        <v>-3.5889994257378099E-2</v>
      </c>
      <c r="AF312" s="32">
        <f t="shared" si="670"/>
        <v>0.46869275831742707</v>
      </c>
      <c r="AG312" s="32">
        <f t="shared" si="670"/>
        <v>5.3612712793403849E-3</v>
      </c>
      <c r="AH312" s="32">
        <f t="shared" si="670"/>
        <v>-0.4579702157587463</v>
      </c>
      <c r="AI312" s="32">
        <f t="shared" si="670"/>
        <v>1.8008246437865603</v>
      </c>
      <c r="AJ312" s="32">
        <f t="shared" si="670"/>
        <v>1.3374931567484736</v>
      </c>
      <c r="AK312" s="32">
        <f t="shared" si="670"/>
        <v>0.87416166971038689</v>
      </c>
      <c r="AL312" s="32">
        <f t="shared" si="670"/>
        <v>1.3787444222851921</v>
      </c>
      <c r="AM312" s="32">
        <f t="shared" si="670"/>
        <v>0.91541293524710543</v>
      </c>
      <c r="AN312" s="32">
        <f t="shared" si="670"/>
        <v>0.45208144820901874</v>
      </c>
      <c r="AO312" s="32">
        <f t="shared" si="670"/>
        <v>0.95666420078382397</v>
      </c>
      <c r="AP312" s="32">
        <f t="shared" si="670"/>
        <v>0.49333271374573723</v>
      </c>
      <c r="AQ312" s="32">
        <f t="shared" si="670"/>
        <v>3.0001226707650541E-2</v>
      </c>
      <c r="AR312" s="32">
        <f t="shared" si="670"/>
        <v>0.45843669638135759</v>
      </c>
      <c r="AS312" s="32">
        <f t="shared" si="670"/>
        <v>-4.8947906567290977E-3</v>
      </c>
      <c r="AT312" s="32">
        <f t="shared" si="670"/>
        <v>-0.46822627769481578</v>
      </c>
      <c r="AU312" s="32">
        <f t="shared" si="670"/>
        <v>3.6356474879989387E-2</v>
      </c>
      <c r="AV312" s="32">
        <f t="shared" si="670"/>
        <v>-0.4269750121580973</v>
      </c>
      <c r="AW312" s="32">
        <f t="shared" ref="AW312:CB312" si="671">SUMPRODUCT(AH$3:AH$6,$K312:$K315)</f>
        <v>-0.89030649919618399</v>
      </c>
      <c r="AX312" s="32">
        <f t="shared" si="671"/>
        <v>-0.38572374662137876</v>
      </c>
      <c r="AY312" s="32">
        <f t="shared" si="671"/>
        <v>-0.84905523365946545</v>
      </c>
      <c r="AZ312" s="32">
        <f t="shared" si="671"/>
        <v>-1.3123867206975521</v>
      </c>
      <c r="BA312" s="32">
        <f t="shared" si="671"/>
        <v>0.82441527823115535</v>
      </c>
      <c r="BB312" s="32">
        <f t="shared" si="671"/>
        <v>0.3610837911930686</v>
      </c>
      <c r="BC312" s="32">
        <f t="shared" si="671"/>
        <v>-0.10224769584501808</v>
      </c>
      <c r="BD312" s="32">
        <f t="shared" si="671"/>
        <v>0.40233505672978709</v>
      </c>
      <c r="BE312" s="32">
        <f t="shared" si="671"/>
        <v>-6.0996430308299612E-2</v>
      </c>
      <c r="BF312" s="32">
        <f t="shared" si="671"/>
        <v>-0.52432791734638629</v>
      </c>
      <c r="BG312" s="32">
        <f t="shared" si="671"/>
        <v>-1.9745164771581114E-2</v>
      </c>
      <c r="BH312" s="32">
        <f t="shared" si="671"/>
        <v>-0.4830766518096678</v>
      </c>
      <c r="BI312" s="32">
        <f t="shared" si="671"/>
        <v>-0.94640813884775454</v>
      </c>
      <c r="BJ312" s="32">
        <f t="shared" si="671"/>
        <v>1.3123867206975521</v>
      </c>
      <c r="BK312" s="32">
        <f t="shared" si="671"/>
        <v>0.84905523365946545</v>
      </c>
      <c r="BL312" s="32">
        <f t="shared" si="671"/>
        <v>0.38572374662137876</v>
      </c>
      <c r="BM312" s="32">
        <f t="shared" si="671"/>
        <v>0.89030649919618399</v>
      </c>
      <c r="BN312" s="32">
        <f t="shared" si="671"/>
        <v>0.4269750121580973</v>
      </c>
      <c r="BO312" s="32">
        <f t="shared" si="671"/>
        <v>-3.6356474879989387E-2</v>
      </c>
      <c r="BP312" s="32">
        <f t="shared" si="671"/>
        <v>0.46822627769481578</v>
      </c>
      <c r="BQ312" s="32">
        <f t="shared" si="671"/>
        <v>4.8947906567290977E-3</v>
      </c>
      <c r="BR312" s="32">
        <f t="shared" si="671"/>
        <v>-0.45843669638135759</v>
      </c>
      <c r="BS312" s="32">
        <f t="shared" si="671"/>
        <v>-3.0001226707650541E-2</v>
      </c>
      <c r="BT312" s="32">
        <f t="shared" si="671"/>
        <v>-0.49333271374573723</v>
      </c>
      <c r="BU312" s="32">
        <f t="shared" si="671"/>
        <v>-0.95666420078382397</v>
      </c>
      <c r="BV312" s="32">
        <f t="shared" si="671"/>
        <v>-0.45208144820901874</v>
      </c>
      <c r="BW312" s="32">
        <f t="shared" si="671"/>
        <v>-0.91541293524710543</v>
      </c>
      <c r="BX312" s="32">
        <f t="shared" si="671"/>
        <v>-1.3787444222851921</v>
      </c>
      <c r="BY312" s="32">
        <f t="shared" si="671"/>
        <v>-0.87416166971038689</v>
      </c>
      <c r="BZ312" s="32">
        <f t="shared" si="671"/>
        <v>-1.3374931567484736</v>
      </c>
      <c r="CA312" s="32">
        <f t="shared" si="671"/>
        <v>-1.8008246437865603</v>
      </c>
      <c r="CB312" s="32">
        <f t="shared" si="671"/>
        <v>0.33597735514214705</v>
      </c>
      <c r="CC312" s="32">
        <f t="shared" ref="CC312:CS312" si="672">SUMPRODUCT(BN$3:BN$6,$K312:$K315)</f>
        <v>-0.12735413189593964</v>
      </c>
      <c r="CD312" s="32">
        <f t="shared" si="672"/>
        <v>-0.59068561893402638</v>
      </c>
      <c r="CE312" s="32">
        <f t="shared" si="672"/>
        <v>-8.6102866359221153E-2</v>
      </c>
      <c r="CF312" s="32">
        <f t="shared" si="672"/>
        <v>-0.54943435339730784</v>
      </c>
      <c r="CG312" s="32">
        <f t="shared" si="672"/>
        <v>-1.0127658404353945</v>
      </c>
      <c r="CH312" s="32">
        <f t="shared" si="672"/>
        <v>-0.5081830878605893</v>
      </c>
      <c r="CI312" s="32">
        <f t="shared" si="672"/>
        <v>-0.97151457489867599</v>
      </c>
      <c r="CJ312" s="32">
        <f t="shared" si="672"/>
        <v>-1.4348460619367627</v>
      </c>
      <c r="CK312" s="32">
        <f t="shared" si="672"/>
        <v>0.823948797608544</v>
      </c>
      <c r="CL312" s="32">
        <f t="shared" si="672"/>
        <v>0.36061731057045732</v>
      </c>
      <c r="CM312" s="32">
        <f t="shared" si="672"/>
        <v>-0.10271417646762937</v>
      </c>
      <c r="CN312" s="32">
        <f t="shared" si="672"/>
        <v>0.4018685761071758</v>
      </c>
      <c r="CO312" s="32">
        <f t="shared" si="672"/>
        <v>-6.1462910930910886E-2</v>
      </c>
      <c r="CP312" s="32">
        <f t="shared" si="672"/>
        <v>-0.52479439796899752</v>
      </c>
      <c r="CQ312" s="32">
        <f t="shared" si="672"/>
        <v>-2.0211645394192401E-2</v>
      </c>
      <c r="CR312" s="32">
        <f t="shared" si="672"/>
        <v>-0.48354313243227909</v>
      </c>
      <c r="CS312" s="32">
        <f t="shared" si="672"/>
        <v>-0.94687461947036577</v>
      </c>
    </row>
    <row r="313" spans="2:97" ht="13.9" thickTop="1" thickBot="1" x14ac:dyDescent="0.4">
      <c r="H313" s="33">
        <f>H312</f>
        <v>4.5646377839148045E-4</v>
      </c>
      <c r="I313" s="33">
        <f t="shared" ref="I313:J313" si="673">I308</f>
        <v>0.42689102277303853</v>
      </c>
      <c r="J313" s="33">
        <f t="shared" si="673"/>
        <v>0.18400010917568257</v>
      </c>
      <c r="K313" s="33">
        <f t="shared" ref="K313:K315" si="674">I313+J313*H313</f>
        <v>0.4269750121580973</v>
      </c>
      <c r="L313" s="33">
        <f>$CE$4-$CE$7*SUMPRODUCT($B$4:$CD$4,Q314:CS314)</f>
        <v>4.7384437059179163E-3</v>
      </c>
      <c r="M313" s="39" t="s">
        <v>375</v>
      </c>
      <c r="O313" s="47">
        <f t="shared" ref="O313:O314" si="675">SUM(Q313:CS313)</f>
        <v>103.79337637957303</v>
      </c>
      <c r="P313" s="39" t="s">
        <v>365</v>
      </c>
      <c r="Q313" s="33">
        <f>EXP(Q312)</f>
        <v>2.5776409481556453</v>
      </c>
      <c r="R313" s="33">
        <f>EXP(R312)</f>
        <v>1.6218105237385847</v>
      </c>
      <c r="S313" s="33">
        <f t="shared" ref="S313:CD313" si="676">EXP(S312)</f>
        <v>1.020417283792467</v>
      </c>
      <c r="T313" s="33">
        <f t="shared" si="676"/>
        <v>1.6901113223337931</v>
      </c>
      <c r="U313" s="33">
        <f t="shared" si="676"/>
        <v>1.0633910556130604</v>
      </c>
      <c r="V313" s="33">
        <f t="shared" si="676"/>
        <v>0.66906867152182081</v>
      </c>
      <c r="W313" s="33">
        <f t="shared" si="676"/>
        <v>1.1081746214207027</v>
      </c>
      <c r="X313" s="33">
        <f t="shared" si="676"/>
        <v>0.69724577600541549</v>
      </c>
      <c r="Y313" s="33">
        <f t="shared" si="676"/>
        <v>0.43869590835254607</v>
      </c>
      <c r="Z313" s="33">
        <f t="shared" si="676"/>
        <v>3.7167632718274528</v>
      </c>
      <c r="AA313" s="33">
        <f t="shared" si="676"/>
        <v>2.3385280998146358</v>
      </c>
      <c r="AB313" s="33">
        <f t="shared" si="676"/>
        <v>1.4713645378156686</v>
      </c>
      <c r="AC313" s="33">
        <f t="shared" si="676"/>
        <v>2.4370126850462586</v>
      </c>
      <c r="AD313" s="33">
        <f t="shared" si="676"/>
        <v>1.5333294662006556</v>
      </c>
      <c r="AE313" s="33">
        <f t="shared" si="676"/>
        <v>0.96474641529186778</v>
      </c>
      <c r="AF313" s="33">
        <f t="shared" si="676"/>
        <v>1.5979039806202884</v>
      </c>
      <c r="AG313" s="33">
        <f t="shared" si="676"/>
        <v>1.0053756686120419</v>
      </c>
      <c r="AH313" s="33">
        <f t="shared" si="676"/>
        <v>0.63256631643456873</v>
      </c>
      <c r="AI313" s="33">
        <f t="shared" si="676"/>
        <v>6.0546383261640893</v>
      </c>
      <c r="AJ313" s="33">
        <f t="shared" si="676"/>
        <v>3.8094817518436486</v>
      </c>
      <c r="AK313" s="33">
        <f t="shared" si="676"/>
        <v>2.396865086873639</v>
      </c>
      <c r="AL313" s="33">
        <f t="shared" si="676"/>
        <v>3.9699139614491243</v>
      </c>
      <c r="AM313" s="33">
        <f t="shared" si="676"/>
        <v>2.4978064713092665</v>
      </c>
      <c r="AN313" s="33">
        <f t="shared" si="676"/>
        <v>1.5715799457369186</v>
      </c>
      <c r="AO313" s="33">
        <f t="shared" si="676"/>
        <v>2.6029988931301782</v>
      </c>
      <c r="AP313" s="33">
        <f t="shared" si="676"/>
        <v>1.6377653377903665</v>
      </c>
      <c r="AQ313" s="33">
        <f t="shared" si="676"/>
        <v>1.0304557980207525</v>
      </c>
      <c r="AR313" s="33">
        <f t="shared" si="676"/>
        <v>1.5815995310668791</v>
      </c>
      <c r="AS313" s="33">
        <f t="shared" si="676"/>
        <v>0.9951171693092572</v>
      </c>
      <c r="AT313" s="33">
        <f t="shared" si="676"/>
        <v>0.62611183248523294</v>
      </c>
      <c r="AU313" s="33">
        <f t="shared" si="676"/>
        <v>1.0370254541333979</v>
      </c>
      <c r="AV313" s="33">
        <f t="shared" si="676"/>
        <v>0.6524798560876891</v>
      </c>
      <c r="AW313" s="33">
        <f t="shared" si="676"/>
        <v>0.41052990638110959</v>
      </c>
      <c r="AX313" s="33">
        <f t="shared" si="676"/>
        <v>0.67995834052577575</v>
      </c>
      <c r="AY313" s="33">
        <f t="shared" si="676"/>
        <v>0.42781893000170457</v>
      </c>
      <c r="AZ313" s="33">
        <f t="shared" si="676"/>
        <v>0.26917683916675944</v>
      </c>
      <c r="BA313" s="33">
        <f t="shared" si="676"/>
        <v>2.280546889982888</v>
      </c>
      <c r="BB313" s="33">
        <f t="shared" si="676"/>
        <v>1.434883686457566</v>
      </c>
      <c r="BC313" s="33">
        <f t="shared" si="676"/>
        <v>0.90280590270060346</v>
      </c>
      <c r="BD313" s="33">
        <f t="shared" si="676"/>
        <v>1.4953122631882012</v>
      </c>
      <c r="BE313" s="33">
        <f t="shared" si="676"/>
        <v>0.94082659823091463</v>
      </c>
      <c r="BF313" s="33">
        <f t="shared" si="676"/>
        <v>0.59195307209712134</v>
      </c>
      <c r="BG313" s="33">
        <f t="shared" si="676"/>
        <v>0.98044849428980496</v>
      </c>
      <c r="BH313" s="33">
        <f t="shared" si="676"/>
        <v>0.61688253639848711</v>
      </c>
      <c r="BI313" s="33">
        <f t="shared" si="676"/>
        <v>0.38813264126544511</v>
      </c>
      <c r="BJ313" s="33">
        <f t="shared" si="676"/>
        <v>3.7150298781110349</v>
      </c>
      <c r="BK313" s="33">
        <f t="shared" si="676"/>
        <v>2.3374374761678163</v>
      </c>
      <c r="BL313" s="33">
        <f t="shared" si="676"/>
        <v>1.4706783348326207</v>
      </c>
      <c r="BM313" s="33">
        <f t="shared" si="676"/>
        <v>2.4358761309624648</v>
      </c>
      <c r="BN313" s="33">
        <f t="shared" si="676"/>
        <v>1.5326143645201</v>
      </c>
      <c r="BO313" s="33">
        <f t="shared" si="676"/>
        <v>0.96429648473350282</v>
      </c>
      <c r="BP313" s="33">
        <f t="shared" si="676"/>
        <v>1.597158763204791</v>
      </c>
      <c r="BQ313" s="33">
        <f t="shared" si="676"/>
        <v>1.0049067897141521</v>
      </c>
      <c r="BR313" s="33">
        <f t="shared" si="676"/>
        <v>0.63227130531926934</v>
      </c>
      <c r="BS313" s="33">
        <f t="shared" si="676"/>
        <v>0.97044434309627792</v>
      </c>
      <c r="BT313" s="33">
        <f t="shared" si="676"/>
        <v>0.61058808421795996</v>
      </c>
      <c r="BU313" s="33">
        <f t="shared" si="676"/>
        <v>0.38417227246588348</v>
      </c>
      <c r="BV313" s="33">
        <f t="shared" si="676"/>
        <v>0.63630234192833057</v>
      </c>
      <c r="BW313" s="33">
        <f t="shared" si="676"/>
        <v>0.4003512728013045</v>
      </c>
      <c r="BX313" s="33">
        <f t="shared" si="676"/>
        <v>0.25189462787122302</v>
      </c>
      <c r="BY313" s="33">
        <f t="shared" si="676"/>
        <v>0.417211634261966</v>
      </c>
      <c r="BZ313" s="33">
        <f t="shared" si="676"/>
        <v>0.26250289806901866</v>
      </c>
      <c r="CA313" s="33">
        <f t="shared" si="676"/>
        <v>0.16516263170975384</v>
      </c>
      <c r="CB313" s="33">
        <f t="shared" si="676"/>
        <v>1.399307337336406</v>
      </c>
      <c r="CC313" s="33">
        <f t="shared" si="676"/>
        <v>0.88042183193148427</v>
      </c>
      <c r="CD313" s="33">
        <f t="shared" si="676"/>
        <v>0.55394735770990922</v>
      </c>
      <c r="CE313" s="33">
        <f t="shared" ref="CE313:CS313" si="677">EXP(CE312)</f>
        <v>0.91749984649693272</v>
      </c>
      <c r="CF313" s="33">
        <f t="shared" si="677"/>
        <v>0.57727625239735725</v>
      </c>
      <c r="CG313" s="33">
        <f t="shared" si="677"/>
        <v>0.36321299982152255</v>
      </c>
      <c r="CH313" s="33">
        <f t="shared" si="677"/>
        <v>0.60158761828854568</v>
      </c>
      <c r="CI313" s="33">
        <f t="shared" si="677"/>
        <v>0.37850932302627316</v>
      </c>
      <c r="CJ313" s="33">
        <f t="shared" si="677"/>
        <v>0.23815202185409651</v>
      </c>
      <c r="CK313" s="33">
        <f t="shared" si="677"/>
        <v>2.2794833071394347</v>
      </c>
      <c r="CL313" s="33">
        <f t="shared" si="677"/>
        <v>1.4342144971161979</v>
      </c>
      <c r="CM313" s="33">
        <f t="shared" si="677"/>
        <v>0.90238485945290781</v>
      </c>
      <c r="CN313" s="33">
        <f t="shared" si="677"/>
        <v>1.4946148916604689</v>
      </c>
      <c r="CO313" s="33">
        <f t="shared" si="677"/>
        <v>0.94038782320158365</v>
      </c>
      <c r="CP313" s="33">
        <f t="shared" si="677"/>
        <v>0.59167700185520811</v>
      </c>
      <c r="CQ313" s="33">
        <f t="shared" si="677"/>
        <v>0.97999124072400612</v>
      </c>
      <c r="CR313" s="33">
        <f t="shared" si="677"/>
        <v>0.6165948397565012</v>
      </c>
      <c r="CS313" s="33">
        <f t="shared" si="677"/>
        <v>0.38795162713236708</v>
      </c>
    </row>
    <row r="314" spans="2:97" ht="13.9" thickTop="1" thickBot="1" x14ac:dyDescent="0.4">
      <c r="H314" s="32">
        <f t="shared" ref="H314:H315" si="678">H313</f>
        <v>4.5646377839148045E-4</v>
      </c>
      <c r="I314" s="32">
        <f t="shared" ref="I314:J314" si="679">I309</f>
        <v>-0.42170526006227821</v>
      </c>
      <c r="J314" s="32">
        <f t="shared" si="679"/>
        <v>-0.82144839709150563</v>
      </c>
      <c r="K314" s="32">
        <f t="shared" si="674"/>
        <v>-0.4220802215013682</v>
      </c>
      <c r="L314" s="32">
        <f>$CE$5-$CE$7*SUMPRODUCT($B$5:$CD$5,Q314:CS314)</f>
        <v>5.1685538625463323E-3</v>
      </c>
      <c r="M314" s="32">
        <f>SUMPRODUCT($B$7:$CD$7, LN(Q314:CS314))</f>
        <v>-2480.3390491784839</v>
      </c>
      <c r="O314" s="48">
        <f t="shared" si="675"/>
        <v>0.99999999999999978</v>
      </c>
      <c r="P314" s="39" t="s">
        <v>366</v>
      </c>
      <c r="Q314" s="32">
        <f t="shared" ref="Q314:AV314" si="680">Q313/$O313</f>
        <v>2.4834349146993697E-2</v>
      </c>
      <c r="R314" s="32">
        <f t="shared" si="680"/>
        <v>1.5625375918089546E-2</v>
      </c>
      <c r="S314" s="32">
        <f t="shared" si="680"/>
        <v>9.8312370151713204E-3</v>
      </c>
      <c r="T314" s="32">
        <f t="shared" si="680"/>
        <v>1.6283421748927846E-2</v>
      </c>
      <c r="U314" s="32">
        <f t="shared" si="680"/>
        <v>1.0245268943985718E-2</v>
      </c>
      <c r="V314" s="32">
        <f t="shared" si="680"/>
        <v>6.4461596188472806E-3</v>
      </c>
      <c r="W314" s="32">
        <f t="shared" si="680"/>
        <v>1.0676737380313182E-2</v>
      </c>
      <c r="X314" s="32">
        <f t="shared" si="680"/>
        <v>6.7176326691173746E-3</v>
      </c>
      <c r="Y314" s="32">
        <f t="shared" si="680"/>
        <v>4.2266272054608993E-3</v>
      </c>
      <c r="Z314" s="32">
        <f t="shared" si="680"/>
        <v>3.5809252974247856E-2</v>
      </c>
      <c r="AA314" s="32">
        <f t="shared" si="680"/>
        <v>2.2530610154376556E-2</v>
      </c>
      <c r="AB314" s="32">
        <f t="shared" si="680"/>
        <v>1.4175900130995634E-2</v>
      </c>
      <c r="AC314" s="32">
        <f t="shared" si="680"/>
        <v>2.3479462467181796E-2</v>
      </c>
      <c r="AD314" s="32">
        <f t="shared" si="680"/>
        <v>1.4772902854544976E-2</v>
      </c>
      <c r="AE314" s="32">
        <f t="shared" si="680"/>
        <v>9.2948745762329189E-3</v>
      </c>
      <c r="AF314" s="32">
        <f t="shared" si="680"/>
        <v>1.5395047703012796E-2</v>
      </c>
      <c r="AG314" s="32">
        <f t="shared" si="680"/>
        <v>9.6863181802216043E-3</v>
      </c>
      <c r="AH314" s="32">
        <f t="shared" si="680"/>
        <v>6.0944767238447833E-3</v>
      </c>
      <c r="AI314" s="32">
        <f t="shared" si="680"/>
        <v>5.8333571344882727E-2</v>
      </c>
      <c r="AJ314" s="32">
        <f t="shared" si="680"/>
        <v>3.6702551595511737E-2</v>
      </c>
      <c r="AK314" s="32">
        <f t="shared" si="680"/>
        <v>2.3092659382312492E-2</v>
      </c>
      <c r="AL314" s="32">
        <f t="shared" si="680"/>
        <v>3.8248239915918372E-2</v>
      </c>
      <c r="AM314" s="32">
        <f t="shared" si="680"/>
        <v>2.4065181791319442E-2</v>
      </c>
      <c r="AN314" s="32">
        <f t="shared" si="680"/>
        <v>1.5141428100283016E-2</v>
      </c>
      <c r="AO314" s="32">
        <f t="shared" si="680"/>
        <v>2.5078660931223538E-2</v>
      </c>
      <c r="AP314" s="32">
        <f t="shared" si="680"/>
        <v>1.5779092991454947E-2</v>
      </c>
      <c r="AQ314" s="32">
        <f t="shared" si="680"/>
        <v>9.9279533431147777E-3</v>
      </c>
      <c r="AR314" s="32">
        <f t="shared" si="680"/>
        <v>1.5237962057260374E-2</v>
      </c>
      <c r="AS314" s="32">
        <f t="shared" si="680"/>
        <v>9.5874824003229983E-3</v>
      </c>
      <c r="AT314" s="32">
        <f t="shared" si="680"/>
        <v>6.0322908293833511E-3</v>
      </c>
      <c r="AU314" s="32">
        <f t="shared" si="680"/>
        <v>9.9912488667965593E-3</v>
      </c>
      <c r="AV314" s="32">
        <f t="shared" si="680"/>
        <v>6.2863342425779284E-3</v>
      </c>
      <c r="AW314" s="32">
        <f t="shared" ref="AW314:CB314" si="681">AW313/$O313</f>
        <v>3.9552611226346384E-3</v>
      </c>
      <c r="AX314" s="32">
        <f t="shared" si="681"/>
        <v>6.5510764197434313E-3</v>
      </c>
      <c r="AY314" s="32">
        <f t="shared" si="681"/>
        <v>4.121832672994161E-3</v>
      </c>
      <c r="AZ314" s="32">
        <f t="shared" si="681"/>
        <v>2.5933912987123383E-3</v>
      </c>
      <c r="BA314" s="32">
        <f t="shared" si="681"/>
        <v>2.1971988671443867E-2</v>
      </c>
      <c r="BB314" s="32">
        <f t="shared" si="681"/>
        <v>1.3824424414234173E-2</v>
      </c>
      <c r="BC314" s="32">
        <f t="shared" si="681"/>
        <v>8.6981070872869243E-3</v>
      </c>
      <c r="BD314" s="32">
        <f t="shared" si="681"/>
        <v>1.4406625117578167E-2</v>
      </c>
      <c r="BE314" s="32">
        <f t="shared" si="681"/>
        <v>9.0644184730083923E-3</v>
      </c>
      <c r="BF314" s="32">
        <f t="shared" si="681"/>
        <v>5.7031873588189791E-3</v>
      </c>
      <c r="BG314" s="32">
        <f t="shared" si="681"/>
        <v>9.4461566671104197E-3</v>
      </c>
      <c r="BH314" s="32">
        <f t="shared" si="681"/>
        <v>5.9433709347939869E-3</v>
      </c>
      <c r="BI314" s="32">
        <f t="shared" si="681"/>
        <v>3.7394740859574855E-3</v>
      </c>
      <c r="BJ314" s="32">
        <f t="shared" si="681"/>
        <v>3.5792552547140845E-2</v>
      </c>
      <c r="BK314" s="32">
        <f t="shared" si="681"/>
        <v>2.2520102512320176E-2</v>
      </c>
      <c r="BL314" s="32">
        <f t="shared" si="681"/>
        <v>1.416928889040415E-2</v>
      </c>
      <c r="BM314" s="32">
        <f t="shared" si="681"/>
        <v>2.3468512307128833E-2</v>
      </c>
      <c r="BN314" s="32">
        <f t="shared" si="681"/>
        <v>1.4766013188696353E-2</v>
      </c>
      <c r="BO314" s="32">
        <f t="shared" si="681"/>
        <v>9.2905397084980107E-3</v>
      </c>
      <c r="BP314" s="32">
        <f t="shared" si="681"/>
        <v>1.5387867886328038E-2</v>
      </c>
      <c r="BQ314" s="32">
        <f t="shared" si="681"/>
        <v>9.6818007542138502E-3</v>
      </c>
      <c r="BR314" s="32">
        <f t="shared" si="681"/>
        <v>6.0916344315368369E-3</v>
      </c>
      <c r="BS314" s="32">
        <f t="shared" si="681"/>
        <v>9.3497714107242912E-3</v>
      </c>
      <c r="BT314" s="32">
        <f t="shared" si="681"/>
        <v>5.882726870595629E-3</v>
      </c>
      <c r="BU314" s="32">
        <f t="shared" si="681"/>
        <v>3.7013178091534768E-3</v>
      </c>
      <c r="BV314" s="32">
        <f t="shared" si="681"/>
        <v>6.1304715592001638E-3</v>
      </c>
      <c r="BW314" s="32">
        <f t="shared" si="681"/>
        <v>3.8571948111333944E-3</v>
      </c>
      <c r="BX314" s="32">
        <f t="shared" si="681"/>
        <v>2.4268853818768046E-3</v>
      </c>
      <c r="BY314" s="32">
        <f t="shared" si="681"/>
        <v>4.0196364046990859E-3</v>
      </c>
      <c r="BZ314" s="32">
        <f t="shared" si="681"/>
        <v>2.5290910386135228E-3</v>
      </c>
      <c r="CA314" s="32">
        <f t="shared" si="681"/>
        <v>1.5912636959197961E-3</v>
      </c>
      <c r="CB314" s="32">
        <f t="shared" si="681"/>
        <v>1.348166314793663E-2</v>
      </c>
      <c r="CC314" s="32">
        <f t="shared" ref="CC314:CS314" si="682">CC313/$O313</f>
        <v>8.4824471718867311E-3</v>
      </c>
      <c r="CD314" s="32">
        <f t="shared" si="682"/>
        <v>5.3370203093126116E-3</v>
      </c>
      <c r="CE314" s="32">
        <f t="shared" si="682"/>
        <v>8.8396762731913648E-3</v>
      </c>
      <c r="CF314" s="32">
        <f t="shared" si="682"/>
        <v>5.5617831554708686E-3</v>
      </c>
      <c r="CG314" s="32">
        <f t="shared" si="682"/>
        <v>3.4993851485594835E-3</v>
      </c>
      <c r="CH314" s="32">
        <f t="shared" si="682"/>
        <v>5.7960116461433526E-3</v>
      </c>
      <c r="CI314" s="32">
        <f t="shared" si="682"/>
        <v>3.6467579746328146E-3</v>
      </c>
      <c r="CJ314" s="32">
        <f t="shared" si="682"/>
        <v>2.2944818846934228E-3</v>
      </c>
      <c r="CK314" s="32">
        <f t="shared" si="682"/>
        <v>2.1961741554714916E-2</v>
      </c>
      <c r="CL314" s="32">
        <f t="shared" si="682"/>
        <v>1.3817977092018536E-2</v>
      </c>
      <c r="CM314" s="32">
        <f t="shared" si="682"/>
        <v>8.6940505351023618E-3</v>
      </c>
      <c r="CN314" s="32">
        <f t="shared" si="682"/>
        <v>1.4399906273350747E-2</v>
      </c>
      <c r="CO314" s="32">
        <f t="shared" si="682"/>
        <v>9.0601910835097933E-3</v>
      </c>
      <c r="CP314" s="32">
        <f t="shared" si="682"/>
        <v>5.7005275528511723E-3</v>
      </c>
      <c r="CQ314" s="32">
        <f t="shared" si="682"/>
        <v>9.4417512456688168E-3</v>
      </c>
      <c r="CR314" s="32">
        <f t="shared" si="682"/>
        <v>5.9405991139705287E-3</v>
      </c>
      <c r="CS314" s="32">
        <f t="shared" si="682"/>
        <v>3.737730100556952E-3</v>
      </c>
    </row>
    <row r="315" spans="2:97" ht="13.15" thickTop="1" x14ac:dyDescent="0.35">
      <c r="H315" s="34">
        <f t="shared" si="678"/>
        <v>4.5646377839148045E-4</v>
      </c>
      <c r="I315" s="34">
        <f t="shared" ref="I315:J315" si="683">I310</f>
        <v>-0.46378795081647817</v>
      </c>
      <c r="J315" s="34">
        <f t="shared" si="683"/>
        <v>1</v>
      </c>
      <c r="K315" s="34">
        <f t="shared" si="674"/>
        <v>-0.46333148703808669</v>
      </c>
      <c r="L315" s="34">
        <f>$CE$6-$CE$7*SUMPRODUCT($B$6:$CD$6,Q314:CS314)</f>
        <v>-4.2737951960418741E-3</v>
      </c>
    </row>
    <row r="316" spans="2:97" ht="13.5" thickBot="1" x14ac:dyDescent="0.4">
      <c r="B316" s="39" t="s">
        <v>367</v>
      </c>
      <c r="D316" s="39" t="s">
        <v>368</v>
      </c>
      <c r="E316" s="39" t="s">
        <v>369</v>
      </c>
      <c r="F316" s="39" t="s">
        <v>370</v>
      </c>
      <c r="H316" s="39" t="s">
        <v>347</v>
      </c>
      <c r="I316" s="39" t="s">
        <v>371</v>
      </c>
      <c r="J316" s="39" t="s">
        <v>372</v>
      </c>
      <c r="K316" s="39" t="s">
        <v>349</v>
      </c>
      <c r="L316" s="39" t="s">
        <v>373</v>
      </c>
      <c r="M316" s="39" t="s">
        <v>374</v>
      </c>
      <c r="O316" s="45" t="s">
        <v>336</v>
      </c>
    </row>
    <row r="317" spans="2:97" ht="13.9" thickTop="1" thickBot="1" x14ac:dyDescent="0.4">
      <c r="B317" s="32">
        <f>1+B312</f>
        <v>10</v>
      </c>
      <c r="D317" s="32">
        <f>IF(F312,IF(M317&lt;0,D312,H317),E312)</f>
        <v>4.5646377839148045E-4</v>
      </c>
      <c r="E317" s="32">
        <f>IF(F312,IF(M317&lt;0,H317,E312),H317)</f>
        <v>4.6337989624589682E-4</v>
      </c>
      <c r="F317" s="32" t="b">
        <f>OR(F312,M317*M312&lt;=0)</f>
        <v>1</v>
      </c>
      <c r="H317" s="32">
        <f>IF(F312,(D312+E312)/2,2*H312)</f>
        <v>4.6337989624589682E-4</v>
      </c>
      <c r="I317" s="32">
        <f>I312</f>
        <v>-0.48804304584685138</v>
      </c>
      <c r="J317" s="32">
        <f>J312</f>
        <v>-0.86507902893922162</v>
      </c>
      <c r="K317" s="32">
        <f>I317+J317*H317</f>
        <v>-0.48844390607752575</v>
      </c>
      <c r="L317" s="32">
        <f>$CE$3-$CE$7*SUMPRODUCT($B$3:$CD$3,Q319:CS319)</f>
        <v>-1.0108680192246311E-2</v>
      </c>
      <c r="M317" s="32">
        <f>SUMPRODUCT(L317:L320,J317:J320)</f>
        <v>-3.1955267375468263E-3</v>
      </c>
      <c r="O317" s="46">
        <f>SUM(Q317:CS317)</f>
        <v>-1.6469085267946428</v>
      </c>
      <c r="P317" s="39" t="s">
        <v>363</v>
      </c>
      <c r="Q317" s="32">
        <f t="shared" ref="Q317:AV317" si="684">SUMPRODUCT(B$3:B$6,$K317:$K320)</f>
        <v>0.94687809500851428</v>
      </c>
      <c r="R317" s="32">
        <f t="shared" si="684"/>
        <v>0.48355352408828201</v>
      </c>
      <c r="S317" s="32">
        <f t="shared" si="684"/>
        <v>2.0228953168049735E-2</v>
      </c>
      <c r="T317" s="32">
        <f t="shared" si="684"/>
        <v>0.52479219227322038</v>
      </c>
      <c r="U317" s="32">
        <f t="shared" si="684"/>
        <v>6.1467621352988167E-2</v>
      </c>
      <c r="V317" s="32">
        <f t="shared" si="684"/>
        <v>-0.4018569495672441</v>
      </c>
      <c r="W317" s="32">
        <f t="shared" si="684"/>
        <v>0.1027062895379266</v>
      </c>
      <c r="X317" s="32">
        <f t="shared" si="684"/>
        <v>-0.36061828138230567</v>
      </c>
      <c r="Y317" s="32">
        <f t="shared" si="684"/>
        <v>-0.82394285230253794</v>
      </c>
      <c r="Z317" s="32">
        <f t="shared" si="684"/>
        <v>1.3128577676295465</v>
      </c>
      <c r="AA317" s="32">
        <f t="shared" si="684"/>
        <v>0.84953319670931426</v>
      </c>
      <c r="AB317" s="32">
        <f t="shared" si="684"/>
        <v>0.38620862578908199</v>
      </c>
      <c r="AC317" s="32">
        <f t="shared" si="684"/>
        <v>0.89077186489425264</v>
      </c>
      <c r="AD317" s="32">
        <f t="shared" si="684"/>
        <v>0.42744729397402037</v>
      </c>
      <c r="AE317" s="32">
        <f t="shared" si="684"/>
        <v>-3.58772769462119E-2</v>
      </c>
      <c r="AF317" s="32">
        <f t="shared" si="684"/>
        <v>0.4686859621589588</v>
      </c>
      <c r="AG317" s="32">
        <f t="shared" si="684"/>
        <v>5.3613912387265317E-3</v>
      </c>
      <c r="AH317" s="32">
        <f t="shared" si="684"/>
        <v>-0.45796317968150574</v>
      </c>
      <c r="AI317" s="32">
        <f t="shared" si="684"/>
        <v>1.8008306644575895</v>
      </c>
      <c r="AJ317" s="32">
        <f t="shared" si="684"/>
        <v>1.3375060935373573</v>
      </c>
      <c r="AK317" s="32">
        <f t="shared" si="684"/>
        <v>0.87418152261712501</v>
      </c>
      <c r="AL317" s="32">
        <f t="shared" si="684"/>
        <v>1.3787447617222957</v>
      </c>
      <c r="AM317" s="32">
        <f t="shared" si="684"/>
        <v>0.91542019080206338</v>
      </c>
      <c r="AN317" s="32">
        <f t="shared" si="684"/>
        <v>0.45209561988183111</v>
      </c>
      <c r="AO317" s="32">
        <f t="shared" si="684"/>
        <v>0.95665885898700176</v>
      </c>
      <c r="AP317" s="32">
        <f t="shared" si="684"/>
        <v>0.49333428806676954</v>
      </c>
      <c r="AQ317" s="32">
        <f t="shared" si="684"/>
        <v>3.0009717146537274E-2</v>
      </c>
      <c r="AR317" s="32">
        <f t="shared" si="684"/>
        <v>0.45843418893098853</v>
      </c>
      <c r="AS317" s="32">
        <f t="shared" si="684"/>
        <v>-4.8903819892437417E-3</v>
      </c>
      <c r="AT317" s="32">
        <f t="shared" si="684"/>
        <v>-0.46821495290947601</v>
      </c>
      <c r="AU317" s="32">
        <f t="shared" si="684"/>
        <v>3.634828619569469E-2</v>
      </c>
      <c r="AV317" s="32">
        <f t="shared" si="684"/>
        <v>-0.42697628472453758</v>
      </c>
      <c r="AW317" s="32">
        <f t="shared" ref="AW317:CB317" si="685">SUMPRODUCT(AH$3:AH$6,$K317:$K320)</f>
        <v>-0.8903008556447698</v>
      </c>
      <c r="AX317" s="32">
        <f t="shared" si="685"/>
        <v>-0.38573761653959915</v>
      </c>
      <c r="AY317" s="32">
        <f t="shared" si="685"/>
        <v>-0.84906218745983142</v>
      </c>
      <c r="AZ317" s="32">
        <f t="shared" si="685"/>
        <v>-1.3123867583800637</v>
      </c>
      <c r="BA317" s="32">
        <f t="shared" si="685"/>
        <v>0.82441386155202068</v>
      </c>
      <c r="BB317" s="32">
        <f t="shared" si="685"/>
        <v>0.36108929063178846</v>
      </c>
      <c r="BC317" s="32">
        <f t="shared" si="685"/>
        <v>-0.10223528028844381</v>
      </c>
      <c r="BD317" s="32">
        <f t="shared" si="685"/>
        <v>0.40232795881672689</v>
      </c>
      <c r="BE317" s="32">
        <f t="shared" si="685"/>
        <v>-6.0996612103505363E-2</v>
      </c>
      <c r="BF317" s="32">
        <f t="shared" si="685"/>
        <v>-0.52432118302373765</v>
      </c>
      <c r="BG317" s="32">
        <f t="shared" si="685"/>
        <v>-1.9757943918566945E-2</v>
      </c>
      <c r="BH317" s="32">
        <f t="shared" si="685"/>
        <v>-0.48308251483879922</v>
      </c>
      <c r="BI317" s="32">
        <f t="shared" si="685"/>
        <v>-0.94640708575903143</v>
      </c>
      <c r="BJ317" s="32">
        <f t="shared" si="685"/>
        <v>1.3123867583800637</v>
      </c>
      <c r="BK317" s="32">
        <f t="shared" si="685"/>
        <v>0.84906218745983142</v>
      </c>
      <c r="BL317" s="32">
        <f t="shared" si="685"/>
        <v>0.38573761653959915</v>
      </c>
      <c r="BM317" s="32">
        <f t="shared" si="685"/>
        <v>0.8903008556447698</v>
      </c>
      <c r="BN317" s="32">
        <f t="shared" si="685"/>
        <v>0.42697628472453758</v>
      </c>
      <c r="BO317" s="32">
        <f t="shared" si="685"/>
        <v>-3.634828619569469E-2</v>
      </c>
      <c r="BP317" s="32">
        <f t="shared" si="685"/>
        <v>0.46821495290947601</v>
      </c>
      <c r="BQ317" s="32">
        <f t="shared" si="685"/>
        <v>4.8903819892437417E-3</v>
      </c>
      <c r="BR317" s="32">
        <f t="shared" si="685"/>
        <v>-0.45843418893098853</v>
      </c>
      <c r="BS317" s="32">
        <f t="shared" si="685"/>
        <v>-3.0009717146537274E-2</v>
      </c>
      <c r="BT317" s="32">
        <f t="shared" si="685"/>
        <v>-0.49333428806676954</v>
      </c>
      <c r="BU317" s="32">
        <f t="shared" si="685"/>
        <v>-0.95665885898700176</v>
      </c>
      <c r="BV317" s="32">
        <f t="shared" si="685"/>
        <v>-0.45209561988183111</v>
      </c>
      <c r="BW317" s="32">
        <f t="shared" si="685"/>
        <v>-0.91542019080206338</v>
      </c>
      <c r="BX317" s="32">
        <f t="shared" si="685"/>
        <v>-1.3787447617222957</v>
      </c>
      <c r="BY317" s="32">
        <f t="shared" si="685"/>
        <v>-0.87418152261712501</v>
      </c>
      <c r="BZ317" s="32">
        <f t="shared" si="685"/>
        <v>-1.3375060935373573</v>
      </c>
      <c r="CA317" s="32">
        <f t="shared" si="685"/>
        <v>-1.8008306644575895</v>
      </c>
      <c r="CB317" s="32">
        <f t="shared" si="685"/>
        <v>0.33596995547449499</v>
      </c>
      <c r="CC317" s="32">
        <f t="shared" ref="CC317:CS317" si="686">SUMPRODUCT(BN$3:BN$6,$K317:$K320)</f>
        <v>-0.12735461544573728</v>
      </c>
      <c r="CD317" s="32">
        <f t="shared" si="686"/>
        <v>-0.5906791863659695</v>
      </c>
      <c r="CE317" s="32">
        <f t="shared" si="686"/>
        <v>-8.6115947260798853E-2</v>
      </c>
      <c r="CF317" s="32">
        <f t="shared" si="686"/>
        <v>-0.54944051818103112</v>
      </c>
      <c r="CG317" s="32">
        <f t="shared" si="686"/>
        <v>-1.0127650891012634</v>
      </c>
      <c r="CH317" s="32">
        <f t="shared" si="686"/>
        <v>-0.50820184999609275</v>
      </c>
      <c r="CI317" s="32">
        <f t="shared" si="686"/>
        <v>-0.97152642091632502</v>
      </c>
      <c r="CJ317" s="32">
        <f t="shared" si="686"/>
        <v>-1.4348509918365573</v>
      </c>
      <c r="CK317" s="32">
        <f t="shared" si="686"/>
        <v>0.82394285230253794</v>
      </c>
      <c r="CL317" s="32">
        <f t="shared" si="686"/>
        <v>0.36061828138230567</v>
      </c>
      <c r="CM317" s="32">
        <f t="shared" si="686"/>
        <v>-0.1027062895379266</v>
      </c>
      <c r="CN317" s="32">
        <f t="shared" si="686"/>
        <v>0.4018569495672441</v>
      </c>
      <c r="CO317" s="32">
        <f t="shared" si="686"/>
        <v>-6.1467621352988167E-2</v>
      </c>
      <c r="CP317" s="32">
        <f t="shared" si="686"/>
        <v>-0.52479219227322038</v>
      </c>
      <c r="CQ317" s="32">
        <f t="shared" si="686"/>
        <v>-2.0228953168049735E-2</v>
      </c>
      <c r="CR317" s="32">
        <f t="shared" si="686"/>
        <v>-0.48355352408828201</v>
      </c>
      <c r="CS317" s="32">
        <f t="shared" si="686"/>
        <v>-0.94687809500851428</v>
      </c>
    </row>
    <row r="318" spans="2:97" ht="13.9" thickTop="1" thickBot="1" x14ac:dyDescent="0.4">
      <c r="H318" s="33">
        <f>H317</f>
        <v>4.6337989624589682E-4</v>
      </c>
      <c r="I318" s="33">
        <f t="shared" ref="I318:J318" si="687">I313</f>
        <v>0.42689102277303853</v>
      </c>
      <c r="J318" s="33">
        <f t="shared" si="687"/>
        <v>0.18400010917568257</v>
      </c>
      <c r="K318" s="33">
        <f t="shared" ref="K318:K320" si="688">I318+J318*H318</f>
        <v>0.42697628472453758</v>
      </c>
      <c r="L318" s="33">
        <f>$CE$4-$CE$7*SUMPRODUCT($B$4:$CD$4,Q319:CS319)</f>
        <v>4.2434760455023479E-3</v>
      </c>
      <c r="M318" s="39" t="s">
        <v>375</v>
      </c>
      <c r="O318" s="47">
        <f t="shared" ref="O318:O319" si="689">SUM(Q318:CS318)</f>
        <v>103.79354948956053</v>
      </c>
      <c r="P318" s="39" t="s">
        <v>365</v>
      </c>
      <c r="Q318" s="33">
        <f>EXP(Q317)</f>
        <v>2.5776499068606618</v>
      </c>
      <c r="R318" s="33">
        <f>EXP(R317)</f>
        <v>1.6218273771232166</v>
      </c>
      <c r="S318" s="33">
        <f t="shared" ref="S318:CD318" si="690">EXP(S317)</f>
        <v>1.0204349450968935</v>
      </c>
      <c r="T318" s="33">
        <f t="shared" si="690"/>
        <v>1.6901075944664978</v>
      </c>
      <c r="U318" s="33">
        <f t="shared" si="690"/>
        <v>1.0633960646455629</v>
      </c>
      <c r="V318" s="33">
        <f t="shared" si="690"/>
        <v>0.66907645052066855</v>
      </c>
      <c r="W318" s="33">
        <f t="shared" si="690"/>
        <v>1.1081658813598312</v>
      </c>
      <c r="X318" s="33">
        <f t="shared" si="690"/>
        <v>0.69724509911128341</v>
      </c>
      <c r="Y318" s="33">
        <f t="shared" si="690"/>
        <v>0.43869851654171804</v>
      </c>
      <c r="Z318" s="33">
        <f t="shared" si="690"/>
        <v>3.7167802437572051</v>
      </c>
      <c r="AA318" s="33">
        <f t="shared" si="690"/>
        <v>2.3385549519475486</v>
      </c>
      <c r="AB318" s="33">
        <f t="shared" si="690"/>
        <v>1.4713916090314989</v>
      </c>
      <c r="AC318" s="33">
        <f t="shared" si="690"/>
        <v>2.4370099679625197</v>
      </c>
      <c r="AD318" s="33">
        <f t="shared" si="690"/>
        <v>1.533338361367101</v>
      </c>
      <c r="AE318" s="33">
        <f t="shared" si="690"/>
        <v>0.96475868435024215</v>
      </c>
      <c r="AF318" s="33">
        <f t="shared" si="690"/>
        <v>1.5978931210485208</v>
      </c>
      <c r="AG318" s="33">
        <f t="shared" si="690"/>
        <v>1.0053757892162971</v>
      </c>
      <c r="AH318" s="33">
        <f t="shared" si="690"/>
        <v>0.63257076723568895</v>
      </c>
      <c r="AI318" s="33">
        <f t="shared" si="690"/>
        <v>6.0546747792593889</v>
      </c>
      <c r="AJ318" s="33">
        <f t="shared" si="690"/>
        <v>3.8095310346236082</v>
      </c>
      <c r="AK318" s="33">
        <f t="shared" si="690"/>
        <v>2.3969126720850231</v>
      </c>
      <c r="AL318" s="33">
        <f t="shared" si="690"/>
        <v>3.9699153089854495</v>
      </c>
      <c r="AM318" s="33">
        <f t="shared" si="690"/>
        <v>2.49782459434714</v>
      </c>
      <c r="AN318" s="33">
        <f t="shared" si="690"/>
        <v>1.5716022178115239</v>
      </c>
      <c r="AO318" s="33">
        <f t="shared" si="690"/>
        <v>2.6029849884761007</v>
      </c>
      <c r="AP318" s="33">
        <f t="shared" si="690"/>
        <v>1.6377679161608134</v>
      </c>
      <c r="AQ318" s="33">
        <f t="shared" si="690"/>
        <v>1.0304645470798728</v>
      </c>
      <c r="AR318" s="33">
        <f t="shared" si="690"/>
        <v>1.5815955652895233</v>
      </c>
      <c r="AS318" s="33">
        <f t="shared" si="690"/>
        <v>0.9951215564596364</v>
      </c>
      <c r="AT318" s="33">
        <f t="shared" si="690"/>
        <v>0.6261189231074844</v>
      </c>
      <c r="AU318" s="33">
        <f t="shared" si="690"/>
        <v>1.037016962294117</v>
      </c>
      <c r="AV318" s="33">
        <f t="shared" si="690"/>
        <v>0.65247902576424965</v>
      </c>
      <c r="AW318" s="33">
        <f t="shared" si="690"/>
        <v>0.4105322232342809</v>
      </c>
      <c r="AX318" s="33">
        <f t="shared" si="690"/>
        <v>0.67994890962460242</v>
      </c>
      <c r="AY318" s="33">
        <f t="shared" si="690"/>
        <v>0.42781595504461623</v>
      </c>
      <c r="AZ318" s="33">
        <f t="shared" si="690"/>
        <v>0.26917682902350032</v>
      </c>
      <c r="BA318" s="33">
        <f t="shared" si="690"/>
        <v>2.2805436591819817</v>
      </c>
      <c r="BB318" s="33">
        <f t="shared" si="690"/>
        <v>1.4348915775341682</v>
      </c>
      <c r="BC318" s="33">
        <f t="shared" si="690"/>
        <v>0.90281711160794631</v>
      </c>
      <c r="BD318" s="33">
        <f t="shared" si="690"/>
        <v>1.4953016496294262</v>
      </c>
      <c r="BE318" s="33">
        <f t="shared" si="690"/>
        <v>0.94082642719316512</v>
      </c>
      <c r="BF318" s="33">
        <f t="shared" si="690"/>
        <v>0.59195705851352454</v>
      </c>
      <c r="BG318" s="33">
        <f t="shared" si="690"/>
        <v>0.98043596507444097</v>
      </c>
      <c r="BH318" s="33">
        <f t="shared" si="690"/>
        <v>0.61687891960880814</v>
      </c>
      <c r="BI318" s="33">
        <f t="shared" si="690"/>
        <v>0.38813305000376797</v>
      </c>
      <c r="BJ318" s="33">
        <f t="shared" si="690"/>
        <v>3.7150300181026936</v>
      </c>
      <c r="BK318" s="33">
        <f t="shared" si="690"/>
        <v>2.3374537302979075</v>
      </c>
      <c r="BL318" s="33">
        <f t="shared" si="690"/>
        <v>1.4706987331623147</v>
      </c>
      <c r="BM318" s="33">
        <f t="shared" si="690"/>
        <v>2.4358623840090718</v>
      </c>
      <c r="BN318" s="33">
        <f t="shared" si="690"/>
        <v>1.5326163148749472</v>
      </c>
      <c r="BO318" s="33">
        <f t="shared" si="690"/>
        <v>0.96430438108531313</v>
      </c>
      <c r="BP318" s="33">
        <f t="shared" si="690"/>
        <v>1.5971406758270623</v>
      </c>
      <c r="BQ318" s="33">
        <f t="shared" si="690"/>
        <v>1.0049023594240283</v>
      </c>
      <c r="BR318" s="33">
        <f t="shared" si="690"/>
        <v>0.6322728907101749</v>
      </c>
      <c r="BS318" s="33">
        <f t="shared" si="690"/>
        <v>0.97043610363286825</v>
      </c>
      <c r="BT318" s="33">
        <f t="shared" si="690"/>
        <v>0.61058712295705364</v>
      </c>
      <c r="BU318" s="33">
        <f t="shared" si="690"/>
        <v>0.3841743246415889</v>
      </c>
      <c r="BV318" s="33">
        <f t="shared" si="690"/>
        <v>0.63629332452362708</v>
      </c>
      <c r="BW318" s="33">
        <f t="shared" si="690"/>
        <v>0.40034836804118007</v>
      </c>
      <c r="BX318" s="33">
        <f t="shared" si="690"/>
        <v>0.25189454236885467</v>
      </c>
      <c r="BY318" s="33">
        <f t="shared" si="690"/>
        <v>0.41720335148051985</v>
      </c>
      <c r="BZ318" s="33">
        <f t="shared" si="690"/>
        <v>0.26249950214641121</v>
      </c>
      <c r="CA318" s="33">
        <f t="shared" si="690"/>
        <v>0.16516163732287542</v>
      </c>
      <c r="CB318" s="33">
        <f t="shared" si="690"/>
        <v>1.3992969829654762</v>
      </c>
      <c r="CC318" s="33">
        <f t="shared" si="690"/>
        <v>0.8804214062037885</v>
      </c>
      <c r="CD318" s="33">
        <f t="shared" si="690"/>
        <v>0.5539509210254483</v>
      </c>
      <c r="CE318" s="33">
        <f t="shared" ref="CE318:CS318" si="691">EXP(CE317)</f>
        <v>0.91748784485023949</v>
      </c>
      <c r="CF318" s="33">
        <f t="shared" si="691"/>
        <v>0.57727269362508227</v>
      </c>
      <c r="CG318" s="33">
        <f t="shared" si="691"/>
        <v>0.36321327271594867</v>
      </c>
      <c r="CH318" s="33">
        <f t="shared" si="691"/>
        <v>0.60157633132601829</v>
      </c>
      <c r="CI318" s="33">
        <f t="shared" si="691"/>
        <v>0.3785048392247099</v>
      </c>
      <c r="CJ318" s="33">
        <f t="shared" si="691"/>
        <v>0.2381508477913869</v>
      </c>
      <c r="CK318" s="33">
        <f t="shared" si="691"/>
        <v>2.279469754953924</v>
      </c>
      <c r="CL318" s="33">
        <f t="shared" si="691"/>
        <v>1.4342158894693005</v>
      </c>
      <c r="CM318" s="33">
        <f t="shared" si="691"/>
        <v>0.90239197652692504</v>
      </c>
      <c r="CN318" s="33">
        <f t="shared" si="691"/>
        <v>1.4945975145617665</v>
      </c>
      <c r="CO318" s="33">
        <f t="shared" si="691"/>
        <v>0.94038339358845269</v>
      </c>
      <c r="CP318" s="33">
        <f t="shared" si="691"/>
        <v>0.5916783069161119</v>
      </c>
      <c r="CQ318" s="33">
        <f t="shared" si="691"/>
        <v>0.97997427940401127</v>
      </c>
      <c r="CR318" s="33">
        <f t="shared" si="691"/>
        <v>0.61658843234832517</v>
      </c>
      <c r="CS318" s="33">
        <f t="shared" si="691"/>
        <v>0.38795027879403032</v>
      </c>
    </row>
    <row r="319" spans="2:97" ht="13.9" thickTop="1" thickBot="1" x14ac:dyDescent="0.4">
      <c r="H319" s="32">
        <f t="shared" ref="H319:H320" si="692">H318</f>
        <v>4.6337989624589682E-4</v>
      </c>
      <c r="I319" s="32">
        <f t="shared" ref="I319:J319" si="693">I314</f>
        <v>-0.42170526006227821</v>
      </c>
      <c r="J319" s="32">
        <f t="shared" si="693"/>
        <v>-0.82144839709150563</v>
      </c>
      <c r="K319" s="32">
        <f t="shared" si="688"/>
        <v>-0.42208590273529384</v>
      </c>
      <c r="L319" s="32">
        <f>$CE$5-$CE$7*SUMPRODUCT($B$5:$CD$5,Q319:CS319)</f>
        <v>7.2509478013387252E-3</v>
      </c>
      <c r="M319" s="32">
        <f>SUMPRODUCT($B$7:$CD$7, LN(Q319:CS319))</f>
        <v>-2480.3390491793675</v>
      </c>
      <c r="O319" s="48">
        <f t="shared" si="689"/>
        <v>1</v>
      </c>
      <c r="P319" s="39" t="s">
        <v>366</v>
      </c>
      <c r="Q319" s="32">
        <f t="shared" ref="Q319:AV319" si="694">Q318/$O318</f>
        <v>2.4834394040256998E-2</v>
      </c>
      <c r="R319" s="32">
        <f t="shared" si="694"/>
        <v>1.5625512231724367E-2</v>
      </c>
      <c r="S319" s="32">
        <f t="shared" si="694"/>
        <v>9.8313907763557876E-3</v>
      </c>
      <c r="T319" s="32">
        <f t="shared" si="694"/>
        <v>1.6283358674774751E-2</v>
      </c>
      <c r="U319" s="32">
        <f t="shared" si="694"/>
        <v>1.0245300116193814E-2</v>
      </c>
      <c r="V319" s="32">
        <f t="shared" si="694"/>
        <v>6.4462238145922904E-3</v>
      </c>
      <c r="W319" s="32">
        <f t="shared" si="694"/>
        <v>1.0676635367126448E-2</v>
      </c>
      <c r="X319" s="32">
        <f t="shared" si="694"/>
        <v>6.7176149437052609E-3</v>
      </c>
      <c r="Y319" s="32">
        <f t="shared" si="694"/>
        <v>4.226645284790477E-3</v>
      </c>
      <c r="Z319" s="32">
        <f t="shared" si="694"/>
        <v>3.5809356766732747E-2</v>
      </c>
      <c r="AA319" s="32">
        <f t="shared" si="694"/>
        <v>2.2530831284296317E-2</v>
      </c>
      <c r="AB319" s="32">
        <f t="shared" si="694"/>
        <v>1.4176137305907341E-2</v>
      </c>
      <c r="AC319" s="32">
        <f t="shared" si="694"/>
        <v>2.3479397129661048E-2</v>
      </c>
      <c r="AD319" s="32">
        <f t="shared" si="694"/>
        <v>1.4772963916426452E-2</v>
      </c>
      <c r="AE319" s="32">
        <f t="shared" si="694"/>
        <v>9.2949772803297068E-3</v>
      </c>
      <c r="AF319" s="32">
        <f t="shared" si="694"/>
        <v>1.5394917400037808E-2</v>
      </c>
      <c r="AG319" s="32">
        <f t="shared" si="694"/>
        <v>9.6863031870532273E-3</v>
      </c>
      <c r="AH319" s="32">
        <f t="shared" si="694"/>
        <v>6.0945094405824556E-3</v>
      </c>
      <c r="AI319" s="32">
        <f t="shared" si="694"/>
        <v>5.8333825262121546E-2</v>
      </c>
      <c r="AJ319" s="32">
        <f t="shared" si="694"/>
        <v>3.6702965197338851E-2</v>
      </c>
      <c r="AK319" s="32">
        <f t="shared" si="694"/>
        <v>2.3093079327883497E-2</v>
      </c>
      <c r="AL319" s="32">
        <f t="shared" si="694"/>
        <v>3.8248189107211721E-2</v>
      </c>
      <c r="AM319" s="32">
        <f t="shared" si="694"/>
        <v>2.4065316261280466E-2</v>
      </c>
      <c r="AN319" s="32">
        <f t="shared" si="694"/>
        <v>1.5141617427483722E-2</v>
      </c>
      <c r="AO319" s="32">
        <f t="shared" si="694"/>
        <v>2.5078485139752416E-2</v>
      </c>
      <c r="AP319" s="32">
        <f t="shared" si="694"/>
        <v>1.5779091515947613E-2</v>
      </c>
      <c r="AQ319" s="32">
        <f t="shared" si="694"/>
        <v>9.9280210778755189E-3</v>
      </c>
      <c r="AR319" s="32">
        <f t="shared" si="694"/>
        <v>1.5237898434609357E-2</v>
      </c>
      <c r="AS319" s="32">
        <f t="shared" si="694"/>
        <v>9.58750867807758E-3</v>
      </c>
      <c r="AT319" s="32">
        <f t="shared" si="694"/>
        <v>6.0323490832198479E-3</v>
      </c>
      <c r="AU319" s="32">
        <f t="shared" si="694"/>
        <v>9.9911503883814978E-3</v>
      </c>
      <c r="AV319" s="32">
        <f t="shared" si="694"/>
        <v>6.2863157582820255E-3</v>
      </c>
      <c r="AW319" s="32">
        <f t="shared" ref="AW319:CB319" si="695">AW318/$O318</f>
        <v>3.9552768476770507E-3</v>
      </c>
      <c r="AX319" s="32">
        <f t="shared" si="695"/>
        <v>6.5509746315496331E-3</v>
      </c>
      <c r="AY319" s="32">
        <f t="shared" si="695"/>
        <v>4.1217971362242081E-3</v>
      </c>
      <c r="AZ319" s="32">
        <f t="shared" si="695"/>
        <v>2.5933868756513995E-3</v>
      </c>
      <c r="BA319" s="32">
        <f t="shared" si="695"/>
        <v>2.1971920898719789E-2</v>
      </c>
      <c r="BB319" s="32">
        <f t="shared" si="695"/>
        <v>1.3824477384102645E-2</v>
      </c>
      <c r="BC319" s="32">
        <f t="shared" si="695"/>
        <v>8.6982005726545745E-3</v>
      </c>
      <c r="BD319" s="32">
        <f t="shared" si="695"/>
        <v>1.4406498833338601E-2</v>
      </c>
      <c r="BE319" s="32">
        <f t="shared" si="695"/>
        <v>9.0644017072351174E-3</v>
      </c>
      <c r="BF319" s="32">
        <f t="shared" si="695"/>
        <v>5.7032162540415201E-3</v>
      </c>
      <c r="BG319" s="32">
        <f t="shared" si="695"/>
        <v>9.4460201996758222E-3</v>
      </c>
      <c r="BH319" s="32">
        <f t="shared" si="695"/>
        <v>5.9433261762654463E-3</v>
      </c>
      <c r="BI319" s="32">
        <f t="shared" si="695"/>
        <v>3.7394717871442103E-3</v>
      </c>
      <c r="BJ319" s="32">
        <f t="shared" si="695"/>
        <v>3.5792494200001787E-2</v>
      </c>
      <c r="BK319" s="32">
        <f t="shared" si="695"/>
        <v>2.2520221553199764E-2</v>
      </c>
      <c r="BL319" s="32">
        <f t="shared" si="695"/>
        <v>1.4169461786353461E-2</v>
      </c>
      <c r="BM319" s="32">
        <f t="shared" si="695"/>
        <v>2.34683407204806E-2</v>
      </c>
      <c r="BN319" s="32">
        <f t="shared" si="695"/>
        <v>1.4766007352211194E-2</v>
      </c>
      <c r="BO319" s="32">
        <f t="shared" si="695"/>
        <v>9.2906002909391022E-3</v>
      </c>
      <c r="BP319" s="32">
        <f t="shared" si="695"/>
        <v>1.5387667958958292E-2</v>
      </c>
      <c r="BQ319" s="32">
        <f t="shared" si="695"/>
        <v>9.6817419229419509E-3</v>
      </c>
      <c r="BR319" s="32">
        <f t="shared" si="695"/>
        <v>6.0916395461913398E-3</v>
      </c>
      <c r="BS319" s="32">
        <f t="shared" si="695"/>
        <v>9.3496764337024033E-3</v>
      </c>
      <c r="BT319" s="32">
        <f t="shared" si="695"/>
        <v>5.8827077979298316E-3</v>
      </c>
      <c r="BU319" s="32">
        <f t="shared" si="695"/>
        <v>3.7013314076924293E-3</v>
      </c>
      <c r="BV319" s="32">
        <f t="shared" si="695"/>
        <v>6.1303744563396484E-3</v>
      </c>
      <c r="BW319" s="32">
        <f t="shared" si="695"/>
        <v>3.8571603920477425E-3</v>
      </c>
      <c r="BX319" s="32">
        <f t="shared" si="695"/>
        <v>2.4268805104713177E-3</v>
      </c>
      <c r="BY319" s="32">
        <f t="shared" si="695"/>
        <v>4.0195499000877872E-3</v>
      </c>
      <c r="BZ319" s="32">
        <f t="shared" si="695"/>
        <v>2.5290541024691826E-3</v>
      </c>
      <c r="CA319" s="32">
        <f t="shared" si="695"/>
        <v>1.5912514615321759E-3</v>
      </c>
      <c r="CB319" s="32">
        <f t="shared" si="695"/>
        <v>1.3481540903524224E-2</v>
      </c>
      <c r="CC319" s="32">
        <f t="shared" ref="CC319:CS319" si="696">CC318/$O318</f>
        <v>8.4824289229297484E-3</v>
      </c>
      <c r="CD319" s="32">
        <f t="shared" si="696"/>
        <v>5.337045738869969E-3</v>
      </c>
      <c r="CE319" s="32">
        <f t="shared" si="696"/>
        <v>8.8395459001285974E-3</v>
      </c>
      <c r="CF319" s="32">
        <f t="shared" si="696"/>
        <v>5.5617395923351085E-3</v>
      </c>
      <c r="CG319" s="32">
        <f t="shared" si="696"/>
        <v>3.4993819413843279E-3</v>
      </c>
      <c r="CH319" s="32">
        <f t="shared" si="696"/>
        <v>5.7958932350273299E-3</v>
      </c>
      <c r="CI319" s="32">
        <f t="shared" si="696"/>
        <v>3.6467086932293379E-3</v>
      </c>
      <c r="CJ319" s="32">
        <f t="shared" si="696"/>
        <v>2.2944667463688571E-3</v>
      </c>
      <c r="CK319" s="32">
        <f t="shared" si="696"/>
        <v>2.1961574357597158E-2</v>
      </c>
      <c r="CL319" s="32">
        <f t="shared" si="696"/>
        <v>1.3817967460622903E-2</v>
      </c>
      <c r="CM319" s="32">
        <f t="shared" si="696"/>
        <v>8.6941046044261821E-3</v>
      </c>
      <c r="CN319" s="32">
        <f t="shared" si="696"/>
        <v>1.4399714836923386E-2</v>
      </c>
      <c r="CO319" s="32">
        <f t="shared" si="696"/>
        <v>9.0601332954995985E-3</v>
      </c>
      <c r="CP319" s="32">
        <f t="shared" si="696"/>
        <v>5.7005306189631989E-3</v>
      </c>
      <c r="CQ319" s="32">
        <f t="shared" si="696"/>
        <v>9.4415720844249207E-3</v>
      </c>
      <c r="CR319" s="32">
        <f t="shared" si="696"/>
        <v>5.9405274738228422E-3</v>
      </c>
      <c r="CS319" s="32">
        <f t="shared" si="696"/>
        <v>3.7377108760795392E-3</v>
      </c>
    </row>
    <row r="320" spans="2:97" ht="13.15" thickTop="1" x14ac:dyDescent="0.35">
      <c r="H320" s="34">
        <f t="shared" si="692"/>
        <v>4.6337989624589682E-4</v>
      </c>
      <c r="I320" s="34">
        <f t="shared" ref="I320:J320" si="697">I315</f>
        <v>-0.46378795081647817</v>
      </c>
      <c r="J320" s="34">
        <f t="shared" si="697"/>
        <v>1</v>
      </c>
      <c r="K320" s="34">
        <f t="shared" si="688"/>
        <v>-0.46332457092023227</v>
      </c>
      <c r="L320" s="34">
        <f>$CE$6-$CE$7*SUMPRODUCT($B$6:$CD$6,Q319:CS319)</f>
        <v>-6.7648545889653633E-3</v>
      </c>
    </row>
    <row r="322" spans="1:111" ht="27.75" customHeight="1" x14ac:dyDescent="0.35">
      <c r="A322" s="40" t="s">
        <v>354</v>
      </c>
      <c r="B322" s="40"/>
      <c r="C322" s="40">
        <f>1+C264</f>
        <v>6</v>
      </c>
      <c r="D322" s="40"/>
    </row>
    <row r="323" spans="1:111" ht="13.15" x14ac:dyDescent="0.35">
      <c r="B323" s="37" t="s">
        <v>349</v>
      </c>
      <c r="D323" s="37" t="s">
        <v>350</v>
      </c>
      <c r="F323" s="37" t="s">
        <v>348</v>
      </c>
      <c r="H323" s="37" t="s">
        <v>355</v>
      </c>
      <c r="I323" s="37"/>
      <c r="J323" s="37"/>
      <c r="K323" s="37"/>
      <c r="M323" s="37" t="s">
        <v>356</v>
      </c>
      <c r="N323" s="37" t="s">
        <v>357</v>
      </c>
      <c r="P323" s="37" t="s">
        <v>358</v>
      </c>
      <c r="R323" s="37" t="s">
        <v>359</v>
      </c>
      <c r="T323" s="37" t="s">
        <v>360</v>
      </c>
      <c r="V323" s="37" t="s">
        <v>361</v>
      </c>
      <c r="X323" s="37" t="s">
        <v>362</v>
      </c>
      <c r="Y323" s="37"/>
      <c r="Z323" s="37"/>
      <c r="AA323" s="37"/>
      <c r="AC323" s="37" t="s">
        <v>336</v>
      </c>
    </row>
    <row r="324" spans="1:111" ht="13.15" x14ac:dyDescent="0.35">
      <c r="B324" s="36">
        <f>K317</f>
        <v>-0.48844390607752575</v>
      </c>
      <c r="D324" s="36">
        <f>$CE$3-$CE$7*SUMPRODUCT($B$3:$CD$3,AE326:DG326)</f>
        <v>-1.0108680192246311E-2</v>
      </c>
      <c r="F324" s="36">
        <f>SUMPRODUCT(D324:D327,D324:D327)</f>
        <v>2.185320058054498E-4</v>
      </c>
      <c r="H324" s="36">
        <f t="shared" ref="H324:K327" si="698">X266</f>
        <v>-2.8069805434728368E-3</v>
      </c>
      <c r="I324" s="36">
        <f t="shared" si="698"/>
        <v>-8.7654099391321072E-7</v>
      </c>
      <c r="J324" s="36">
        <f t="shared" si="698"/>
        <v>-1.1754600856006547E-6</v>
      </c>
      <c r="K324" s="36">
        <f t="shared" si="698"/>
        <v>-3.0896492919652019E-8</v>
      </c>
      <c r="M324" s="36">
        <f t="array" ref="M324:M327">MMULT(H324:K327,D324:D327)</f>
        <v>2.8362834849672741E-5</v>
      </c>
      <c r="N324" s="36">
        <f>IFERROR(M324/(MAX(ABS(M324),ABS(M325),ABS(M326),ABS(M327))),0)</f>
        <v>1</v>
      </c>
      <c r="P324" s="36">
        <f>L375</f>
        <v>-4.4004130594998969E-4</v>
      </c>
      <c r="R324" s="36">
        <f>H375*J375</f>
        <v>-2.7151165795658017E-5</v>
      </c>
      <c r="T324" s="36">
        <f>P324-D324</f>
        <v>9.6686388862963213E-3</v>
      </c>
      <c r="V324" s="36">
        <f t="array" ref="V324:V327">MMULT(H324:K327,T324:T327)</f>
        <v>-2.7128172549342356E-5</v>
      </c>
      <c r="X324" s="36">
        <f t="array" ref="X324:AA327">H324:K327+MMULT(R324:R327,TRANSPOSE(R324:R327))*((SUMPRODUCT(R324:R327,T324:T327)+SUMPRODUCT(V324:V327,T324:T327))/SUMPRODUCT(R324:R327,T324:T327)^2)-(MMULT(V324:V327,TRANSPOSE(R324:R327))+MMULT(R324:R327,TRANSPOSE(V324:V327)))/SUMPRODUCT(R324:R327,T324:T327)</f>
        <v>-2.8082831880616634E-3</v>
      </c>
      <c r="Y324" s="36">
        <v>-4.9016781112514764E-7</v>
      </c>
      <c r="Z324" s="36">
        <v>-5.3878281305397638E-8</v>
      </c>
      <c r="AA324" s="36">
        <v>-1.9353716830972784E-7</v>
      </c>
      <c r="AC324" s="43">
        <f>SUM(AE324:DG324)</f>
        <v>-1.6469085267946428</v>
      </c>
      <c r="AD324" s="37" t="s">
        <v>363</v>
      </c>
      <c r="AE324" s="36">
        <f t="shared" ref="AE324:BJ324" si="699">SUMPRODUCT(B$3:B$6,$B324:$B327)</f>
        <v>0.94687809500851428</v>
      </c>
      <c r="AF324" s="36">
        <f t="shared" si="699"/>
        <v>0.48355352408828201</v>
      </c>
      <c r="AG324" s="36">
        <f t="shared" si="699"/>
        <v>2.0228953168049735E-2</v>
      </c>
      <c r="AH324" s="36">
        <f t="shared" si="699"/>
        <v>0.52479219227322038</v>
      </c>
      <c r="AI324" s="36">
        <f t="shared" si="699"/>
        <v>6.1467621352988167E-2</v>
      </c>
      <c r="AJ324" s="36">
        <f t="shared" si="699"/>
        <v>-0.4018569495672441</v>
      </c>
      <c r="AK324" s="36">
        <f t="shared" si="699"/>
        <v>0.1027062895379266</v>
      </c>
      <c r="AL324" s="36">
        <f t="shared" si="699"/>
        <v>-0.36061828138230567</v>
      </c>
      <c r="AM324" s="36">
        <f t="shared" si="699"/>
        <v>-0.82394285230253794</v>
      </c>
      <c r="AN324" s="36">
        <f t="shared" si="699"/>
        <v>1.3128577676295465</v>
      </c>
      <c r="AO324" s="36">
        <f t="shared" si="699"/>
        <v>0.84953319670931426</v>
      </c>
      <c r="AP324" s="36">
        <f t="shared" si="699"/>
        <v>0.38620862578908199</v>
      </c>
      <c r="AQ324" s="36">
        <f t="shared" si="699"/>
        <v>0.89077186489425264</v>
      </c>
      <c r="AR324" s="36">
        <f t="shared" si="699"/>
        <v>0.42744729397402037</v>
      </c>
      <c r="AS324" s="36">
        <f t="shared" si="699"/>
        <v>-3.58772769462119E-2</v>
      </c>
      <c r="AT324" s="36">
        <f t="shared" si="699"/>
        <v>0.4686859621589588</v>
      </c>
      <c r="AU324" s="36">
        <f t="shared" si="699"/>
        <v>5.3613912387265317E-3</v>
      </c>
      <c r="AV324" s="36">
        <f t="shared" si="699"/>
        <v>-0.45796317968150574</v>
      </c>
      <c r="AW324" s="36">
        <f t="shared" si="699"/>
        <v>1.8008306644575895</v>
      </c>
      <c r="AX324" s="36">
        <f t="shared" si="699"/>
        <v>1.3375060935373573</v>
      </c>
      <c r="AY324" s="36">
        <f t="shared" si="699"/>
        <v>0.87418152261712501</v>
      </c>
      <c r="AZ324" s="36">
        <f t="shared" si="699"/>
        <v>1.3787447617222957</v>
      </c>
      <c r="BA324" s="36">
        <f t="shared" si="699"/>
        <v>0.91542019080206338</v>
      </c>
      <c r="BB324" s="36">
        <f t="shared" si="699"/>
        <v>0.45209561988183111</v>
      </c>
      <c r="BC324" s="36">
        <f t="shared" si="699"/>
        <v>0.95665885898700176</v>
      </c>
      <c r="BD324" s="36">
        <f t="shared" si="699"/>
        <v>0.49333428806676954</v>
      </c>
      <c r="BE324" s="36">
        <f t="shared" si="699"/>
        <v>3.0009717146537274E-2</v>
      </c>
      <c r="BF324" s="36">
        <f t="shared" si="699"/>
        <v>0.45843418893098853</v>
      </c>
      <c r="BG324" s="36">
        <f t="shared" si="699"/>
        <v>-4.8903819892437417E-3</v>
      </c>
      <c r="BH324" s="36">
        <f t="shared" si="699"/>
        <v>-0.46821495290947601</v>
      </c>
      <c r="BI324" s="36">
        <f t="shared" si="699"/>
        <v>3.634828619569469E-2</v>
      </c>
      <c r="BJ324" s="36">
        <f t="shared" si="699"/>
        <v>-0.42697628472453758</v>
      </c>
      <c r="BK324" s="36">
        <f t="shared" ref="BK324:CP324" si="700">SUMPRODUCT(AH$3:AH$6,$B324:$B327)</f>
        <v>-0.8903008556447698</v>
      </c>
      <c r="BL324" s="36">
        <f t="shared" si="700"/>
        <v>-0.38573761653959915</v>
      </c>
      <c r="BM324" s="36">
        <f t="shared" si="700"/>
        <v>-0.84906218745983142</v>
      </c>
      <c r="BN324" s="36">
        <f t="shared" si="700"/>
        <v>-1.3123867583800637</v>
      </c>
      <c r="BO324" s="36">
        <f t="shared" si="700"/>
        <v>0.82441386155202068</v>
      </c>
      <c r="BP324" s="36">
        <f t="shared" si="700"/>
        <v>0.36108929063178846</v>
      </c>
      <c r="BQ324" s="36">
        <f t="shared" si="700"/>
        <v>-0.10223528028844381</v>
      </c>
      <c r="BR324" s="36">
        <f t="shared" si="700"/>
        <v>0.40232795881672689</v>
      </c>
      <c r="BS324" s="36">
        <f t="shared" si="700"/>
        <v>-6.0996612103505363E-2</v>
      </c>
      <c r="BT324" s="36">
        <f t="shared" si="700"/>
        <v>-0.52432118302373765</v>
      </c>
      <c r="BU324" s="36">
        <f t="shared" si="700"/>
        <v>-1.9757943918566945E-2</v>
      </c>
      <c r="BV324" s="36">
        <f t="shared" si="700"/>
        <v>-0.48308251483879922</v>
      </c>
      <c r="BW324" s="36">
        <f t="shared" si="700"/>
        <v>-0.94640708575903143</v>
      </c>
      <c r="BX324" s="36">
        <f t="shared" si="700"/>
        <v>1.3123867583800637</v>
      </c>
      <c r="BY324" s="36">
        <f t="shared" si="700"/>
        <v>0.84906218745983142</v>
      </c>
      <c r="BZ324" s="36">
        <f t="shared" si="700"/>
        <v>0.38573761653959915</v>
      </c>
      <c r="CA324" s="36">
        <f t="shared" si="700"/>
        <v>0.8903008556447698</v>
      </c>
      <c r="CB324" s="36">
        <f t="shared" si="700"/>
        <v>0.42697628472453758</v>
      </c>
      <c r="CC324" s="36">
        <f t="shared" si="700"/>
        <v>-3.634828619569469E-2</v>
      </c>
      <c r="CD324" s="36">
        <f t="shared" si="700"/>
        <v>0.46821495290947601</v>
      </c>
      <c r="CE324" s="36">
        <f t="shared" si="700"/>
        <v>4.8903819892437417E-3</v>
      </c>
      <c r="CF324" s="36">
        <f t="shared" si="700"/>
        <v>-0.45843418893098853</v>
      </c>
      <c r="CG324" s="36">
        <f t="shared" si="700"/>
        <v>-3.0009717146537274E-2</v>
      </c>
      <c r="CH324" s="36">
        <f t="shared" si="700"/>
        <v>-0.49333428806676954</v>
      </c>
      <c r="CI324" s="36">
        <f t="shared" si="700"/>
        <v>-0.95665885898700176</v>
      </c>
      <c r="CJ324" s="36">
        <f t="shared" si="700"/>
        <v>-0.45209561988183111</v>
      </c>
      <c r="CK324" s="36">
        <f t="shared" si="700"/>
        <v>-0.91542019080206338</v>
      </c>
      <c r="CL324" s="36">
        <f t="shared" si="700"/>
        <v>-1.3787447617222957</v>
      </c>
      <c r="CM324" s="36">
        <f t="shared" si="700"/>
        <v>-0.87418152261712501</v>
      </c>
      <c r="CN324" s="36">
        <f t="shared" si="700"/>
        <v>-1.3375060935373573</v>
      </c>
      <c r="CO324" s="36">
        <f t="shared" si="700"/>
        <v>-1.8008306644575895</v>
      </c>
      <c r="CP324" s="36">
        <f t="shared" si="700"/>
        <v>0.33596995547449499</v>
      </c>
      <c r="CQ324" s="36">
        <f t="shared" ref="CQ324:DG324" si="701">SUMPRODUCT(BN$3:BN$6,$B324:$B327)</f>
        <v>-0.12735461544573728</v>
      </c>
      <c r="CR324" s="36">
        <f t="shared" si="701"/>
        <v>-0.5906791863659695</v>
      </c>
      <c r="CS324" s="36">
        <f t="shared" si="701"/>
        <v>-8.6115947260798853E-2</v>
      </c>
      <c r="CT324" s="36">
        <f t="shared" si="701"/>
        <v>-0.54944051818103112</v>
      </c>
      <c r="CU324" s="36">
        <f t="shared" si="701"/>
        <v>-1.0127650891012634</v>
      </c>
      <c r="CV324" s="36">
        <f t="shared" si="701"/>
        <v>-0.50820184999609275</v>
      </c>
      <c r="CW324" s="36">
        <f t="shared" si="701"/>
        <v>-0.97152642091632502</v>
      </c>
      <c r="CX324" s="36">
        <f t="shared" si="701"/>
        <v>-1.4348509918365573</v>
      </c>
      <c r="CY324" s="36">
        <f t="shared" si="701"/>
        <v>0.82394285230253794</v>
      </c>
      <c r="CZ324" s="36">
        <f t="shared" si="701"/>
        <v>0.36061828138230567</v>
      </c>
      <c r="DA324" s="36">
        <f t="shared" si="701"/>
        <v>-0.1027062895379266</v>
      </c>
      <c r="DB324" s="36">
        <f t="shared" si="701"/>
        <v>0.4018569495672441</v>
      </c>
      <c r="DC324" s="36">
        <f t="shared" si="701"/>
        <v>-6.1467621352988167E-2</v>
      </c>
      <c r="DD324" s="36">
        <f t="shared" si="701"/>
        <v>-0.52479219227322038</v>
      </c>
      <c r="DE324" s="36">
        <f t="shared" si="701"/>
        <v>-2.0228953168049735E-2</v>
      </c>
      <c r="DF324" s="36">
        <f t="shared" si="701"/>
        <v>-0.48355352408828201</v>
      </c>
      <c r="DG324" s="36">
        <f t="shared" si="701"/>
        <v>-0.94687809500851428</v>
      </c>
    </row>
    <row r="325" spans="1:111" ht="13.15" x14ac:dyDescent="0.35">
      <c r="B325" s="35">
        <f t="shared" ref="B325:B327" si="702">K318</f>
        <v>0.42697628472453758</v>
      </c>
      <c r="D325" s="35">
        <f>$CE$4-$CE$7*SUMPRODUCT($B$4:$CD$4,AE326:DG326)</f>
        <v>4.2434760455023479E-3</v>
      </c>
      <c r="F325" s="37" t="s">
        <v>364</v>
      </c>
      <c r="H325" s="35">
        <f t="shared" si="698"/>
        <v>-8.7654099391321072E-7</v>
      </c>
      <c r="I325" s="35">
        <f t="shared" si="698"/>
        <v>-2.5722275780249576E-3</v>
      </c>
      <c r="J325" s="35">
        <f t="shared" si="698"/>
        <v>-1.854347626423225E-7</v>
      </c>
      <c r="K325" s="35">
        <f t="shared" si="698"/>
        <v>-6.5626579209832059E-7</v>
      </c>
      <c r="M325" s="35">
        <v>-1.0903230473475783E-5</v>
      </c>
      <c r="N325" s="35">
        <f>IFERROR(M325/(MAX(ABS(M324),ABS(M325),ABS(M326),ABS(M327))),0)</f>
        <v>-0.38441962981713684</v>
      </c>
      <c r="P325" s="35">
        <f>L376</f>
        <v>1.8381640492748375E-4</v>
      </c>
      <c r="R325" s="35">
        <f>H376*J376</f>
        <v>1.0437441104270562E-5</v>
      </c>
      <c r="T325" s="35">
        <f>P325-D325</f>
        <v>-4.0596596405748642E-3</v>
      </c>
      <c r="V325" s="35">
        <v>1.0430929625704344E-5</v>
      </c>
      <c r="X325" s="35">
        <v>-4.9016781112514764E-7</v>
      </c>
      <c r="Y325" s="35">
        <v>-2.5723321340961869E-3</v>
      </c>
      <c r="Z325" s="35">
        <v>-5.368962037864038E-7</v>
      </c>
      <c r="AA325" s="35">
        <v>-6.6948758439518488E-7</v>
      </c>
      <c r="AC325" s="43">
        <f t="shared" ref="AC325:AC326" si="703">SUM(AE325:DG325)</f>
        <v>103.79354948956053</v>
      </c>
      <c r="AD325" s="37" t="s">
        <v>365</v>
      </c>
      <c r="AE325" s="35">
        <f>EXP(AE324)</f>
        <v>2.5776499068606618</v>
      </c>
      <c r="AF325" s="35">
        <f t="shared" ref="AF325:CQ325" si="704">EXP(AF324)</f>
        <v>1.6218273771232166</v>
      </c>
      <c r="AG325" s="35">
        <f t="shared" si="704"/>
        <v>1.0204349450968935</v>
      </c>
      <c r="AH325" s="35">
        <f t="shared" si="704"/>
        <v>1.6901075944664978</v>
      </c>
      <c r="AI325" s="35">
        <f t="shared" si="704"/>
        <v>1.0633960646455629</v>
      </c>
      <c r="AJ325" s="35">
        <f t="shared" si="704"/>
        <v>0.66907645052066855</v>
      </c>
      <c r="AK325" s="35">
        <f t="shared" si="704"/>
        <v>1.1081658813598312</v>
      </c>
      <c r="AL325" s="35">
        <f t="shared" si="704"/>
        <v>0.69724509911128341</v>
      </c>
      <c r="AM325" s="35">
        <f t="shared" si="704"/>
        <v>0.43869851654171804</v>
      </c>
      <c r="AN325" s="35">
        <f t="shared" si="704"/>
        <v>3.7167802437572051</v>
      </c>
      <c r="AO325" s="35">
        <f t="shared" si="704"/>
        <v>2.3385549519475486</v>
      </c>
      <c r="AP325" s="35">
        <f t="shared" si="704"/>
        <v>1.4713916090314989</v>
      </c>
      <c r="AQ325" s="35">
        <f t="shared" si="704"/>
        <v>2.4370099679625197</v>
      </c>
      <c r="AR325" s="35">
        <f t="shared" si="704"/>
        <v>1.533338361367101</v>
      </c>
      <c r="AS325" s="35">
        <f t="shared" si="704"/>
        <v>0.96475868435024215</v>
      </c>
      <c r="AT325" s="35">
        <f t="shared" si="704"/>
        <v>1.5978931210485208</v>
      </c>
      <c r="AU325" s="35">
        <f t="shared" si="704"/>
        <v>1.0053757892162971</v>
      </c>
      <c r="AV325" s="35">
        <f t="shared" si="704"/>
        <v>0.63257076723568895</v>
      </c>
      <c r="AW325" s="35">
        <f t="shared" si="704"/>
        <v>6.0546747792593889</v>
      </c>
      <c r="AX325" s="35">
        <f t="shared" si="704"/>
        <v>3.8095310346236082</v>
      </c>
      <c r="AY325" s="35">
        <f t="shared" si="704"/>
        <v>2.3969126720850231</v>
      </c>
      <c r="AZ325" s="35">
        <f t="shared" si="704"/>
        <v>3.9699153089854495</v>
      </c>
      <c r="BA325" s="35">
        <f t="shared" si="704"/>
        <v>2.49782459434714</v>
      </c>
      <c r="BB325" s="35">
        <f t="shared" si="704"/>
        <v>1.5716022178115239</v>
      </c>
      <c r="BC325" s="35">
        <f t="shared" si="704"/>
        <v>2.6029849884761007</v>
      </c>
      <c r="BD325" s="35">
        <f t="shared" si="704"/>
        <v>1.6377679161608134</v>
      </c>
      <c r="BE325" s="35">
        <f t="shared" si="704"/>
        <v>1.0304645470798728</v>
      </c>
      <c r="BF325" s="35">
        <f t="shared" si="704"/>
        <v>1.5815955652895233</v>
      </c>
      <c r="BG325" s="35">
        <f t="shared" si="704"/>
        <v>0.9951215564596364</v>
      </c>
      <c r="BH325" s="35">
        <f t="shared" si="704"/>
        <v>0.6261189231074844</v>
      </c>
      <c r="BI325" s="35">
        <f t="shared" si="704"/>
        <v>1.037016962294117</v>
      </c>
      <c r="BJ325" s="35">
        <f t="shared" si="704"/>
        <v>0.65247902576424965</v>
      </c>
      <c r="BK325" s="35">
        <f t="shared" si="704"/>
        <v>0.4105322232342809</v>
      </c>
      <c r="BL325" s="35">
        <f t="shared" si="704"/>
        <v>0.67994890962460242</v>
      </c>
      <c r="BM325" s="35">
        <f t="shared" si="704"/>
        <v>0.42781595504461623</v>
      </c>
      <c r="BN325" s="35">
        <f t="shared" si="704"/>
        <v>0.26917682902350032</v>
      </c>
      <c r="BO325" s="35">
        <f t="shared" si="704"/>
        <v>2.2805436591819817</v>
      </c>
      <c r="BP325" s="35">
        <f t="shared" si="704"/>
        <v>1.4348915775341682</v>
      </c>
      <c r="BQ325" s="35">
        <f t="shared" si="704"/>
        <v>0.90281711160794631</v>
      </c>
      <c r="BR325" s="35">
        <f t="shared" si="704"/>
        <v>1.4953016496294262</v>
      </c>
      <c r="BS325" s="35">
        <f t="shared" si="704"/>
        <v>0.94082642719316512</v>
      </c>
      <c r="BT325" s="35">
        <f t="shared" si="704"/>
        <v>0.59195705851352454</v>
      </c>
      <c r="BU325" s="35">
        <f t="shared" si="704"/>
        <v>0.98043596507444097</v>
      </c>
      <c r="BV325" s="35">
        <f t="shared" si="704"/>
        <v>0.61687891960880814</v>
      </c>
      <c r="BW325" s="35">
        <f t="shared" si="704"/>
        <v>0.38813305000376797</v>
      </c>
      <c r="BX325" s="35">
        <f t="shared" si="704"/>
        <v>3.7150300181026936</v>
      </c>
      <c r="BY325" s="35">
        <f t="shared" si="704"/>
        <v>2.3374537302979075</v>
      </c>
      <c r="BZ325" s="35">
        <f t="shared" si="704"/>
        <v>1.4706987331623147</v>
      </c>
      <c r="CA325" s="35">
        <f t="shared" si="704"/>
        <v>2.4358623840090718</v>
      </c>
      <c r="CB325" s="35">
        <f t="shared" si="704"/>
        <v>1.5326163148749472</v>
      </c>
      <c r="CC325" s="35">
        <f t="shared" si="704"/>
        <v>0.96430438108531313</v>
      </c>
      <c r="CD325" s="35">
        <f t="shared" si="704"/>
        <v>1.5971406758270623</v>
      </c>
      <c r="CE325" s="35">
        <f t="shared" si="704"/>
        <v>1.0049023594240283</v>
      </c>
      <c r="CF325" s="35">
        <f t="shared" si="704"/>
        <v>0.6322728907101749</v>
      </c>
      <c r="CG325" s="35">
        <f t="shared" si="704"/>
        <v>0.97043610363286825</v>
      </c>
      <c r="CH325" s="35">
        <f t="shared" si="704"/>
        <v>0.61058712295705364</v>
      </c>
      <c r="CI325" s="35">
        <f t="shared" si="704"/>
        <v>0.3841743246415889</v>
      </c>
      <c r="CJ325" s="35">
        <f t="shared" si="704"/>
        <v>0.63629332452362708</v>
      </c>
      <c r="CK325" s="35">
        <f t="shared" si="704"/>
        <v>0.40034836804118007</v>
      </c>
      <c r="CL325" s="35">
        <f t="shared" si="704"/>
        <v>0.25189454236885467</v>
      </c>
      <c r="CM325" s="35">
        <f t="shared" si="704"/>
        <v>0.41720335148051985</v>
      </c>
      <c r="CN325" s="35">
        <f t="shared" si="704"/>
        <v>0.26249950214641121</v>
      </c>
      <c r="CO325" s="35">
        <f t="shared" si="704"/>
        <v>0.16516163732287542</v>
      </c>
      <c r="CP325" s="35">
        <f t="shared" si="704"/>
        <v>1.3992969829654762</v>
      </c>
      <c r="CQ325" s="35">
        <f t="shared" si="704"/>
        <v>0.8804214062037885</v>
      </c>
      <c r="CR325" s="35">
        <f t="shared" ref="CR325:DG325" si="705">EXP(CR324)</f>
        <v>0.5539509210254483</v>
      </c>
      <c r="CS325" s="35">
        <f t="shared" si="705"/>
        <v>0.91748784485023949</v>
      </c>
      <c r="CT325" s="35">
        <f t="shared" si="705"/>
        <v>0.57727269362508227</v>
      </c>
      <c r="CU325" s="35">
        <f t="shared" si="705"/>
        <v>0.36321327271594867</v>
      </c>
      <c r="CV325" s="35">
        <f t="shared" si="705"/>
        <v>0.60157633132601829</v>
      </c>
      <c r="CW325" s="35">
        <f t="shared" si="705"/>
        <v>0.3785048392247099</v>
      </c>
      <c r="CX325" s="35">
        <f t="shared" si="705"/>
        <v>0.2381508477913869</v>
      </c>
      <c r="CY325" s="35">
        <f t="shared" si="705"/>
        <v>2.279469754953924</v>
      </c>
      <c r="CZ325" s="35">
        <f t="shared" si="705"/>
        <v>1.4342158894693005</v>
      </c>
      <c r="DA325" s="35">
        <f t="shared" si="705"/>
        <v>0.90239197652692504</v>
      </c>
      <c r="DB325" s="35">
        <f t="shared" si="705"/>
        <v>1.4945975145617665</v>
      </c>
      <c r="DC325" s="35">
        <f t="shared" si="705"/>
        <v>0.94038339358845269</v>
      </c>
      <c r="DD325" s="35">
        <f t="shared" si="705"/>
        <v>0.5916783069161119</v>
      </c>
      <c r="DE325" s="35">
        <f t="shared" si="705"/>
        <v>0.97997427940401127</v>
      </c>
      <c r="DF325" s="35">
        <f t="shared" si="705"/>
        <v>0.61658843234832517</v>
      </c>
      <c r="DG325" s="35">
        <f t="shared" si="705"/>
        <v>0.38795027879403032</v>
      </c>
    </row>
    <row r="326" spans="1:111" ht="13.15" x14ac:dyDescent="0.35">
      <c r="B326" s="36">
        <f t="shared" si="702"/>
        <v>-0.42208590273529384</v>
      </c>
      <c r="D326" s="36">
        <f>$CE$5-$CE$7*SUMPRODUCT($B$5:$CD$5,AE326:DG326)</f>
        <v>7.2509478013387252E-3</v>
      </c>
      <c r="F326" s="36">
        <f>SUMPRODUCT($B$7:$CD$7, LN(AE326:DG326))</f>
        <v>-2480.3390491793675</v>
      </c>
      <c r="H326" s="36">
        <f t="shared" si="698"/>
        <v>-1.1754600856006547E-6</v>
      </c>
      <c r="I326" s="36">
        <f t="shared" si="698"/>
        <v>-1.854347626423225E-7</v>
      </c>
      <c r="J326" s="36">
        <f t="shared" si="698"/>
        <v>-2.7266325250783208E-3</v>
      </c>
      <c r="K326" s="36">
        <f t="shared" si="698"/>
        <v>1.8705371496174905E-7</v>
      </c>
      <c r="M326" s="36">
        <v>-1.9760840041846536E-5</v>
      </c>
      <c r="N326" s="36">
        <f>IFERROR(M326/(MAX(ABS(M324),ABS(M325),ABS(M326),ABS(M327))),0)</f>
        <v>-0.69671597167849897</v>
      </c>
      <c r="P326" s="36">
        <f>L377</f>
        <v>3.1723842639053146E-4</v>
      </c>
      <c r="R326" s="36">
        <f>H377*J377</f>
        <v>1.8916650859525902E-5</v>
      </c>
      <c r="T326" s="36">
        <f>P326-D326</f>
        <v>-6.9337093749481937E-3</v>
      </c>
      <c r="V326" s="36">
        <v>1.8896276471133689E-5</v>
      </c>
      <c r="X326" s="36">
        <v>-5.3878281305397638E-8</v>
      </c>
      <c r="Y326" s="36">
        <v>-5.368962037864038E-7</v>
      </c>
      <c r="Z326" s="36">
        <v>-2.727563052184584E-3</v>
      </c>
      <c r="AA326" s="36">
        <v>4.4207643806683412E-7</v>
      </c>
      <c r="AC326" s="44">
        <f t="shared" si="703"/>
        <v>1</v>
      </c>
      <c r="AD326" s="37" t="s">
        <v>366</v>
      </c>
      <c r="AE326" s="36">
        <f t="shared" ref="AE326:BJ326" si="706">AE325/$AC325</f>
        <v>2.4834394040256998E-2</v>
      </c>
      <c r="AF326" s="36">
        <f t="shared" si="706"/>
        <v>1.5625512231724367E-2</v>
      </c>
      <c r="AG326" s="36">
        <f t="shared" si="706"/>
        <v>9.8313907763557876E-3</v>
      </c>
      <c r="AH326" s="36">
        <f t="shared" si="706"/>
        <v>1.6283358674774751E-2</v>
      </c>
      <c r="AI326" s="36">
        <f t="shared" si="706"/>
        <v>1.0245300116193814E-2</v>
      </c>
      <c r="AJ326" s="36">
        <f t="shared" si="706"/>
        <v>6.4462238145922904E-3</v>
      </c>
      <c r="AK326" s="36">
        <f t="shared" si="706"/>
        <v>1.0676635367126448E-2</v>
      </c>
      <c r="AL326" s="36">
        <f t="shared" si="706"/>
        <v>6.7176149437052609E-3</v>
      </c>
      <c r="AM326" s="36">
        <f t="shared" si="706"/>
        <v>4.226645284790477E-3</v>
      </c>
      <c r="AN326" s="36">
        <f t="shared" si="706"/>
        <v>3.5809356766732747E-2</v>
      </c>
      <c r="AO326" s="36">
        <f t="shared" si="706"/>
        <v>2.2530831284296317E-2</v>
      </c>
      <c r="AP326" s="36">
        <f t="shared" si="706"/>
        <v>1.4176137305907341E-2</v>
      </c>
      <c r="AQ326" s="36">
        <f t="shared" si="706"/>
        <v>2.3479397129661048E-2</v>
      </c>
      <c r="AR326" s="36">
        <f t="shared" si="706"/>
        <v>1.4772963916426452E-2</v>
      </c>
      <c r="AS326" s="36">
        <f t="shared" si="706"/>
        <v>9.2949772803297068E-3</v>
      </c>
      <c r="AT326" s="36">
        <f t="shared" si="706"/>
        <v>1.5394917400037808E-2</v>
      </c>
      <c r="AU326" s="36">
        <f t="shared" si="706"/>
        <v>9.6863031870532273E-3</v>
      </c>
      <c r="AV326" s="36">
        <f t="shared" si="706"/>
        <v>6.0945094405824556E-3</v>
      </c>
      <c r="AW326" s="36">
        <f t="shared" si="706"/>
        <v>5.8333825262121546E-2</v>
      </c>
      <c r="AX326" s="36">
        <f t="shared" si="706"/>
        <v>3.6702965197338851E-2</v>
      </c>
      <c r="AY326" s="36">
        <f t="shared" si="706"/>
        <v>2.3093079327883497E-2</v>
      </c>
      <c r="AZ326" s="36">
        <f t="shared" si="706"/>
        <v>3.8248189107211721E-2</v>
      </c>
      <c r="BA326" s="36">
        <f t="shared" si="706"/>
        <v>2.4065316261280466E-2</v>
      </c>
      <c r="BB326" s="36">
        <f t="shared" si="706"/>
        <v>1.5141617427483722E-2</v>
      </c>
      <c r="BC326" s="36">
        <f t="shared" si="706"/>
        <v>2.5078485139752416E-2</v>
      </c>
      <c r="BD326" s="36">
        <f t="shared" si="706"/>
        <v>1.5779091515947613E-2</v>
      </c>
      <c r="BE326" s="36">
        <f t="shared" si="706"/>
        <v>9.9280210778755189E-3</v>
      </c>
      <c r="BF326" s="36">
        <f t="shared" si="706"/>
        <v>1.5237898434609357E-2</v>
      </c>
      <c r="BG326" s="36">
        <f t="shared" si="706"/>
        <v>9.58750867807758E-3</v>
      </c>
      <c r="BH326" s="36">
        <f t="shared" si="706"/>
        <v>6.0323490832198479E-3</v>
      </c>
      <c r="BI326" s="36">
        <f t="shared" si="706"/>
        <v>9.9911503883814978E-3</v>
      </c>
      <c r="BJ326" s="36">
        <f t="shared" si="706"/>
        <v>6.2863157582820255E-3</v>
      </c>
      <c r="BK326" s="36">
        <f t="shared" ref="BK326:CP326" si="707">BK325/$AC325</f>
        <v>3.9552768476770507E-3</v>
      </c>
      <c r="BL326" s="36">
        <f t="shared" si="707"/>
        <v>6.5509746315496331E-3</v>
      </c>
      <c r="BM326" s="36">
        <f t="shared" si="707"/>
        <v>4.1217971362242081E-3</v>
      </c>
      <c r="BN326" s="36">
        <f t="shared" si="707"/>
        <v>2.5933868756513995E-3</v>
      </c>
      <c r="BO326" s="36">
        <f t="shared" si="707"/>
        <v>2.1971920898719789E-2</v>
      </c>
      <c r="BP326" s="36">
        <f t="shared" si="707"/>
        <v>1.3824477384102645E-2</v>
      </c>
      <c r="BQ326" s="36">
        <f t="shared" si="707"/>
        <v>8.6982005726545745E-3</v>
      </c>
      <c r="BR326" s="36">
        <f t="shared" si="707"/>
        <v>1.4406498833338601E-2</v>
      </c>
      <c r="BS326" s="36">
        <f t="shared" si="707"/>
        <v>9.0644017072351174E-3</v>
      </c>
      <c r="BT326" s="36">
        <f t="shared" si="707"/>
        <v>5.7032162540415201E-3</v>
      </c>
      <c r="BU326" s="36">
        <f t="shared" si="707"/>
        <v>9.4460201996758222E-3</v>
      </c>
      <c r="BV326" s="36">
        <f t="shared" si="707"/>
        <v>5.9433261762654463E-3</v>
      </c>
      <c r="BW326" s="36">
        <f t="shared" si="707"/>
        <v>3.7394717871442103E-3</v>
      </c>
      <c r="BX326" s="36">
        <f t="shared" si="707"/>
        <v>3.5792494200001787E-2</v>
      </c>
      <c r="BY326" s="36">
        <f t="shared" si="707"/>
        <v>2.2520221553199764E-2</v>
      </c>
      <c r="BZ326" s="36">
        <f t="shared" si="707"/>
        <v>1.4169461786353461E-2</v>
      </c>
      <c r="CA326" s="36">
        <f t="shared" si="707"/>
        <v>2.34683407204806E-2</v>
      </c>
      <c r="CB326" s="36">
        <f t="shared" si="707"/>
        <v>1.4766007352211194E-2</v>
      </c>
      <c r="CC326" s="36">
        <f t="shared" si="707"/>
        <v>9.2906002909391022E-3</v>
      </c>
      <c r="CD326" s="36">
        <f t="shared" si="707"/>
        <v>1.5387667958958292E-2</v>
      </c>
      <c r="CE326" s="36">
        <f t="shared" si="707"/>
        <v>9.6817419229419509E-3</v>
      </c>
      <c r="CF326" s="36">
        <f t="shared" si="707"/>
        <v>6.0916395461913398E-3</v>
      </c>
      <c r="CG326" s="36">
        <f t="shared" si="707"/>
        <v>9.3496764337024033E-3</v>
      </c>
      <c r="CH326" s="36">
        <f t="shared" si="707"/>
        <v>5.8827077979298316E-3</v>
      </c>
      <c r="CI326" s="36">
        <f t="shared" si="707"/>
        <v>3.7013314076924293E-3</v>
      </c>
      <c r="CJ326" s="36">
        <f t="shared" si="707"/>
        <v>6.1303744563396484E-3</v>
      </c>
      <c r="CK326" s="36">
        <f t="shared" si="707"/>
        <v>3.8571603920477425E-3</v>
      </c>
      <c r="CL326" s="36">
        <f t="shared" si="707"/>
        <v>2.4268805104713177E-3</v>
      </c>
      <c r="CM326" s="36">
        <f t="shared" si="707"/>
        <v>4.0195499000877872E-3</v>
      </c>
      <c r="CN326" s="36">
        <f t="shared" si="707"/>
        <v>2.5290541024691826E-3</v>
      </c>
      <c r="CO326" s="36">
        <f t="shared" si="707"/>
        <v>1.5912514615321759E-3</v>
      </c>
      <c r="CP326" s="36">
        <f t="shared" si="707"/>
        <v>1.3481540903524224E-2</v>
      </c>
      <c r="CQ326" s="36">
        <f t="shared" ref="CQ326:DG326" si="708">CQ325/$AC325</f>
        <v>8.4824289229297484E-3</v>
      </c>
      <c r="CR326" s="36">
        <f t="shared" si="708"/>
        <v>5.337045738869969E-3</v>
      </c>
      <c r="CS326" s="36">
        <f t="shared" si="708"/>
        <v>8.8395459001285974E-3</v>
      </c>
      <c r="CT326" s="36">
        <f t="shared" si="708"/>
        <v>5.5617395923351085E-3</v>
      </c>
      <c r="CU326" s="36">
        <f t="shared" si="708"/>
        <v>3.4993819413843279E-3</v>
      </c>
      <c r="CV326" s="36">
        <f t="shared" si="708"/>
        <v>5.7958932350273299E-3</v>
      </c>
      <c r="CW326" s="36">
        <f t="shared" si="708"/>
        <v>3.6467086932293379E-3</v>
      </c>
      <c r="CX326" s="36">
        <f t="shared" si="708"/>
        <v>2.2944667463688571E-3</v>
      </c>
      <c r="CY326" s="36">
        <f t="shared" si="708"/>
        <v>2.1961574357597158E-2</v>
      </c>
      <c r="CZ326" s="36">
        <f t="shared" si="708"/>
        <v>1.3817967460622903E-2</v>
      </c>
      <c r="DA326" s="36">
        <f t="shared" si="708"/>
        <v>8.6941046044261821E-3</v>
      </c>
      <c r="DB326" s="36">
        <f t="shared" si="708"/>
        <v>1.4399714836923386E-2</v>
      </c>
      <c r="DC326" s="36">
        <f t="shared" si="708"/>
        <v>9.0601332954995985E-3</v>
      </c>
      <c r="DD326" s="36">
        <f t="shared" si="708"/>
        <v>5.7005306189631989E-3</v>
      </c>
      <c r="DE326" s="36">
        <f t="shared" si="708"/>
        <v>9.4415720844249207E-3</v>
      </c>
      <c r="DF326" s="36">
        <f t="shared" si="708"/>
        <v>5.9405274738228422E-3</v>
      </c>
      <c r="DG326" s="36">
        <f t="shared" si="708"/>
        <v>3.7377108760795392E-3</v>
      </c>
    </row>
    <row r="327" spans="1:111" x14ac:dyDescent="0.35">
      <c r="B327" s="35">
        <f t="shared" si="702"/>
        <v>-0.46332457092023227</v>
      </c>
      <c r="D327" s="35">
        <f>$CE$6-$CE$7*SUMPRODUCT($B$6:$CD$6,AE326:DG326)</f>
        <v>-6.7648545889653633E-3</v>
      </c>
      <c r="H327" s="35">
        <f t="shared" si="698"/>
        <v>-3.0896492919652019E-8</v>
      </c>
      <c r="I327" s="35">
        <f t="shared" si="698"/>
        <v>-6.5626579209832059E-7</v>
      </c>
      <c r="J327" s="35">
        <f t="shared" si="698"/>
        <v>1.8705371496174905E-7</v>
      </c>
      <c r="K327" s="35">
        <f t="shared" si="698"/>
        <v>-2.7763960844415791E-3</v>
      </c>
      <c r="M327" s="35">
        <v>1.8780799583941053E-5</v>
      </c>
      <c r="N327" s="35">
        <f>IFERROR(M327/(MAX(ABS(M324),ABS(M325),ABS(M326),ABS(M327))),0)</f>
        <v>0.66216228679122147</v>
      </c>
      <c r="P327" s="35">
        <f>L378</f>
        <v>-2.8935085043713116E-4</v>
      </c>
      <c r="R327" s="35">
        <f>H378*J378</f>
        <v>-1.7978478032300508E-5</v>
      </c>
      <c r="T327" s="35">
        <f>P327-D327</f>
        <v>6.4755037385282321E-3</v>
      </c>
      <c r="V327" s="35">
        <v>-1.7977494711816862E-5</v>
      </c>
      <c r="X327" s="35">
        <v>-1.9353716830972784E-7</v>
      </c>
      <c r="Y327" s="35">
        <v>-6.6948758439518488E-7</v>
      </c>
      <c r="Z327" s="35">
        <v>4.4207643806683412E-7</v>
      </c>
      <c r="AA327" s="35">
        <v>-2.7760403173789066E-3</v>
      </c>
    </row>
    <row r="328" spans="1:111" x14ac:dyDescent="0.35">
      <c r="B328" s="3"/>
    </row>
    <row r="329" spans="1:111" ht="13.5" thickBot="1" x14ac:dyDescent="0.4">
      <c r="B329" s="39" t="s">
        <v>367</v>
      </c>
      <c r="D329" s="39" t="s">
        <v>368</v>
      </c>
      <c r="E329" s="39" t="s">
        <v>369</v>
      </c>
      <c r="F329" s="39" t="s">
        <v>370</v>
      </c>
      <c r="H329" s="39" t="s">
        <v>347</v>
      </c>
      <c r="I329" s="39" t="s">
        <v>371</v>
      </c>
      <c r="J329" s="39" t="s">
        <v>372</v>
      </c>
      <c r="K329" s="39" t="s">
        <v>349</v>
      </c>
      <c r="L329" s="39" t="s">
        <v>373</v>
      </c>
      <c r="M329" s="39" t="s">
        <v>374</v>
      </c>
    </row>
    <row r="330" spans="1:111" ht="13.15" thickTop="1" x14ac:dyDescent="0.35">
      <c r="B330" s="32">
        <v>1</v>
      </c>
      <c r="D330" s="32">
        <v>0</v>
      </c>
      <c r="E330" s="32"/>
      <c r="F330" s="32" t="b">
        <v>0</v>
      </c>
      <c r="H330" s="32">
        <v>0</v>
      </c>
      <c r="I330" s="32">
        <f>B324</f>
        <v>-0.48844390607752575</v>
      </c>
      <c r="J330" s="32">
        <f>IF(SUMPRODUCT(L330:L333,N324:N327)&gt;0,N324,-N324)</f>
        <v>-1</v>
      </c>
      <c r="K330" s="32">
        <f>I330+J330*H330</f>
        <v>-0.48844390607752575</v>
      </c>
      <c r="L330" s="32">
        <f>D324</f>
        <v>-1.0108680192246311E-2</v>
      </c>
      <c r="M330" s="32">
        <f>SUMPRODUCT(L330:L333,J330:J333)</f>
        <v>2.1271238410235392E-2</v>
      </c>
    </row>
    <row r="331" spans="1:111" ht="13.5" thickBot="1" x14ac:dyDescent="0.4">
      <c r="H331" s="33">
        <f>H330</f>
        <v>0</v>
      </c>
      <c r="I331" s="33">
        <f>B325</f>
        <v>0.42697628472453758</v>
      </c>
      <c r="J331" s="32">
        <f>IF(SUMPRODUCT(L330:L333,N324:N327)&gt;0,N325,-N325)</f>
        <v>0.38441962981713684</v>
      </c>
      <c r="K331" s="33">
        <f t="shared" ref="K331:K333" si="709">I331+J331*H331</f>
        <v>0.42697628472453758</v>
      </c>
      <c r="L331" s="32">
        <f>D325</f>
        <v>4.2434760455023479E-3</v>
      </c>
      <c r="M331" s="39" t="s">
        <v>375</v>
      </c>
    </row>
    <row r="332" spans="1:111" ht="13.15" thickTop="1" x14ac:dyDescent="0.35">
      <c r="H332" s="33">
        <f t="shared" ref="H332:H333" si="710">H331</f>
        <v>0</v>
      </c>
      <c r="I332" s="32">
        <f>B326</f>
        <v>-0.42208590273529384</v>
      </c>
      <c r="J332" s="32">
        <f>IF(SUMPRODUCT(L330:L333,N324:N327)&gt;0,N326,-N326)</f>
        <v>0.69671597167849897</v>
      </c>
      <c r="K332" s="32">
        <f t="shared" si="709"/>
        <v>-0.42208590273529384</v>
      </c>
      <c r="L332" s="32">
        <f>D326</f>
        <v>7.2509478013387252E-3</v>
      </c>
      <c r="M332" s="32">
        <f>F326</f>
        <v>-2480.3390491793675</v>
      </c>
    </row>
    <row r="333" spans="1:111" x14ac:dyDescent="0.35">
      <c r="H333" s="33">
        <f t="shared" si="710"/>
        <v>0</v>
      </c>
      <c r="I333" s="34">
        <f>B327</f>
        <v>-0.46332457092023227</v>
      </c>
      <c r="J333" s="32">
        <f>IF(SUMPRODUCT(L330:L333,N324:N327)&gt;0,N327,-N327)</f>
        <v>-0.66216228679122147</v>
      </c>
      <c r="K333" s="34">
        <f t="shared" si="709"/>
        <v>-0.46332457092023227</v>
      </c>
      <c r="L333" s="32">
        <f>D327</f>
        <v>-6.7648545889653633E-3</v>
      </c>
    </row>
    <row r="334" spans="1:111" ht="13.5" thickBot="1" x14ac:dyDescent="0.4">
      <c r="B334" s="39" t="s">
        <v>367</v>
      </c>
      <c r="D334" s="39" t="s">
        <v>368</v>
      </c>
      <c r="E334" s="39" t="s">
        <v>369</v>
      </c>
      <c r="F334" s="39" t="s">
        <v>370</v>
      </c>
      <c r="H334" s="39" t="s">
        <v>347</v>
      </c>
      <c r="I334" s="39" t="s">
        <v>371</v>
      </c>
      <c r="J334" s="39" t="s">
        <v>372</v>
      </c>
      <c r="K334" s="39" t="s">
        <v>349</v>
      </c>
      <c r="L334" s="39" t="s">
        <v>373</v>
      </c>
      <c r="M334" s="39" t="s">
        <v>374</v>
      </c>
      <c r="O334" s="45" t="s">
        <v>336</v>
      </c>
    </row>
    <row r="335" spans="1:111" ht="13.9" thickTop="1" thickBot="1" x14ac:dyDescent="0.4">
      <c r="B335" s="32">
        <f>1+B330</f>
        <v>2</v>
      </c>
      <c r="D335" s="32">
        <v>0</v>
      </c>
      <c r="E335" s="32">
        <f>H335</f>
        <v>4.6337989624589682E-4</v>
      </c>
      <c r="F335" s="32" t="b">
        <f>OR(F330,M335*M330&lt;=0)</f>
        <v>1</v>
      </c>
      <c r="H335" s="32">
        <f>ABS(H317)</f>
        <v>4.6337989624589682E-4</v>
      </c>
      <c r="I335" s="32">
        <f>I330</f>
        <v>-0.48844390607752575</v>
      </c>
      <c r="J335" s="32">
        <f>J330</f>
        <v>-1</v>
      </c>
      <c r="K335" s="32">
        <f>I335+J335*H335</f>
        <v>-0.48890728597377164</v>
      </c>
      <c r="L335" s="32">
        <f>$CE$3-$CE$7*SUMPRODUCT($B$3:$CD$3,Q337:CS337)</f>
        <v>0.15488605767833974</v>
      </c>
      <c r="M335" s="32">
        <f>SUMPRODUCT(L335:L338,J335:J338)</f>
        <v>-0.32598282963290887</v>
      </c>
      <c r="O335" s="46">
        <f>SUM(Q335:CS335)</f>
        <v>-1.6475956086319048</v>
      </c>
      <c r="P335" s="39" t="s">
        <v>363</v>
      </c>
      <c r="Q335" s="32">
        <f t="shared" ref="Q335:AV335" si="711">SUMPRODUCT(B$3:B$6,$K335:$K338)</f>
        <v>0.94714733109366267</v>
      </c>
      <c r="R335" s="32">
        <f t="shared" si="711"/>
        <v>0.4835159274816791</v>
      </c>
      <c r="S335" s="32">
        <f t="shared" si="711"/>
        <v>1.9884523869695581E-2</v>
      </c>
      <c r="T335" s="32">
        <f t="shared" si="711"/>
        <v>0.52538427253303799</v>
      </c>
      <c r="U335" s="32">
        <f t="shared" si="711"/>
        <v>6.1752868921054527E-2</v>
      </c>
      <c r="V335" s="32">
        <f t="shared" si="711"/>
        <v>-0.40187853469092899</v>
      </c>
      <c r="W335" s="32">
        <f t="shared" si="711"/>
        <v>0.10362121397241347</v>
      </c>
      <c r="X335" s="32">
        <f t="shared" si="711"/>
        <v>-0.36001018963957004</v>
      </c>
      <c r="Y335" s="32">
        <f t="shared" si="711"/>
        <v>-0.82364159325155351</v>
      </c>
      <c r="Z335" s="32">
        <f t="shared" si="711"/>
        <v>1.3132796885674201</v>
      </c>
      <c r="AA335" s="32">
        <f t="shared" si="711"/>
        <v>0.84964828495543665</v>
      </c>
      <c r="AB335" s="32">
        <f t="shared" si="711"/>
        <v>0.38601688134345313</v>
      </c>
      <c r="AC335" s="32">
        <f t="shared" si="711"/>
        <v>0.8915166300067956</v>
      </c>
      <c r="AD335" s="32">
        <f t="shared" si="711"/>
        <v>0.42788522639481208</v>
      </c>
      <c r="AE335" s="32">
        <f t="shared" si="711"/>
        <v>-3.5746177217171438E-2</v>
      </c>
      <c r="AF335" s="32">
        <f t="shared" si="711"/>
        <v>0.46975357144617103</v>
      </c>
      <c r="AG335" s="32">
        <f t="shared" si="711"/>
        <v>6.1221678341875085E-3</v>
      </c>
      <c r="AH335" s="32">
        <f t="shared" si="711"/>
        <v>-0.45750923577779601</v>
      </c>
      <c r="AI335" s="32">
        <f t="shared" si="711"/>
        <v>1.8014561651990968</v>
      </c>
      <c r="AJ335" s="32">
        <f t="shared" si="711"/>
        <v>1.3378247615871133</v>
      </c>
      <c r="AK335" s="32">
        <f t="shared" si="711"/>
        <v>0.87419335797512976</v>
      </c>
      <c r="AL335" s="32">
        <f t="shared" si="711"/>
        <v>1.3796931066384723</v>
      </c>
      <c r="AM335" s="32">
        <f t="shared" si="711"/>
        <v>0.91606170302648882</v>
      </c>
      <c r="AN335" s="32">
        <f t="shared" si="711"/>
        <v>0.4524302994145053</v>
      </c>
      <c r="AO335" s="32">
        <f t="shared" si="711"/>
        <v>0.95793004807784776</v>
      </c>
      <c r="AP335" s="32">
        <f t="shared" si="711"/>
        <v>0.49429864446586425</v>
      </c>
      <c r="AQ335" s="32">
        <f t="shared" si="711"/>
        <v>3.0667240853880728E-2</v>
      </c>
      <c r="AR335" s="32">
        <f t="shared" si="711"/>
        <v>0.45824004511989097</v>
      </c>
      <c r="AS335" s="32">
        <f t="shared" si="711"/>
        <v>-5.3913584920925461E-3</v>
      </c>
      <c r="AT335" s="32">
        <f t="shared" si="711"/>
        <v>-0.46902276210407606</v>
      </c>
      <c r="AU335" s="32">
        <f t="shared" si="711"/>
        <v>3.64769865592664E-2</v>
      </c>
      <c r="AV335" s="32">
        <f t="shared" si="711"/>
        <v>-0.42715441705271712</v>
      </c>
      <c r="AW335" s="32">
        <f t="shared" ref="AW335:CB335" si="712">SUMPRODUCT(AH$3:AH$6,$K335:$K338)</f>
        <v>-0.89078582066470058</v>
      </c>
      <c r="AX335" s="32">
        <f t="shared" si="712"/>
        <v>-0.38528607200135823</v>
      </c>
      <c r="AY335" s="32">
        <f t="shared" si="712"/>
        <v>-0.84891747561334174</v>
      </c>
      <c r="AZ335" s="32">
        <f t="shared" si="712"/>
        <v>-1.3125488792253253</v>
      </c>
      <c r="BA335" s="32">
        <f t="shared" si="712"/>
        <v>0.82437240259364852</v>
      </c>
      <c r="BB335" s="32">
        <f t="shared" si="712"/>
        <v>0.36074099898166501</v>
      </c>
      <c r="BC335" s="32">
        <f t="shared" si="712"/>
        <v>-0.10289040463031851</v>
      </c>
      <c r="BD335" s="32">
        <f t="shared" si="712"/>
        <v>0.40260934403302395</v>
      </c>
      <c r="BE335" s="32">
        <f t="shared" si="712"/>
        <v>-6.1022059578959585E-2</v>
      </c>
      <c r="BF335" s="32">
        <f t="shared" si="712"/>
        <v>-0.52465346319094308</v>
      </c>
      <c r="BG335" s="32">
        <f t="shared" si="712"/>
        <v>-1.9153714527600618E-2</v>
      </c>
      <c r="BH335" s="32">
        <f t="shared" si="712"/>
        <v>-0.48278511813958414</v>
      </c>
      <c r="BI335" s="32">
        <f t="shared" si="712"/>
        <v>-0.94641652175156765</v>
      </c>
      <c r="BJ335" s="32">
        <f t="shared" si="712"/>
        <v>1.3125488792253253</v>
      </c>
      <c r="BK335" s="32">
        <f t="shared" si="712"/>
        <v>0.84891747561334174</v>
      </c>
      <c r="BL335" s="32">
        <f t="shared" si="712"/>
        <v>0.38528607200135823</v>
      </c>
      <c r="BM335" s="32">
        <f t="shared" si="712"/>
        <v>0.89078582066470058</v>
      </c>
      <c r="BN335" s="32">
        <f t="shared" si="712"/>
        <v>0.42715441705271712</v>
      </c>
      <c r="BO335" s="32">
        <f t="shared" si="712"/>
        <v>-3.64769865592664E-2</v>
      </c>
      <c r="BP335" s="32">
        <f t="shared" si="712"/>
        <v>0.46902276210407606</v>
      </c>
      <c r="BQ335" s="32">
        <f t="shared" si="712"/>
        <v>5.3913584920925461E-3</v>
      </c>
      <c r="BR335" s="32">
        <f t="shared" si="712"/>
        <v>-0.45824004511989097</v>
      </c>
      <c r="BS335" s="32">
        <f t="shared" si="712"/>
        <v>-3.0667240853880728E-2</v>
      </c>
      <c r="BT335" s="32">
        <f t="shared" si="712"/>
        <v>-0.49429864446586425</v>
      </c>
      <c r="BU335" s="32">
        <f t="shared" si="712"/>
        <v>-0.95793004807784776</v>
      </c>
      <c r="BV335" s="32">
        <f t="shared" si="712"/>
        <v>-0.4524302994145053</v>
      </c>
      <c r="BW335" s="32">
        <f t="shared" si="712"/>
        <v>-0.91606170302648882</v>
      </c>
      <c r="BX335" s="32">
        <f t="shared" si="712"/>
        <v>-1.3796931066384723</v>
      </c>
      <c r="BY335" s="32">
        <f t="shared" si="712"/>
        <v>-0.87419335797512976</v>
      </c>
      <c r="BZ335" s="32">
        <f t="shared" si="712"/>
        <v>-1.3378247615871133</v>
      </c>
      <c r="CA335" s="32">
        <f t="shared" si="712"/>
        <v>-1.8014561651990968</v>
      </c>
      <c r="CB335" s="32">
        <f t="shared" si="712"/>
        <v>0.33546511661987688</v>
      </c>
      <c r="CC335" s="32">
        <f t="shared" ref="CC335:CS335" si="713">SUMPRODUCT(BN$3:BN$6,$K335:$K338)</f>
        <v>-0.12816628699210664</v>
      </c>
      <c r="CD335" s="32">
        <f t="shared" si="713"/>
        <v>-0.59179769060409015</v>
      </c>
      <c r="CE335" s="32">
        <f t="shared" si="713"/>
        <v>-8.6297941940747691E-2</v>
      </c>
      <c r="CF335" s="32">
        <f t="shared" si="713"/>
        <v>-0.54992934555273121</v>
      </c>
      <c r="CG335" s="32">
        <f t="shared" si="713"/>
        <v>-1.0135607491647147</v>
      </c>
      <c r="CH335" s="32">
        <f t="shared" si="713"/>
        <v>-0.50806100050137226</v>
      </c>
      <c r="CI335" s="32">
        <f t="shared" si="713"/>
        <v>-0.97169240411335578</v>
      </c>
      <c r="CJ335" s="32">
        <f t="shared" si="713"/>
        <v>-1.4353238077253394</v>
      </c>
      <c r="CK335" s="32">
        <f t="shared" si="713"/>
        <v>0.82364159325155351</v>
      </c>
      <c r="CL335" s="32">
        <f t="shared" si="713"/>
        <v>0.36001018963957004</v>
      </c>
      <c r="CM335" s="32">
        <f t="shared" si="713"/>
        <v>-0.10362121397241347</v>
      </c>
      <c r="CN335" s="32">
        <f t="shared" si="713"/>
        <v>0.40187853469092899</v>
      </c>
      <c r="CO335" s="32">
        <f t="shared" si="713"/>
        <v>-6.1752868921054527E-2</v>
      </c>
      <c r="CP335" s="32">
        <f t="shared" si="713"/>
        <v>-0.52538427253303799</v>
      </c>
      <c r="CQ335" s="32">
        <f t="shared" si="713"/>
        <v>-1.9884523869695581E-2</v>
      </c>
      <c r="CR335" s="32">
        <f t="shared" si="713"/>
        <v>-0.4835159274816791</v>
      </c>
      <c r="CS335" s="32">
        <f t="shared" si="713"/>
        <v>-0.94714733109366267</v>
      </c>
    </row>
    <row r="336" spans="1:111" ht="13.9" thickTop="1" thickBot="1" x14ac:dyDescent="0.4">
      <c r="H336" s="33">
        <f>H335</f>
        <v>4.6337989624589682E-4</v>
      </c>
      <c r="I336" s="33">
        <f t="shared" ref="I336:J336" si="714">I331</f>
        <v>0.42697628472453758</v>
      </c>
      <c r="J336" s="33">
        <f t="shared" si="714"/>
        <v>0.38441962981713684</v>
      </c>
      <c r="K336" s="33">
        <f t="shared" ref="K336:K338" si="715">I336+J336*H336</f>
        <v>0.42715441705271712</v>
      </c>
      <c r="L336" s="33">
        <f>$CE$4-$CE$7*SUMPRODUCT($B$4:$CD$4,Q337:CS337)</f>
        <v>-6.503961744746789E-2</v>
      </c>
      <c r="M336" s="39" t="s">
        <v>375</v>
      </c>
      <c r="O336" s="47">
        <f t="shared" ref="O336:O337" si="716">SUM(Q336:CS336)</f>
        <v>103.81338650490834</v>
      </c>
      <c r="P336" s="39" t="s">
        <v>365</v>
      </c>
      <c r="Q336" s="33">
        <f>EXP(Q335)</f>
        <v>2.578343996663286</v>
      </c>
      <c r="R336" s="33">
        <f>EXP(R335)</f>
        <v>1.621766403063557</v>
      </c>
      <c r="S336" s="33">
        <f t="shared" ref="S336:CD336" si="717">EXP(S335)</f>
        <v>1.0200835379256745</v>
      </c>
      <c r="T336" s="33">
        <f t="shared" si="717"/>
        <v>1.6911085701098669</v>
      </c>
      <c r="U336" s="33">
        <f t="shared" si="717"/>
        <v>1.0636994390532433</v>
      </c>
      <c r="V336" s="33">
        <f t="shared" si="717"/>
        <v>0.66906200857859555</v>
      </c>
      <c r="W336" s="33">
        <f t="shared" si="717"/>
        <v>1.1091802333591083</v>
      </c>
      <c r="X336" s="33">
        <f t="shared" si="717"/>
        <v>0.69766921703695117</v>
      </c>
      <c r="Y336" s="33">
        <f t="shared" si="717"/>
        <v>0.43883069834996302</v>
      </c>
      <c r="Z336" s="33">
        <f t="shared" si="717"/>
        <v>3.7183487620356042</v>
      </c>
      <c r="AA336" s="33">
        <f t="shared" si="717"/>
        <v>2.3388241076234593</v>
      </c>
      <c r="AB336" s="33">
        <f t="shared" si="717"/>
        <v>1.4711095049099356</v>
      </c>
      <c r="AC336" s="33">
        <f t="shared" si="717"/>
        <v>2.4388256440077392</v>
      </c>
      <c r="AD336" s="33">
        <f t="shared" si="717"/>
        <v>1.534010007004553</v>
      </c>
      <c r="AE336" s="33">
        <f t="shared" si="717"/>
        <v>0.96488517224343295</v>
      </c>
      <c r="AF336" s="33">
        <f t="shared" si="717"/>
        <v>1.59959995753965</v>
      </c>
      <c r="AG336" s="33">
        <f t="shared" si="717"/>
        <v>1.0061409466063882</v>
      </c>
      <c r="AH336" s="33">
        <f t="shared" si="717"/>
        <v>0.63285798406437277</v>
      </c>
      <c r="AI336" s="33">
        <f t="shared" si="717"/>
        <v>6.058463167519716</v>
      </c>
      <c r="AJ336" s="33">
        <f t="shared" si="717"/>
        <v>3.810745203897099</v>
      </c>
      <c r="AK336" s="33">
        <f t="shared" si="717"/>
        <v>2.3969410405724787</v>
      </c>
      <c r="AL336" s="33">
        <f t="shared" si="717"/>
        <v>3.9736819437385411</v>
      </c>
      <c r="AM336" s="33">
        <f t="shared" si="717"/>
        <v>2.4994274934435952</v>
      </c>
      <c r="AN336" s="33">
        <f t="shared" si="717"/>
        <v>1.5721282889350392</v>
      </c>
      <c r="AO336" s="33">
        <f t="shared" si="717"/>
        <v>2.6062959785984905</v>
      </c>
      <c r="AP336" s="33">
        <f t="shared" si="717"/>
        <v>1.639348069924232</v>
      </c>
      <c r="AQ336" s="33">
        <f t="shared" si="717"/>
        <v>1.0311423247521796</v>
      </c>
      <c r="AR336" s="33">
        <f t="shared" si="717"/>
        <v>1.5812885381035413</v>
      </c>
      <c r="AS336" s="33">
        <f t="shared" si="717"/>
        <v>0.99462314879805946</v>
      </c>
      <c r="AT336" s="33">
        <f t="shared" si="717"/>
        <v>0.62561334271822189</v>
      </c>
      <c r="AU336" s="33">
        <f t="shared" si="717"/>
        <v>1.037150435343025</v>
      </c>
      <c r="AV336" s="33">
        <f t="shared" si="717"/>
        <v>0.65236280850763451</v>
      </c>
      <c r="AW336" s="33">
        <f t="shared" si="717"/>
        <v>0.41033317773541117</v>
      </c>
      <c r="AX336" s="33">
        <f t="shared" si="717"/>
        <v>0.68025600616969228</v>
      </c>
      <c r="AY336" s="33">
        <f t="shared" si="717"/>
        <v>0.42787786956120244</v>
      </c>
      <c r="AZ336" s="33">
        <f t="shared" si="717"/>
        <v>0.26913319338567299</v>
      </c>
      <c r="BA336" s="33">
        <f t="shared" si="717"/>
        <v>2.2804491121772736</v>
      </c>
      <c r="BB336" s="33">
        <f t="shared" si="717"/>
        <v>1.4343919038000263</v>
      </c>
      <c r="BC336" s="33">
        <f t="shared" si="717"/>
        <v>0.90222584783866167</v>
      </c>
      <c r="BD336" s="33">
        <f t="shared" si="717"/>
        <v>1.4957224646103171</v>
      </c>
      <c r="BE336" s="33">
        <f t="shared" si="717"/>
        <v>0.94080248584037729</v>
      </c>
      <c r="BF336" s="33">
        <f t="shared" si="717"/>
        <v>0.59176039559854587</v>
      </c>
      <c r="BG336" s="33">
        <f t="shared" si="717"/>
        <v>0.98102855231178299</v>
      </c>
      <c r="BH336" s="33">
        <f t="shared" si="717"/>
        <v>0.61706240464588502</v>
      </c>
      <c r="BI336" s="33">
        <f t="shared" si="717"/>
        <v>0.38812938760048427</v>
      </c>
      <c r="BJ336" s="33">
        <f t="shared" si="717"/>
        <v>3.715632350733419</v>
      </c>
      <c r="BK336" s="33">
        <f t="shared" si="717"/>
        <v>2.3371154975262467</v>
      </c>
      <c r="BL336" s="33">
        <f t="shared" si="717"/>
        <v>1.4700347970915915</v>
      </c>
      <c r="BM336" s="33">
        <f t="shared" si="717"/>
        <v>2.4370439785515337</v>
      </c>
      <c r="BN336" s="33">
        <f t="shared" si="717"/>
        <v>1.5328893477045866</v>
      </c>
      <c r="BO336" s="33">
        <f t="shared" si="717"/>
        <v>0.96418028274679557</v>
      </c>
      <c r="BP336" s="33">
        <f t="shared" si="717"/>
        <v>1.5984313820020348</v>
      </c>
      <c r="BQ336" s="33">
        <f t="shared" si="717"/>
        <v>1.0054059180187371</v>
      </c>
      <c r="BR336" s="33">
        <f t="shared" si="717"/>
        <v>0.63239565449536006</v>
      </c>
      <c r="BS336" s="33">
        <f t="shared" si="717"/>
        <v>0.96979822862022069</v>
      </c>
      <c r="BT336" s="33">
        <f t="shared" si="717"/>
        <v>0.60999858318448408</v>
      </c>
      <c r="BU336" s="33">
        <f t="shared" si="717"/>
        <v>0.3836862766974532</v>
      </c>
      <c r="BV336" s="33">
        <f t="shared" si="717"/>
        <v>0.63608040580288816</v>
      </c>
      <c r="BW336" s="33">
        <f t="shared" si="717"/>
        <v>0.40009162203071008</v>
      </c>
      <c r="BX336" s="33">
        <f t="shared" si="717"/>
        <v>0.25165577269608408</v>
      </c>
      <c r="BY336" s="33">
        <f t="shared" si="717"/>
        <v>0.41719841375871419</v>
      </c>
      <c r="BZ336" s="33">
        <f t="shared" si="717"/>
        <v>0.26241586526890837</v>
      </c>
      <c r="CA336" s="33">
        <f t="shared" si="717"/>
        <v>0.16505836089936843</v>
      </c>
      <c r="CB336" s="33">
        <f t="shared" si="717"/>
        <v>1.3985907417633245</v>
      </c>
      <c r="CC336" s="33">
        <f t="shared" si="717"/>
        <v>0.87970708313662971</v>
      </c>
      <c r="CD336" s="33">
        <f t="shared" si="717"/>
        <v>0.55333167095404456</v>
      </c>
      <c r="CE336" s="33">
        <f t="shared" ref="CE336:CS336" si="718">EXP(CE335)</f>
        <v>0.91732088213718255</v>
      </c>
      <c r="CF336" s="33">
        <f t="shared" si="718"/>
        <v>0.57699057589055625</v>
      </c>
      <c r="CG336" s="33">
        <f t="shared" si="718"/>
        <v>0.36292439336045651</v>
      </c>
      <c r="CH336" s="33">
        <f t="shared" si="718"/>
        <v>0.60166106901581162</v>
      </c>
      <c r="CI336" s="33">
        <f t="shared" si="718"/>
        <v>0.37844201899509927</v>
      </c>
      <c r="CJ336" s="33">
        <f t="shared" si="718"/>
        <v>0.23803827290231955</v>
      </c>
      <c r="CK336" s="33">
        <f t="shared" si="718"/>
        <v>2.2787831474873488</v>
      </c>
      <c r="CL336" s="33">
        <f t="shared" si="718"/>
        <v>1.4333440197448704</v>
      </c>
      <c r="CM336" s="33">
        <f t="shared" si="718"/>
        <v>0.90156673363312623</v>
      </c>
      <c r="CN336" s="33">
        <f t="shared" si="718"/>
        <v>1.4946297759821596</v>
      </c>
      <c r="CO336" s="33">
        <f t="shared" si="718"/>
        <v>0.94011518976644415</v>
      </c>
      <c r="CP336" s="33">
        <f t="shared" si="718"/>
        <v>0.59132808955904737</v>
      </c>
      <c r="CQ336" s="33">
        <f t="shared" si="718"/>
        <v>0.98031186939207549</v>
      </c>
      <c r="CR336" s="33">
        <f t="shared" si="718"/>
        <v>0.61661161441683288</v>
      </c>
      <c r="CS336" s="33">
        <f t="shared" si="718"/>
        <v>0.38784584263935717</v>
      </c>
    </row>
    <row r="337" spans="2:97" ht="13.9" thickTop="1" thickBot="1" x14ac:dyDescent="0.4">
      <c r="H337" s="32">
        <f t="shared" ref="H337:H338" si="719">H336</f>
        <v>4.6337989624589682E-4</v>
      </c>
      <c r="I337" s="32">
        <f t="shared" ref="I337:J337" si="720">I332</f>
        <v>-0.42208590273529384</v>
      </c>
      <c r="J337" s="32">
        <f t="shared" si="720"/>
        <v>0.69671597167849897</v>
      </c>
      <c r="K337" s="32">
        <f t="shared" si="715"/>
        <v>-0.42176305856062457</v>
      </c>
      <c r="L337" s="32">
        <f>$CE$5-$CE$7*SUMPRODUCT($B$5:$CD$5,Q337:CS337)</f>
        <v>-0.11109165867750903</v>
      </c>
      <c r="M337" s="32">
        <f>SUMPRODUCT($B$7:$CD$7, LN(Q337:CS337))</f>
        <v>-2480.3391197793721</v>
      </c>
      <c r="O337" s="48">
        <f t="shared" si="716"/>
        <v>1.0000000000000007</v>
      </c>
      <c r="P337" s="39" t="s">
        <v>366</v>
      </c>
      <c r="Q337" s="32">
        <f t="shared" ref="Q337:AV337" si="721">Q336/$O336</f>
        <v>2.4836334537081891E-2</v>
      </c>
      <c r="R337" s="32">
        <f t="shared" si="721"/>
        <v>1.5621939112706618E-2</v>
      </c>
      <c r="S337" s="32">
        <f t="shared" si="721"/>
        <v>9.8261271717346842E-3</v>
      </c>
      <c r="T337" s="32">
        <f t="shared" si="721"/>
        <v>1.6289889262305401E-2</v>
      </c>
      <c r="U337" s="32">
        <f t="shared" si="721"/>
        <v>1.0246264714646902E-2</v>
      </c>
      <c r="V337" s="32">
        <f t="shared" si="721"/>
        <v>6.4448529337491752E-3</v>
      </c>
      <c r="W337" s="32">
        <f t="shared" si="721"/>
        <v>1.0684366156446171E-2</v>
      </c>
      <c r="X337" s="32">
        <f t="shared" si="721"/>
        <v>6.7204167066061858E-3</v>
      </c>
      <c r="Y337" s="32">
        <f t="shared" si="721"/>
        <v>4.2271109066383738E-3</v>
      </c>
      <c r="Z337" s="32">
        <f t="shared" si="721"/>
        <v>3.58176232104691E-2</v>
      </c>
      <c r="AA337" s="32">
        <f t="shared" si="721"/>
        <v>2.2529118703905095E-2</v>
      </c>
      <c r="AB337" s="32">
        <f t="shared" si="721"/>
        <v>1.4170711065671488E-2</v>
      </c>
      <c r="AC337" s="32">
        <f t="shared" si="721"/>
        <v>2.3492400413047218E-2</v>
      </c>
      <c r="AD337" s="32">
        <f t="shared" si="721"/>
        <v>1.4776610788359403E-2</v>
      </c>
      <c r="AE337" s="32">
        <f t="shared" si="721"/>
        <v>9.2944195804441163E-3</v>
      </c>
      <c r="AF337" s="32">
        <f t="shared" si="721"/>
        <v>1.5408417077926846E-2</v>
      </c>
      <c r="AG337" s="32">
        <f t="shared" si="721"/>
        <v>9.691822803206766E-3</v>
      </c>
      <c r="AH337" s="32">
        <f t="shared" si="721"/>
        <v>6.0961115456382017E-3</v>
      </c>
      <c r="AI337" s="32">
        <f t="shared" si="721"/>
        <v>5.8359170926701918E-2</v>
      </c>
      <c r="AJ337" s="32">
        <f t="shared" si="721"/>
        <v>3.6707647560624806E-2</v>
      </c>
      <c r="AK337" s="32">
        <f t="shared" si="721"/>
        <v>2.3088939887912725E-2</v>
      </c>
      <c r="AL337" s="32">
        <f t="shared" si="721"/>
        <v>3.8277163259197444E-2</v>
      </c>
      <c r="AM337" s="32">
        <f t="shared" si="721"/>
        <v>2.4076157975305251E-2</v>
      </c>
      <c r="AN337" s="32">
        <f t="shared" si="721"/>
        <v>1.514379158472697E-2</v>
      </c>
      <c r="AO337" s="32">
        <f t="shared" si="721"/>
        <v>2.5105586729658066E-2</v>
      </c>
      <c r="AP337" s="32">
        <f t="shared" si="721"/>
        <v>1.5791297491742292E-2</v>
      </c>
      <c r="AQ337" s="32">
        <f t="shared" si="721"/>
        <v>9.9326528058443289E-3</v>
      </c>
      <c r="AR337" s="32">
        <f t="shared" si="721"/>
        <v>1.5232029233809624E-2</v>
      </c>
      <c r="AS337" s="32">
        <f t="shared" si="721"/>
        <v>9.5808756681975051E-3</v>
      </c>
      <c r="AT337" s="32">
        <f t="shared" si="721"/>
        <v>6.026326312827129E-3</v>
      </c>
      <c r="AU337" s="32">
        <f t="shared" si="721"/>
        <v>9.9905269470617654E-3</v>
      </c>
      <c r="AV337" s="32">
        <f t="shared" si="721"/>
        <v>6.2839950652875632E-3</v>
      </c>
      <c r="AW337" s="32">
        <f t="shared" ref="AW337:CB337" si="722">AW336/$O336</f>
        <v>3.9526037204846457E-3</v>
      </c>
      <c r="AX337" s="32">
        <f t="shared" si="722"/>
        <v>6.5526810084124316E-3</v>
      </c>
      <c r="AY337" s="32">
        <f t="shared" si="722"/>
        <v>4.1216059312444474E-3</v>
      </c>
      <c r="AZ337" s="32">
        <f t="shared" si="722"/>
        <v>2.5924709947974605E-3</v>
      </c>
      <c r="BA337" s="32">
        <f t="shared" si="722"/>
        <v>2.196681168925602E-2</v>
      </c>
      <c r="BB337" s="32">
        <f t="shared" si="722"/>
        <v>1.3817022564158503E-2</v>
      </c>
      <c r="BC337" s="32">
        <f t="shared" si="722"/>
        <v>8.6908430426359713E-3</v>
      </c>
      <c r="BD337" s="32">
        <f t="shared" si="722"/>
        <v>1.4407799561953398E-2</v>
      </c>
      <c r="BE337" s="32">
        <f t="shared" si="722"/>
        <v>9.0624390313661114E-3</v>
      </c>
      <c r="BF337" s="32">
        <f t="shared" si="722"/>
        <v>5.7002320752783378E-3</v>
      </c>
      <c r="BG337" s="32">
        <f t="shared" si="722"/>
        <v>9.4499234187433011E-3</v>
      </c>
      <c r="BH337" s="32">
        <f t="shared" si="722"/>
        <v>5.9439579559107253E-3</v>
      </c>
      <c r="BI337" s="32">
        <f t="shared" si="722"/>
        <v>3.7387219574243767E-3</v>
      </c>
      <c r="BJ337" s="32">
        <f t="shared" si="722"/>
        <v>3.5791456919264865E-2</v>
      </c>
      <c r="BK337" s="32">
        <f t="shared" si="722"/>
        <v>2.2512660228223524E-2</v>
      </c>
      <c r="BL337" s="32">
        <f t="shared" si="722"/>
        <v>1.4160358760881842E-2</v>
      </c>
      <c r="BM337" s="32">
        <f t="shared" si="722"/>
        <v>2.3475238219266736E-2</v>
      </c>
      <c r="BN337" s="32">
        <f t="shared" si="722"/>
        <v>1.4765815848152791E-2</v>
      </c>
      <c r="BO337" s="32">
        <f t="shared" si="722"/>
        <v>9.2876296131733337E-3</v>
      </c>
      <c r="BP337" s="32">
        <f t="shared" si="722"/>
        <v>1.5397160576458608E-2</v>
      </c>
      <c r="BQ337" s="32">
        <f t="shared" si="722"/>
        <v>9.6847425160453762E-3</v>
      </c>
      <c r="BR337" s="32">
        <f t="shared" si="722"/>
        <v>6.0916580778863248E-3</v>
      </c>
      <c r="BS337" s="32">
        <f t="shared" si="722"/>
        <v>9.3417454267746888E-3</v>
      </c>
      <c r="BT337" s="32">
        <f t="shared" si="722"/>
        <v>5.8759145012155355E-3</v>
      </c>
      <c r="BU337" s="32">
        <f t="shared" si="722"/>
        <v>3.6959229403359497E-3</v>
      </c>
      <c r="BV337" s="32">
        <f t="shared" si="722"/>
        <v>6.1271520679350346E-3</v>
      </c>
      <c r="BW337" s="32">
        <f t="shared" si="722"/>
        <v>3.853950203346787E-3</v>
      </c>
      <c r="BX337" s="32">
        <f t="shared" si="722"/>
        <v>2.4241167846324489E-3</v>
      </c>
      <c r="BY337" s="32">
        <f t="shared" si="722"/>
        <v>4.0187342673672329E-3</v>
      </c>
      <c r="BZ337" s="32">
        <f t="shared" si="722"/>
        <v>2.5277651958353292E-3</v>
      </c>
      <c r="CA337" s="32">
        <f t="shared" si="722"/>
        <v>1.589952572172033E-3</v>
      </c>
      <c r="CB337" s="32">
        <f t="shared" si="722"/>
        <v>1.3472161816984929E-2</v>
      </c>
      <c r="CC337" s="32">
        <f t="shared" ref="CC337:CS337" si="723">CC336/$O336</f>
        <v>8.4739272337969324E-3</v>
      </c>
      <c r="CD337" s="32">
        <f t="shared" si="723"/>
        <v>5.3300608869732112E-3</v>
      </c>
      <c r="CE337" s="32">
        <f t="shared" si="723"/>
        <v>8.8362485130355634E-3</v>
      </c>
      <c r="CF337" s="32">
        <f t="shared" si="723"/>
        <v>5.5579592894147226E-3</v>
      </c>
      <c r="CG337" s="32">
        <f t="shared" si="723"/>
        <v>3.4959305883282914E-3</v>
      </c>
      <c r="CH337" s="32">
        <f t="shared" si="723"/>
        <v>5.7956019861404376E-3</v>
      </c>
      <c r="CI337" s="32">
        <f t="shared" si="723"/>
        <v>3.6454067412318388E-3</v>
      </c>
      <c r="CJ337" s="32">
        <f t="shared" si="723"/>
        <v>2.2929439151959945E-3</v>
      </c>
      <c r="CK337" s="32">
        <f t="shared" si="723"/>
        <v>2.1950764002671343E-2</v>
      </c>
      <c r="CL337" s="32">
        <f t="shared" si="723"/>
        <v>1.3806928643803574E-2</v>
      </c>
      <c r="CM337" s="32">
        <f t="shared" si="723"/>
        <v>8.6844940135971747E-3</v>
      </c>
      <c r="CN337" s="32">
        <f t="shared" si="723"/>
        <v>1.4397274053972731E-2</v>
      </c>
      <c r="CO337" s="32">
        <f t="shared" si="723"/>
        <v>9.0558185357145164E-3</v>
      </c>
      <c r="CP337" s="32">
        <f t="shared" si="723"/>
        <v>5.6960678142513842E-3</v>
      </c>
      <c r="CQ337" s="32">
        <f t="shared" si="723"/>
        <v>9.4430198493305681E-3</v>
      </c>
      <c r="CR337" s="32">
        <f t="shared" si="723"/>
        <v>5.9396156428022824E-3</v>
      </c>
      <c r="CS337" s="32">
        <f t="shared" si="723"/>
        <v>3.7359906626398291E-3</v>
      </c>
    </row>
    <row r="338" spans="2:97" ht="13.15" thickTop="1" x14ac:dyDescent="0.35">
      <c r="H338" s="34">
        <f t="shared" si="719"/>
        <v>4.6337989624589682E-4</v>
      </c>
      <c r="I338" s="34">
        <f t="shared" ref="I338:J338" si="724">I333</f>
        <v>-0.46332457092023227</v>
      </c>
      <c r="J338" s="34">
        <f t="shared" si="724"/>
        <v>-0.66216228679122147</v>
      </c>
      <c r="K338" s="34">
        <f t="shared" si="715"/>
        <v>-0.46363140361198352</v>
      </c>
      <c r="L338" s="34">
        <f>$CE$6-$CE$7*SUMPRODUCT($B$6:$CD$6,Q337:CS337)</f>
        <v>0.10374334923841388</v>
      </c>
    </row>
    <row r="339" spans="2:97" ht="13.5" thickBot="1" x14ac:dyDescent="0.4">
      <c r="B339" s="39" t="s">
        <v>367</v>
      </c>
      <c r="D339" s="39" t="s">
        <v>368</v>
      </c>
      <c r="E339" s="39" t="s">
        <v>369</v>
      </c>
      <c r="F339" s="39" t="s">
        <v>370</v>
      </c>
      <c r="H339" s="39" t="s">
        <v>347</v>
      </c>
      <c r="I339" s="39" t="s">
        <v>371</v>
      </c>
      <c r="J339" s="39" t="s">
        <v>372</v>
      </c>
      <c r="K339" s="39" t="s">
        <v>349</v>
      </c>
      <c r="L339" s="39" t="s">
        <v>373</v>
      </c>
      <c r="M339" s="39" t="s">
        <v>374</v>
      </c>
      <c r="O339" s="45" t="s">
        <v>336</v>
      </c>
    </row>
    <row r="340" spans="2:97" ht="13.9" thickTop="1" thickBot="1" x14ac:dyDescent="0.4">
      <c r="B340" s="32">
        <f>1+B335</f>
        <v>3</v>
      </c>
      <c r="D340" s="32">
        <f>IF(F335,IF(M340&lt;0,D335,H340),E335)</f>
        <v>0</v>
      </c>
      <c r="E340" s="32">
        <f>IF(F335,IF(M340&lt;0,H340,E335),H340)</f>
        <v>2.3168994812294841E-4</v>
      </c>
      <c r="F340" s="32" t="b">
        <f>OR(F335,M340*M335&lt;=0)</f>
        <v>1</v>
      </c>
      <c r="H340" s="32">
        <f>IF(F335,(D335+E335)/2,2*H335)</f>
        <v>2.3168994812294841E-4</v>
      </c>
      <c r="I340" s="32">
        <f>I335</f>
        <v>-0.48844390607752575</v>
      </c>
      <c r="J340" s="32">
        <f>J335</f>
        <v>-1</v>
      </c>
      <c r="K340" s="32">
        <f>I340+J340*H340</f>
        <v>-0.4886755960256487</v>
      </c>
      <c r="L340" s="32">
        <f>$CE$3-$CE$7*SUMPRODUCT($B$3:$CD$3,Q342:CS342)</f>
        <v>7.2393123780500446E-2</v>
      </c>
      <c r="M340" s="32">
        <f>SUMPRODUCT(L340:L343,J340:J343)</f>
        <v>-0.15236030182414062</v>
      </c>
      <c r="O340" s="46">
        <f>SUM(Q340:CS340)</f>
        <v>-1.6472520677132767</v>
      </c>
      <c r="P340" s="39" t="s">
        <v>363</v>
      </c>
      <c r="Q340" s="32">
        <f t="shared" ref="Q340:AV340" si="725">SUMPRODUCT(B$3:B$6,$K340:$K343)</f>
        <v>0.94701271305108847</v>
      </c>
      <c r="R340" s="32">
        <f t="shared" si="725"/>
        <v>0.48353472578498058</v>
      </c>
      <c r="S340" s="32">
        <f t="shared" si="725"/>
        <v>2.0056738518872685E-2</v>
      </c>
      <c r="T340" s="32">
        <f t="shared" si="725"/>
        <v>0.52508823240312918</v>
      </c>
      <c r="U340" s="32">
        <f t="shared" si="725"/>
        <v>6.1610245137021347E-2</v>
      </c>
      <c r="V340" s="32">
        <f t="shared" si="725"/>
        <v>-0.40186774212908655</v>
      </c>
      <c r="W340" s="32">
        <f t="shared" si="725"/>
        <v>0.10316375175517001</v>
      </c>
      <c r="X340" s="32">
        <f t="shared" si="725"/>
        <v>-0.36031423551093789</v>
      </c>
      <c r="Y340" s="32">
        <f t="shared" si="725"/>
        <v>-0.82379222277704578</v>
      </c>
      <c r="Z340" s="32">
        <f t="shared" si="725"/>
        <v>1.3130687280984834</v>
      </c>
      <c r="AA340" s="32">
        <f t="shared" si="725"/>
        <v>0.84959074083237551</v>
      </c>
      <c r="AB340" s="32">
        <f t="shared" si="725"/>
        <v>0.38611275356626762</v>
      </c>
      <c r="AC340" s="32">
        <f t="shared" si="725"/>
        <v>0.89114424745052412</v>
      </c>
      <c r="AD340" s="32">
        <f t="shared" si="725"/>
        <v>0.42766626018441622</v>
      </c>
      <c r="AE340" s="32">
        <f t="shared" si="725"/>
        <v>-3.5811727081691669E-2</v>
      </c>
      <c r="AF340" s="32">
        <f t="shared" si="725"/>
        <v>0.46921976680256489</v>
      </c>
      <c r="AG340" s="32">
        <f t="shared" si="725"/>
        <v>5.7417795364569923E-3</v>
      </c>
      <c r="AH340" s="32">
        <f t="shared" si="725"/>
        <v>-0.4577362077296509</v>
      </c>
      <c r="AI340" s="32">
        <f t="shared" si="725"/>
        <v>1.8011434148283432</v>
      </c>
      <c r="AJ340" s="32">
        <f t="shared" si="725"/>
        <v>1.3376654275622353</v>
      </c>
      <c r="AK340" s="32">
        <f t="shared" si="725"/>
        <v>0.87418744029612738</v>
      </c>
      <c r="AL340" s="32">
        <f t="shared" si="725"/>
        <v>1.379218934180384</v>
      </c>
      <c r="AM340" s="32">
        <f t="shared" si="725"/>
        <v>0.9157409469142761</v>
      </c>
      <c r="AN340" s="32">
        <f t="shared" si="725"/>
        <v>0.45226295964816821</v>
      </c>
      <c r="AO340" s="32">
        <f t="shared" si="725"/>
        <v>0.95729445353242482</v>
      </c>
      <c r="AP340" s="32">
        <f t="shared" si="725"/>
        <v>0.49381646626631687</v>
      </c>
      <c r="AQ340" s="32">
        <f t="shared" si="725"/>
        <v>3.0338479000208973E-2</v>
      </c>
      <c r="AR340" s="32">
        <f t="shared" si="725"/>
        <v>0.45833711702543978</v>
      </c>
      <c r="AS340" s="32">
        <f t="shared" si="725"/>
        <v>-5.1408702406681162E-3</v>
      </c>
      <c r="AT340" s="32">
        <f t="shared" si="725"/>
        <v>-0.46861885750677601</v>
      </c>
      <c r="AU340" s="32">
        <f t="shared" si="725"/>
        <v>3.6412636377480545E-2</v>
      </c>
      <c r="AV340" s="32">
        <f t="shared" si="725"/>
        <v>-0.42706535088862735</v>
      </c>
      <c r="AW340" s="32">
        <f t="shared" ref="AW340:CB340" si="726">SUMPRODUCT(AH$3:AH$6,$K340:$K343)</f>
        <v>-0.89054333815473519</v>
      </c>
      <c r="AX340" s="32">
        <f t="shared" si="726"/>
        <v>-0.38551184427047869</v>
      </c>
      <c r="AY340" s="32">
        <f t="shared" si="726"/>
        <v>-0.84898983153658658</v>
      </c>
      <c r="AZ340" s="32">
        <f t="shared" si="726"/>
        <v>-1.3124678188026944</v>
      </c>
      <c r="BA340" s="32">
        <f t="shared" si="726"/>
        <v>0.8243931320728346</v>
      </c>
      <c r="BB340" s="32">
        <f t="shared" si="726"/>
        <v>0.36091514480672676</v>
      </c>
      <c r="BC340" s="32">
        <f t="shared" si="726"/>
        <v>-0.10256284245938113</v>
      </c>
      <c r="BD340" s="32">
        <f t="shared" si="726"/>
        <v>0.40246865142487542</v>
      </c>
      <c r="BE340" s="32">
        <f t="shared" si="726"/>
        <v>-6.1009335841232477E-2</v>
      </c>
      <c r="BF340" s="32">
        <f t="shared" si="726"/>
        <v>-0.52448732310734036</v>
      </c>
      <c r="BG340" s="32">
        <f t="shared" si="726"/>
        <v>-1.9455829223083809E-2</v>
      </c>
      <c r="BH340" s="32">
        <f t="shared" si="726"/>
        <v>-0.4829338164891917</v>
      </c>
      <c r="BI340" s="32">
        <f t="shared" si="726"/>
        <v>-0.94641180375529954</v>
      </c>
      <c r="BJ340" s="32">
        <f t="shared" si="726"/>
        <v>1.3124678188026944</v>
      </c>
      <c r="BK340" s="32">
        <f t="shared" si="726"/>
        <v>0.84898983153658658</v>
      </c>
      <c r="BL340" s="32">
        <f t="shared" si="726"/>
        <v>0.38551184427047869</v>
      </c>
      <c r="BM340" s="32">
        <f t="shared" si="726"/>
        <v>0.89054333815473519</v>
      </c>
      <c r="BN340" s="32">
        <f t="shared" si="726"/>
        <v>0.42706535088862735</v>
      </c>
      <c r="BO340" s="32">
        <f t="shared" si="726"/>
        <v>-3.6412636377480545E-2</v>
      </c>
      <c r="BP340" s="32">
        <f t="shared" si="726"/>
        <v>0.46861885750677601</v>
      </c>
      <c r="BQ340" s="32">
        <f t="shared" si="726"/>
        <v>5.1408702406681162E-3</v>
      </c>
      <c r="BR340" s="32">
        <f t="shared" si="726"/>
        <v>-0.45833711702543978</v>
      </c>
      <c r="BS340" s="32">
        <f t="shared" si="726"/>
        <v>-3.0338479000208973E-2</v>
      </c>
      <c r="BT340" s="32">
        <f t="shared" si="726"/>
        <v>-0.49381646626631687</v>
      </c>
      <c r="BU340" s="32">
        <f t="shared" si="726"/>
        <v>-0.95729445353242482</v>
      </c>
      <c r="BV340" s="32">
        <f t="shared" si="726"/>
        <v>-0.45226295964816821</v>
      </c>
      <c r="BW340" s="32">
        <f t="shared" si="726"/>
        <v>-0.9157409469142761</v>
      </c>
      <c r="BX340" s="32">
        <f t="shared" si="726"/>
        <v>-1.379218934180384</v>
      </c>
      <c r="BY340" s="32">
        <f t="shared" si="726"/>
        <v>-0.87418744029612738</v>
      </c>
      <c r="BZ340" s="32">
        <f t="shared" si="726"/>
        <v>-1.3376654275622353</v>
      </c>
      <c r="CA340" s="32">
        <f t="shared" si="726"/>
        <v>-1.8011434148283432</v>
      </c>
      <c r="CB340" s="32">
        <f t="shared" si="726"/>
        <v>0.33571753604718596</v>
      </c>
      <c r="CC340" s="32">
        <f t="shared" ref="CC340:CS340" si="727">SUMPRODUCT(BN$3:BN$6,$K340:$K343)</f>
        <v>-0.12776045121892193</v>
      </c>
      <c r="CD340" s="32">
        <f t="shared" si="727"/>
        <v>-0.59123843848502977</v>
      </c>
      <c r="CE340" s="32">
        <f t="shared" si="727"/>
        <v>-8.6206944600773272E-2</v>
      </c>
      <c r="CF340" s="32">
        <f t="shared" si="727"/>
        <v>-0.54968493186688117</v>
      </c>
      <c r="CG340" s="32">
        <f t="shared" si="727"/>
        <v>-1.0131629191329892</v>
      </c>
      <c r="CH340" s="32">
        <f t="shared" si="727"/>
        <v>-0.50813142524873256</v>
      </c>
      <c r="CI340" s="32">
        <f t="shared" si="727"/>
        <v>-0.97160941251484045</v>
      </c>
      <c r="CJ340" s="32">
        <f t="shared" si="727"/>
        <v>-1.4350873997809483</v>
      </c>
      <c r="CK340" s="32">
        <f t="shared" si="727"/>
        <v>0.82379222277704578</v>
      </c>
      <c r="CL340" s="32">
        <f t="shared" si="727"/>
        <v>0.36031423551093789</v>
      </c>
      <c r="CM340" s="32">
        <f t="shared" si="727"/>
        <v>-0.10316375175517001</v>
      </c>
      <c r="CN340" s="32">
        <f t="shared" si="727"/>
        <v>0.40186774212908655</v>
      </c>
      <c r="CO340" s="32">
        <f t="shared" si="727"/>
        <v>-6.1610245137021347E-2</v>
      </c>
      <c r="CP340" s="32">
        <f t="shared" si="727"/>
        <v>-0.52508823240312918</v>
      </c>
      <c r="CQ340" s="32">
        <f t="shared" si="727"/>
        <v>-2.0056738518872685E-2</v>
      </c>
      <c r="CR340" s="32">
        <f t="shared" si="727"/>
        <v>-0.48353472578498058</v>
      </c>
      <c r="CS340" s="32">
        <f t="shared" si="727"/>
        <v>-0.94701271305108847</v>
      </c>
    </row>
    <row r="341" spans="2:97" ht="13.9" thickTop="1" thickBot="1" x14ac:dyDescent="0.4">
      <c r="H341" s="33">
        <f>H340</f>
        <v>2.3168994812294841E-4</v>
      </c>
      <c r="I341" s="33">
        <f t="shared" ref="I341:J341" si="728">I336</f>
        <v>0.42697628472453758</v>
      </c>
      <c r="J341" s="33">
        <f t="shared" si="728"/>
        <v>0.38441962981713684</v>
      </c>
      <c r="K341" s="33">
        <f t="shared" ref="K341:K343" si="729">I341+J341*H341</f>
        <v>0.42706535088862735</v>
      </c>
      <c r="L341" s="33">
        <f>$CE$4-$CE$7*SUMPRODUCT($B$4:$CD$4,Q342:CS342)</f>
        <v>-3.0398539285528159E-2</v>
      </c>
      <c r="M341" s="39" t="s">
        <v>375</v>
      </c>
      <c r="O341" s="47">
        <f t="shared" ref="O341:O342" si="730">SUM(Q341:CS341)</f>
        <v>103.80346404356671</v>
      </c>
      <c r="P341" s="39" t="s">
        <v>365</v>
      </c>
      <c r="Q341" s="33">
        <f>EXP(Q340)</f>
        <v>2.5779969284027211</v>
      </c>
      <c r="R341" s="33">
        <f>EXP(R340)</f>
        <v>1.6217968898068347</v>
      </c>
      <c r="S341" s="33">
        <f t="shared" ref="S341:CD341" si="731">EXP(S340)</f>
        <v>1.0202592263819183</v>
      </c>
      <c r="T341" s="33">
        <f t="shared" si="731"/>
        <v>1.6906080082059431</v>
      </c>
      <c r="U341" s="33">
        <f t="shared" si="731"/>
        <v>1.0635477410323015</v>
      </c>
      <c r="V341" s="33">
        <f t="shared" si="731"/>
        <v>0.66906922951066572</v>
      </c>
      <c r="W341" s="33">
        <f t="shared" si="731"/>
        <v>1.1086729413525431</v>
      </c>
      <c r="X341" s="33">
        <f t="shared" si="731"/>
        <v>0.69745712583629149</v>
      </c>
      <c r="Y341" s="33">
        <f t="shared" si="731"/>
        <v>0.43876460246821974</v>
      </c>
      <c r="Z341" s="33">
        <f t="shared" si="731"/>
        <v>3.7175644201725673</v>
      </c>
      <c r="AA341" s="33">
        <f t="shared" si="731"/>
        <v>2.3386895259134222</v>
      </c>
      <c r="AB341" s="33">
        <f t="shared" si="731"/>
        <v>1.4712505502092301</v>
      </c>
      <c r="AC341" s="33">
        <f t="shared" si="731"/>
        <v>2.4379176369536095</v>
      </c>
      <c r="AD341" s="33">
        <f t="shared" si="731"/>
        <v>1.5336741474189022</v>
      </c>
      <c r="AE341" s="33">
        <f t="shared" si="731"/>
        <v>0.96482192622402152</v>
      </c>
      <c r="AF341" s="33">
        <f t="shared" si="731"/>
        <v>1.5987463115147795</v>
      </c>
      <c r="AG341" s="33">
        <f t="shared" si="731"/>
        <v>1.0057582951471142</v>
      </c>
      <c r="AH341" s="33">
        <f t="shared" si="731"/>
        <v>0.63271435935248987</v>
      </c>
      <c r="AI341" s="33">
        <f t="shared" si="731"/>
        <v>6.0565686771845968</v>
      </c>
      <c r="AJ341" s="33">
        <f t="shared" si="731"/>
        <v>3.8101380708957344</v>
      </c>
      <c r="AK341" s="33">
        <f t="shared" si="731"/>
        <v>2.396926856286782</v>
      </c>
      <c r="AL341" s="33">
        <f t="shared" si="731"/>
        <v>3.9717981798533888</v>
      </c>
      <c r="AM341" s="33">
        <f t="shared" si="731"/>
        <v>2.498625915360448</v>
      </c>
      <c r="AN341" s="33">
        <f t="shared" si="731"/>
        <v>1.5718652313651269</v>
      </c>
      <c r="AO341" s="33">
        <f t="shared" si="731"/>
        <v>2.6046399574254981</v>
      </c>
      <c r="AP341" s="33">
        <f t="shared" si="731"/>
        <v>1.6385578025636021</v>
      </c>
      <c r="AQ341" s="33">
        <f t="shared" si="731"/>
        <v>1.0308033802091656</v>
      </c>
      <c r="AR341" s="33">
        <f t="shared" si="731"/>
        <v>1.5814420442456039</v>
      </c>
      <c r="AS341" s="33">
        <f t="shared" si="731"/>
        <v>0.99487232141753223</v>
      </c>
      <c r="AT341" s="33">
        <f t="shared" si="731"/>
        <v>0.62586608186129289</v>
      </c>
      <c r="AU341" s="33">
        <f t="shared" si="731"/>
        <v>1.0370836966713173</v>
      </c>
      <c r="AV341" s="33">
        <f t="shared" si="731"/>
        <v>0.65242091454818574</v>
      </c>
      <c r="AW341" s="33">
        <f t="shared" si="731"/>
        <v>0.41043268841858305</v>
      </c>
      <c r="AX341" s="33">
        <f t="shared" si="731"/>
        <v>0.68010244056367641</v>
      </c>
      <c r="AY341" s="33">
        <f t="shared" si="731"/>
        <v>0.42784691118293883</v>
      </c>
      <c r="AZ341" s="33">
        <f t="shared" si="731"/>
        <v>0.26915501032030587</v>
      </c>
      <c r="BA341" s="33">
        <f t="shared" si="731"/>
        <v>2.2804963851896503</v>
      </c>
      <c r="BB341" s="33">
        <f t="shared" si="731"/>
        <v>1.4346417189130736</v>
      </c>
      <c r="BC341" s="33">
        <f t="shared" si="731"/>
        <v>0.90252143130439344</v>
      </c>
      <c r="BD341" s="33">
        <f t="shared" si="731"/>
        <v>1.4955120423184824</v>
      </c>
      <c r="BE341" s="33">
        <f t="shared" si="731"/>
        <v>0.94081445644061534</v>
      </c>
      <c r="BF341" s="33">
        <f t="shared" si="731"/>
        <v>0.59185871888763697</v>
      </c>
      <c r="BG341" s="33">
        <f t="shared" si="731"/>
        <v>0.98073221393578403</v>
      </c>
      <c r="BH341" s="33">
        <f t="shared" si="731"/>
        <v>0.61697065530636608</v>
      </c>
      <c r="BI341" s="33">
        <f t="shared" si="731"/>
        <v>0.38813121879780632</v>
      </c>
      <c r="BJ341" s="33">
        <f t="shared" si="731"/>
        <v>3.7153311722117217</v>
      </c>
      <c r="BK341" s="33">
        <f t="shared" si="731"/>
        <v>2.3372846077937908</v>
      </c>
      <c r="BL341" s="33">
        <f t="shared" si="731"/>
        <v>1.4703667276523649</v>
      </c>
      <c r="BM341" s="33">
        <f t="shared" si="731"/>
        <v>2.4364531096513002</v>
      </c>
      <c r="BN341" s="33">
        <f t="shared" si="731"/>
        <v>1.5327528252102702</v>
      </c>
      <c r="BO341" s="33">
        <f t="shared" si="731"/>
        <v>0.96424232991961667</v>
      </c>
      <c r="BP341" s="33">
        <f t="shared" si="731"/>
        <v>1.5977858985840108</v>
      </c>
      <c r="BQ341" s="33">
        <f t="shared" si="731"/>
        <v>1.005154107187505</v>
      </c>
      <c r="BR341" s="33">
        <f t="shared" si="731"/>
        <v>0.63233426962353878</v>
      </c>
      <c r="BS341" s="33">
        <f t="shared" si="731"/>
        <v>0.97011711369930209</v>
      </c>
      <c r="BT341" s="33">
        <f t="shared" si="731"/>
        <v>0.6102927821255083</v>
      </c>
      <c r="BU341" s="33">
        <f t="shared" si="731"/>
        <v>0.38393022311937081</v>
      </c>
      <c r="BV341" s="33">
        <f t="shared" si="731"/>
        <v>0.63618685625581539</v>
      </c>
      <c r="BW341" s="33">
        <f t="shared" si="731"/>
        <v>0.40021997444773222</v>
      </c>
      <c r="BX341" s="33">
        <f t="shared" si="731"/>
        <v>0.25177512922796924</v>
      </c>
      <c r="BY341" s="33">
        <f t="shared" si="731"/>
        <v>0.41720088261231209</v>
      </c>
      <c r="BZ341" s="33">
        <f t="shared" si="731"/>
        <v>0.26245768037610973</v>
      </c>
      <c r="CA341" s="33">
        <f t="shared" si="731"/>
        <v>0.16510999103618706</v>
      </c>
      <c r="CB341" s="33">
        <f t="shared" si="731"/>
        <v>1.3989438177971507</v>
      </c>
      <c r="CC341" s="33">
        <f t="shared" si="731"/>
        <v>0.88006417219574662</v>
      </c>
      <c r="CD341" s="33">
        <f t="shared" si="731"/>
        <v>0.55364120941052009</v>
      </c>
      <c r="CE341" s="33">
        <f t="shared" ref="CE341:CS341" si="732">EXP(CE340)</f>
        <v>0.91740435969542034</v>
      </c>
      <c r="CF341" s="33">
        <f t="shared" si="732"/>
        <v>0.57713161751946052</v>
      </c>
      <c r="CG341" s="33">
        <f t="shared" si="732"/>
        <v>0.36306880430698213</v>
      </c>
      <c r="CH341" s="33">
        <f t="shared" si="732"/>
        <v>0.6016186986790073</v>
      </c>
      <c r="CI341" s="33">
        <f t="shared" si="732"/>
        <v>0.37847342780651677</v>
      </c>
      <c r="CJ341" s="33">
        <f t="shared" si="732"/>
        <v>0.23809455369345373</v>
      </c>
      <c r="CK341" s="33">
        <f t="shared" si="732"/>
        <v>2.2791264253647974</v>
      </c>
      <c r="CL341" s="33">
        <f t="shared" si="732"/>
        <v>1.4337798883349886</v>
      </c>
      <c r="CM341" s="33">
        <f t="shared" si="732"/>
        <v>0.90197926070066625</v>
      </c>
      <c r="CN341" s="33">
        <f t="shared" si="732"/>
        <v>1.4946136451849172</v>
      </c>
      <c r="CO341" s="33">
        <f t="shared" si="732"/>
        <v>0.94024928211438741</v>
      </c>
      <c r="CP341" s="33">
        <f t="shared" si="732"/>
        <v>0.59150317231798188</v>
      </c>
      <c r="CQ341" s="33">
        <f t="shared" si="732"/>
        <v>0.98014305986355799</v>
      </c>
      <c r="CR341" s="33">
        <f t="shared" si="732"/>
        <v>0.61660002327363306</v>
      </c>
      <c r="CS341" s="33">
        <f t="shared" si="732"/>
        <v>0.38789805720194609</v>
      </c>
    </row>
    <row r="342" spans="2:97" ht="13.9" thickTop="1" thickBot="1" x14ac:dyDescent="0.4">
      <c r="H342" s="32">
        <f t="shared" ref="H342:H343" si="733">H341</f>
        <v>2.3168994812294841E-4</v>
      </c>
      <c r="I342" s="32">
        <f t="shared" ref="I342:J342" si="734">I337</f>
        <v>-0.42208590273529384</v>
      </c>
      <c r="J342" s="32">
        <f t="shared" si="734"/>
        <v>0.69671597167849897</v>
      </c>
      <c r="K342" s="32">
        <f t="shared" si="729"/>
        <v>-0.42192448064795923</v>
      </c>
      <c r="L342" s="32">
        <f>$CE$5-$CE$7*SUMPRODUCT($B$5:$CD$5,Q342:CS342)</f>
        <v>-5.1918417062836397E-2</v>
      </c>
      <c r="M342" s="32">
        <f>SUMPRODUCT($B$7:$CD$7, LN(Q342:CS342))</f>
        <v>-2480.3390643655493</v>
      </c>
      <c r="O342" s="48">
        <f t="shared" si="730"/>
        <v>1.0000000000000004</v>
      </c>
      <c r="P342" s="39" t="s">
        <v>366</v>
      </c>
      <c r="Q342" s="32">
        <f t="shared" ref="Q342:AV342" si="735">Q341/$O341</f>
        <v>2.4835365102273715E-2</v>
      </c>
      <c r="R342" s="32">
        <f t="shared" si="735"/>
        <v>1.5623726093824387E-2</v>
      </c>
      <c r="S342" s="32">
        <f t="shared" si="735"/>
        <v>9.8287589511821278E-3</v>
      </c>
      <c r="T342" s="32">
        <f t="shared" si="735"/>
        <v>1.6286624187188865E-2</v>
      </c>
      <c r="U342" s="32">
        <f t="shared" si="735"/>
        <v>1.0245782747538431E-2</v>
      </c>
      <c r="V342" s="32">
        <f t="shared" si="735"/>
        <v>6.4455385537986942E-3</v>
      </c>
      <c r="W342" s="32">
        <f t="shared" si="735"/>
        <v>1.0680500420363899E-2</v>
      </c>
      <c r="X342" s="32">
        <f t="shared" si="735"/>
        <v>6.7190159043590885E-3</v>
      </c>
      <c r="Y342" s="32">
        <f t="shared" si="735"/>
        <v>4.2268782310007358E-3</v>
      </c>
      <c r="Z342" s="32">
        <f t="shared" si="735"/>
        <v>3.5813490950670893E-2</v>
      </c>
      <c r="AA342" s="32">
        <f t="shared" si="735"/>
        <v>2.2529975733101407E-2</v>
      </c>
      <c r="AB342" s="32">
        <f t="shared" si="735"/>
        <v>1.4173424401248698E-2</v>
      </c>
      <c r="AC342" s="32">
        <f t="shared" si="735"/>
        <v>2.3485898658742316E-2</v>
      </c>
      <c r="AD342" s="32">
        <f t="shared" si="735"/>
        <v>1.4774787735168582E-2</v>
      </c>
      <c r="AE342" s="32">
        <f t="shared" si="735"/>
        <v>9.2946987377905046E-3</v>
      </c>
      <c r="AF342" s="32">
        <f t="shared" si="735"/>
        <v>1.540166627622157E-2</v>
      </c>
      <c r="AG342" s="32">
        <f t="shared" si="735"/>
        <v>9.6890629268883907E-3</v>
      </c>
      <c r="AH342" s="32">
        <f t="shared" si="735"/>
        <v>6.0953106448060086E-3</v>
      </c>
      <c r="AI342" s="32">
        <f t="shared" si="735"/>
        <v>5.8346498674096581E-2</v>
      </c>
      <c r="AJ342" s="32">
        <f t="shared" si="735"/>
        <v>3.6705307534790989E-2</v>
      </c>
      <c r="AK342" s="32">
        <f t="shared" si="735"/>
        <v>2.309101028922101E-2</v>
      </c>
      <c r="AL342" s="32">
        <f t="shared" si="735"/>
        <v>3.826267472332532E-2</v>
      </c>
      <c r="AM342" s="32">
        <f t="shared" si="735"/>
        <v>2.4070737314814131E-2</v>
      </c>
      <c r="AN342" s="32">
        <f t="shared" si="735"/>
        <v>1.5142704974714613E-2</v>
      </c>
      <c r="AO342" s="32">
        <f t="shared" si="735"/>
        <v>2.5092033116855532E-2</v>
      </c>
      <c r="AP342" s="32">
        <f t="shared" si="735"/>
        <v>1.5785193853221441E-2</v>
      </c>
      <c r="AQ342" s="32">
        <f t="shared" si="735"/>
        <v>9.9303370047124206E-3</v>
      </c>
      <c r="AR342" s="32">
        <f t="shared" si="735"/>
        <v>1.523496406229629E-2</v>
      </c>
      <c r="AS342" s="32">
        <f t="shared" si="735"/>
        <v>9.58419192060855E-3</v>
      </c>
      <c r="AT342" s="32">
        <f t="shared" si="735"/>
        <v>6.0293371481188194E-3</v>
      </c>
      <c r="AU342" s="32">
        <f t="shared" si="735"/>
        <v>9.9908389977818989E-3</v>
      </c>
      <c r="AV342" s="32">
        <f t="shared" si="735"/>
        <v>6.2851555153724181E-3</v>
      </c>
      <c r="AW342" s="32">
        <f t="shared" ref="AW342:CB342" si="736">AW341/$O341</f>
        <v>3.9539401907273813E-3</v>
      </c>
      <c r="AX342" s="32">
        <f t="shared" si="736"/>
        <v>6.5518279840664556E-3</v>
      </c>
      <c r="AY342" s="32">
        <f t="shared" si="736"/>
        <v>4.1217016707975167E-3</v>
      </c>
      <c r="AZ342" s="32">
        <f t="shared" si="736"/>
        <v>2.5929289817085534E-3</v>
      </c>
      <c r="BA342" s="32">
        <f t="shared" si="736"/>
        <v>2.1969366881942565E-2</v>
      </c>
      <c r="BB342" s="32">
        <f t="shared" si="736"/>
        <v>1.3820749934809006E-2</v>
      </c>
      <c r="BC342" s="32">
        <f t="shared" si="736"/>
        <v>8.6945213208453401E-3</v>
      </c>
      <c r="BD342" s="32">
        <f t="shared" si="736"/>
        <v>1.4407149665938031E-2</v>
      </c>
      <c r="BE342" s="32">
        <f t="shared" si="736"/>
        <v>9.0634206200069772E-3</v>
      </c>
      <c r="BF342" s="32">
        <f t="shared" si="736"/>
        <v>5.7017241605658905E-3</v>
      </c>
      <c r="BG342" s="32">
        <f t="shared" si="736"/>
        <v>9.4479719243682186E-3</v>
      </c>
      <c r="BH342" s="32">
        <f t="shared" si="736"/>
        <v>5.943642256942612E-3</v>
      </c>
      <c r="BI342" s="32">
        <f t="shared" si="736"/>
        <v>3.739096978834022E-3</v>
      </c>
      <c r="BJ342" s="32">
        <f t="shared" si="736"/>
        <v>3.5791976755731224E-2</v>
      </c>
      <c r="BK342" s="32">
        <f t="shared" si="736"/>
        <v>2.2516441328131628E-2</v>
      </c>
      <c r="BL342" s="32">
        <f t="shared" si="736"/>
        <v>1.4164910017215288E-2</v>
      </c>
      <c r="BM342" s="32">
        <f t="shared" si="736"/>
        <v>2.3471790003353952E-2</v>
      </c>
      <c r="BN342" s="32">
        <f t="shared" si="736"/>
        <v>1.4765912094869667E-2</v>
      </c>
      <c r="BO342" s="32">
        <f t="shared" si="736"/>
        <v>9.2891151447019194E-3</v>
      </c>
      <c r="BP342" s="32">
        <f t="shared" si="736"/>
        <v>1.5392414051937746E-2</v>
      </c>
      <c r="BQ342" s="32">
        <f t="shared" si="736"/>
        <v>9.6832424278792666E-3</v>
      </c>
      <c r="BR342" s="32">
        <f t="shared" si="736"/>
        <v>6.0916490162423263E-3</v>
      </c>
      <c r="BS342" s="32">
        <f t="shared" si="736"/>
        <v>9.3457104022283913E-3</v>
      </c>
      <c r="BT342" s="32">
        <f t="shared" si="736"/>
        <v>5.8793103654938344E-3</v>
      </c>
      <c r="BU342" s="32">
        <f t="shared" si="736"/>
        <v>3.6986263094094226E-3</v>
      </c>
      <c r="BV342" s="32">
        <f t="shared" si="736"/>
        <v>6.1287632558081626E-3</v>
      </c>
      <c r="BW342" s="32">
        <f t="shared" si="736"/>
        <v>3.8555550928412023E-3</v>
      </c>
      <c r="BX342" s="32">
        <f t="shared" si="736"/>
        <v>2.4254983352222067E-3</v>
      </c>
      <c r="BY342" s="32">
        <f t="shared" si="736"/>
        <v>4.0191421977710815E-3</v>
      </c>
      <c r="BZ342" s="32">
        <f t="shared" si="736"/>
        <v>2.5284096517815169E-3</v>
      </c>
      <c r="CA342" s="32">
        <f t="shared" si="736"/>
        <v>1.5906019375893832E-3</v>
      </c>
      <c r="CB342" s="32">
        <f t="shared" si="736"/>
        <v>1.347685099612869E-2</v>
      </c>
      <c r="CC342" s="32">
        <f t="shared" ref="CC342:CS342" si="737">CC341/$O341</f>
        <v>8.4781772969193051E-3</v>
      </c>
      <c r="CD342" s="32">
        <f t="shared" si="737"/>
        <v>5.3335523482930663E-3</v>
      </c>
      <c r="CE342" s="32">
        <f t="shared" si="737"/>
        <v>8.8378973490748081E-3</v>
      </c>
      <c r="CF342" s="32">
        <f t="shared" si="737"/>
        <v>5.5598493059657063E-3</v>
      </c>
      <c r="CG342" s="32">
        <f t="shared" si="737"/>
        <v>3.4976559564004607E-3</v>
      </c>
      <c r="CH342" s="32">
        <f t="shared" si="737"/>
        <v>5.7957478030454326E-3</v>
      </c>
      <c r="CI342" s="32">
        <f t="shared" si="737"/>
        <v>3.6460577813440796E-3</v>
      </c>
      <c r="CJ342" s="32">
        <f t="shared" si="737"/>
        <v>2.293705281295088E-3</v>
      </c>
      <c r="CK342" s="32">
        <f t="shared" si="737"/>
        <v>2.1956169250847344E-2</v>
      </c>
      <c r="CL342" s="32">
        <f t="shared" si="737"/>
        <v>1.3812447412479662E-2</v>
      </c>
      <c r="CM342" s="32">
        <f t="shared" si="737"/>
        <v>8.6892982716077968E-3</v>
      </c>
      <c r="CN342" s="32">
        <f t="shared" si="737"/>
        <v>1.4398494876410119E-2</v>
      </c>
      <c r="CO342" s="32">
        <f t="shared" si="737"/>
        <v>9.0579759623413067E-3</v>
      </c>
      <c r="CP342" s="32">
        <f t="shared" si="737"/>
        <v>5.6982989707330556E-3</v>
      </c>
      <c r="CQ342" s="32">
        <f t="shared" si="737"/>
        <v>9.4422962556643415E-3</v>
      </c>
      <c r="CR342" s="32">
        <f t="shared" si="737"/>
        <v>5.940071739945439E-3</v>
      </c>
      <c r="CS342" s="32">
        <f t="shared" si="737"/>
        <v>3.7368507956453533E-3</v>
      </c>
    </row>
    <row r="343" spans="2:97" ht="13.15" thickTop="1" x14ac:dyDescent="0.35">
      <c r="H343" s="34">
        <f t="shared" si="733"/>
        <v>2.3168994812294841E-4</v>
      </c>
      <c r="I343" s="34">
        <f t="shared" ref="I343:J343" si="738">I338</f>
        <v>-0.46332457092023227</v>
      </c>
      <c r="J343" s="34">
        <f t="shared" si="738"/>
        <v>-0.66216228679122147</v>
      </c>
      <c r="K343" s="34">
        <f t="shared" si="729"/>
        <v>-0.46347798726610789</v>
      </c>
      <c r="L343" s="34">
        <f>$CE$6-$CE$7*SUMPRODUCT($B$6:$CD$6,Q342:CS342)</f>
        <v>4.8491122302010581E-2</v>
      </c>
    </row>
    <row r="344" spans="2:97" ht="13.5" thickBot="1" x14ac:dyDescent="0.4">
      <c r="B344" s="39" t="s">
        <v>367</v>
      </c>
      <c r="D344" s="39" t="s">
        <v>368</v>
      </c>
      <c r="E344" s="39" t="s">
        <v>369</v>
      </c>
      <c r="F344" s="39" t="s">
        <v>370</v>
      </c>
      <c r="H344" s="39" t="s">
        <v>347</v>
      </c>
      <c r="I344" s="39" t="s">
        <v>371</v>
      </c>
      <c r="J344" s="39" t="s">
        <v>372</v>
      </c>
      <c r="K344" s="39" t="s">
        <v>349</v>
      </c>
      <c r="L344" s="39" t="s">
        <v>373</v>
      </c>
      <c r="M344" s="39" t="s">
        <v>374</v>
      </c>
      <c r="O344" s="45" t="s">
        <v>336</v>
      </c>
    </row>
    <row r="345" spans="2:97" ht="13.9" thickTop="1" thickBot="1" x14ac:dyDescent="0.4">
      <c r="B345" s="32">
        <f>1+B340</f>
        <v>4</v>
      </c>
      <c r="D345" s="32">
        <f>IF(F340,IF(M345&lt;0,D340,H345),E340)</f>
        <v>0</v>
      </c>
      <c r="E345" s="32">
        <f>IF(F340,IF(M345&lt;0,H345,E340),H345)</f>
        <v>1.158449740614742E-4</v>
      </c>
      <c r="F345" s="32" t="b">
        <f>OR(F340,M345*M340&lt;=0)</f>
        <v>1</v>
      </c>
      <c r="H345" s="32">
        <f>IF(F340,(D340+E340)/2,2*H340)</f>
        <v>1.158449740614742E-4</v>
      </c>
      <c r="I345" s="32">
        <f>I340</f>
        <v>-0.48844390607752575</v>
      </c>
      <c r="J345" s="32">
        <f>J340</f>
        <v>-1</v>
      </c>
      <c r="K345" s="32">
        <f>I345+J345*H345</f>
        <v>-0.48855975105158722</v>
      </c>
      <c r="L345" s="32">
        <f>$CE$3-$CE$7*SUMPRODUCT($B$3:$CD$3,Q347:CS347)</f>
        <v>3.114333037657957E-2</v>
      </c>
      <c r="M345" s="32">
        <f>SUMPRODUCT(L345:L348,J345:J348)</f>
        <v>-6.5545657992298792E-2</v>
      </c>
      <c r="O345" s="46">
        <f>SUM(Q345:CS345)</f>
        <v>-1.6470802972539631</v>
      </c>
      <c r="P345" s="39" t="s">
        <v>363</v>
      </c>
      <c r="Q345" s="32">
        <f t="shared" ref="Q345:AV345" si="739">SUMPRODUCT(B$3:B$6,$K345:$K348)</f>
        <v>0.94694540402980132</v>
      </c>
      <c r="R345" s="32">
        <f t="shared" si="739"/>
        <v>0.48354412493663129</v>
      </c>
      <c r="S345" s="32">
        <f t="shared" si="739"/>
        <v>2.014284584346121E-2</v>
      </c>
      <c r="T345" s="32">
        <f t="shared" si="739"/>
        <v>0.52494021233817478</v>
      </c>
      <c r="U345" s="32">
        <f t="shared" si="739"/>
        <v>6.1538933245004757E-2</v>
      </c>
      <c r="V345" s="32">
        <f t="shared" si="739"/>
        <v>-0.40186234584816533</v>
      </c>
      <c r="W345" s="32">
        <f t="shared" si="739"/>
        <v>0.1029350206465483</v>
      </c>
      <c r="X345" s="32">
        <f t="shared" si="739"/>
        <v>-0.36046625844662178</v>
      </c>
      <c r="Y345" s="32">
        <f t="shared" si="739"/>
        <v>-0.82386753753979192</v>
      </c>
      <c r="Z345" s="32">
        <f t="shared" si="739"/>
        <v>1.312963247864015</v>
      </c>
      <c r="AA345" s="32">
        <f t="shared" si="739"/>
        <v>0.84956196877084489</v>
      </c>
      <c r="AB345" s="32">
        <f t="shared" si="739"/>
        <v>0.38616068967767481</v>
      </c>
      <c r="AC345" s="32">
        <f t="shared" si="739"/>
        <v>0.89095805617238844</v>
      </c>
      <c r="AD345" s="32">
        <f t="shared" si="739"/>
        <v>0.4275567770792183</v>
      </c>
      <c r="AE345" s="32">
        <f t="shared" si="739"/>
        <v>-3.5844502013951784E-2</v>
      </c>
      <c r="AF345" s="32">
        <f t="shared" si="739"/>
        <v>0.46895286448076184</v>
      </c>
      <c r="AG345" s="32">
        <f t="shared" si="739"/>
        <v>5.551585387591762E-3</v>
      </c>
      <c r="AH345" s="32">
        <f t="shared" si="739"/>
        <v>-0.45784969370557832</v>
      </c>
      <c r="AI345" s="32">
        <f t="shared" si="739"/>
        <v>1.8009870396429664</v>
      </c>
      <c r="AJ345" s="32">
        <f t="shared" si="739"/>
        <v>1.3375857605497963</v>
      </c>
      <c r="AK345" s="32">
        <f t="shared" si="739"/>
        <v>0.87418448145662619</v>
      </c>
      <c r="AL345" s="32">
        <f t="shared" si="739"/>
        <v>1.3789818479513398</v>
      </c>
      <c r="AM345" s="32">
        <f t="shared" si="739"/>
        <v>0.91558056885816974</v>
      </c>
      <c r="AN345" s="32">
        <f t="shared" si="739"/>
        <v>0.45217928976499966</v>
      </c>
      <c r="AO345" s="32">
        <f t="shared" si="739"/>
        <v>0.95697665625971329</v>
      </c>
      <c r="AP345" s="32">
        <f t="shared" si="739"/>
        <v>0.49357537716654321</v>
      </c>
      <c r="AQ345" s="32">
        <f t="shared" si="739"/>
        <v>3.0174098073373123E-2</v>
      </c>
      <c r="AR345" s="32">
        <f t="shared" si="739"/>
        <v>0.45838565297821415</v>
      </c>
      <c r="AS345" s="32">
        <f t="shared" si="739"/>
        <v>-5.0156261149559289E-3</v>
      </c>
      <c r="AT345" s="32">
        <f t="shared" si="739"/>
        <v>-0.46841690520812601</v>
      </c>
      <c r="AU345" s="32">
        <f t="shared" si="739"/>
        <v>3.6380461286587618E-2</v>
      </c>
      <c r="AV345" s="32">
        <f t="shared" si="739"/>
        <v>-0.42702081780658246</v>
      </c>
      <c r="AW345" s="32">
        <f t="shared" ref="AW345:CB345" si="740">SUMPRODUCT(AH$3:AH$6,$K345:$K348)</f>
        <v>-0.89042209689975249</v>
      </c>
      <c r="AX345" s="32">
        <f t="shared" si="740"/>
        <v>-0.38562473040503886</v>
      </c>
      <c r="AY345" s="32">
        <f t="shared" si="740"/>
        <v>-0.84902600949820894</v>
      </c>
      <c r="AZ345" s="32">
        <f t="shared" si="740"/>
        <v>-1.312427288591379</v>
      </c>
      <c r="BA345" s="32">
        <f t="shared" si="740"/>
        <v>0.82440349681242764</v>
      </c>
      <c r="BB345" s="32">
        <f t="shared" si="740"/>
        <v>0.36100221771925761</v>
      </c>
      <c r="BC345" s="32">
        <f t="shared" si="740"/>
        <v>-0.10239906137391247</v>
      </c>
      <c r="BD345" s="32">
        <f t="shared" si="740"/>
        <v>0.40239830512080116</v>
      </c>
      <c r="BE345" s="32">
        <f t="shared" si="740"/>
        <v>-6.1002973972368923E-2</v>
      </c>
      <c r="BF345" s="32">
        <f t="shared" si="740"/>
        <v>-0.52440425306553906</v>
      </c>
      <c r="BG345" s="32">
        <f t="shared" si="740"/>
        <v>-1.9606886570825377E-2</v>
      </c>
      <c r="BH345" s="32">
        <f t="shared" si="740"/>
        <v>-0.48300816566399546</v>
      </c>
      <c r="BI345" s="32">
        <f t="shared" si="740"/>
        <v>-0.9464094447571656</v>
      </c>
      <c r="BJ345" s="32">
        <f t="shared" si="740"/>
        <v>1.312427288591379</v>
      </c>
      <c r="BK345" s="32">
        <f t="shared" si="740"/>
        <v>0.84902600949820894</v>
      </c>
      <c r="BL345" s="32">
        <f t="shared" si="740"/>
        <v>0.38562473040503886</v>
      </c>
      <c r="BM345" s="32">
        <f t="shared" si="740"/>
        <v>0.89042209689975249</v>
      </c>
      <c r="BN345" s="32">
        <f t="shared" si="740"/>
        <v>0.42702081780658246</v>
      </c>
      <c r="BO345" s="32">
        <f t="shared" si="740"/>
        <v>-3.6380461286587618E-2</v>
      </c>
      <c r="BP345" s="32">
        <f t="shared" si="740"/>
        <v>0.46841690520812601</v>
      </c>
      <c r="BQ345" s="32">
        <f t="shared" si="740"/>
        <v>5.0156261149559289E-3</v>
      </c>
      <c r="BR345" s="32">
        <f t="shared" si="740"/>
        <v>-0.45838565297821415</v>
      </c>
      <c r="BS345" s="32">
        <f t="shared" si="740"/>
        <v>-3.0174098073373123E-2</v>
      </c>
      <c r="BT345" s="32">
        <f t="shared" si="740"/>
        <v>-0.49357537716654321</v>
      </c>
      <c r="BU345" s="32">
        <f t="shared" si="740"/>
        <v>-0.95697665625971329</v>
      </c>
      <c r="BV345" s="32">
        <f t="shared" si="740"/>
        <v>-0.45217928976499966</v>
      </c>
      <c r="BW345" s="32">
        <f t="shared" si="740"/>
        <v>-0.91558056885816974</v>
      </c>
      <c r="BX345" s="32">
        <f t="shared" si="740"/>
        <v>-1.3789818479513398</v>
      </c>
      <c r="BY345" s="32">
        <f t="shared" si="740"/>
        <v>-0.87418448145662619</v>
      </c>
      <c r="BZ345" s="32">
        <f t="shared" si="740"/>
        <v>-1.3375857605497963</v>
      </c>
      <c r="CA345" s="32">
        <f t="shared" si="740"/>
        <v>-1.8009870396429664</v>
      </c>
      <c r="CB345" s="32">
        <f t="shared" si="740"/>
        <v>0.33584374576084053</v>
      </c>
      <c r="CC345" s="32">
        <f t="shared" ref="CC345:CS345" si="741">SUMPRODUCT(BN$3:BN$6,$K345:$K348)</f>
        <v>-0.12755753333232955</v>
      </c>
      <c r="CD345" s="32">
        <f t="shared" si="741"/>
        <v>-0.59095881242549964</v>
      </c>
      <c r="CE345" s="32">
        <f t="shared" si="741"/>
        <v>-8.6161445930786007E-2</v>
      </c>
      <c r="CF345" s="32">
        <f t="shared" si="741"/>
        <v>-0.54956272502395609</v>
      </c>
      <c r="CG345" s="32">
        <f t="shared" si="741"/>
        <v>-1.0129640041171262</v>
      </c>
      <c r="CH345" s="32">
        <f t="shared" si="741"/>
        <v>-0.50816663762241254</v>
      </c>
      <c r="CI345" s="32">
        <f t="shared" si="741"/>
        <v>-0.97156791671558262</v>
      </c>
      <c r="CJ345" s="32">
        <f t="shared" si="741"/>
        <v>-1.4349691958087527</v>
      </c>
      <c r="CK345" s="32">
        <f t="shared" si="741"/>
        <v>0.82386753753979192</v>
      </c>
      <c r="CL345" s="32">
        <f t="shared" si="741"/>
        <v>0.36046625844662178</v>
      </c>
      <c r="CM345" s="32">
        <f t="shared" si="741"/>
        <v>-0.1029350206465483</v>
      </c>
      <c r="CN345" s="32">
        <f t="shared" si="741"/>
        <v>0.40186234584816533</v>
      </c>
      <c r="CO345" s="32">
        <f t="shared" si="741"/>
        <v>-6.1538933245004757E-2</v>
      </c>
      <c r="CP345" s="32">
        <f t="shared" si="741"/>
        <v>-0.52494021233817478</v>
      </c>
      <c r="CQ345" s="32">
        <f t="shared" si="741"/>
        <v>-2.014284584346121E-2</v>
      </c>
      <c r="CR345" s="32">
        <f t="shared" si="741"/>
        <v>-0.48354412493663129</v>
      </c>
      <c r="CS345" s="32">
        <f t="shared" si="741"/>
        <v>-0.94694540402980132</v>
      </c>
    </row>
    <row r="346" spans="2:97" ht="13.9" thickTop="1" thickBot="1" x14ac:dyDescent="0.4">
      <c r="H346" s="33">
        <f>H345</f>
        <v>1.158449740614742E-4</v>
      </c>
      <c r="I346" s="33">
        <f t="shared" ref="I346:J346" si="742">I341</f>
        <v>0.42697628472453758</v>
      </c>
      <c r="J346" s="33">
        <f t="shared" si="742"/>
        <v>0.38441962981713684</v>
      </c>
      <c r="K346" s="33">
        <f t="shared" ref="K346:K348" si="743">I346+J346*H346</f>
        <v>0.42702081780658246</v>
      </c>
      <c r="L346" s="33">
        <f>$CE$4-$CE$7*SUMPRODUCT($B$4:$CD$4,Q347:CS347)</f>
        <v>-1.3077648750282833E-2</v>
      </c>
      <c r="M346" s="39" t="s">
        <v>375</v>
      </c>
      <c r="O346" s="47">
        <f t="shared" ref="O346:O347" si="744">SUM(Q346:CS346)</f>
        <v>103.79850577825445</v>
      </c>
      <c r="P346" s="39" t="s">
        <v>365</v>
      </c>
      <c r="Q346" s="33">
        <f>EXP(Q345)</f>
        <v>2.5778234117922714</v>
      </c>
      <c r="R346" s="33">
        <f>EXP(R345)</f>
        <v>1.6218121333933868</v>
      </c>
      <c r="S346" s="33">
        <f t="shared" ref="S346:CD346" si="745">EXP(S345)</f>
        <v>1.0203470819567388</v>
      </c>
      <c r="T346" s="33">
        <f t="shared" si="745"/>
        <v>1.690357782818402</v>
      </c>
      <c r="U346" s="33">
        <f t="shared" si="745"/>
        <v>1.0634719001348496</v>
      </c>
      <c r="V346" s="33">
        <f t="shared" si="745"/>
        <v>0.66907284000592548</v>
      </c>
      <c r="W346" s="33">
        <f t="shared" si="745"/>
        <v>1.1084193823610888</v>
      </c>
      <c r="X346" s="33">
        <f t="shared" si="745"/>
        <v>0.69735110441555614</v>
      </c>
      <c r="Y346" s="33">
        <f t="shared" si="745"/>
        <v>0.43873155826065741</v>
      </c>
      <c r="Z346" s="33">
        <f t="shared" si="745"/>
        <v>3.7171723112861081</v>
      </c>
      <c r="AA346" s="33">
        <f t="shared" si="745"/>
        <v>2.3386222379624928</v>
      </c>
      <c r="AB346" s="33">
        <f t="shared" si="745"/>
        <v>1.4713210779299115</v>
      </c>
      <c r="AC346" s="33">
        <f t="shared" si="745"/>
        <v>2.4374637602080527</v>
      </c>
      <c r="AD346" s="33">
        <f t="shared" si="745"/>
        <v>1.5335062452022767</v>
      </c>
      <c r="AE346" s="33">
        <f t="shared" si="745"/>
        <v>0.96479030476894478</v>
      </c>
      <c r="AF346" s="33">
        <f t="shared" si="745"/>
        <v>1.5983196593520212</v>
      </c>
      <c r="AG346" s="33">
        <f t="shared" si="745"/>
        <v>1.0055670239941084</v>
      </c>
      <c r="AH346" s="33">
        <f t="shared" si="745"/>
        <v>0.63264255922016654</v>
      </c>
      <c r="AI346" s="33">
        <f t="shared" si="745"/>
        <v>6.0556216541823327</v>
      </c>
      <c r="AJ346" s="33">
        <f t="shared" si="745"/>
        <v>3.8098345406694798</v>
      </c>
      <c r="AK346" s="33">
        <f t="shared" si="745"/>
        <v>2.3969197641754105</v>
      </c>
      <c r="AL346" s="33">
        <f t="shared" si="745"/>
        <v>3.9708566328187311</v>
      </c>
      <c r="AM346" s="33">
        <f t="shared" si="745"/>
        <v>2.4982252227252175</v>
      </c>
      <c r="AN346" s="33">
        <f t="shared" si="745"/>
        <v>1.5717337190867471</v>
      </c>
      <c r="AO346" s="33">
        <f t="shared" si="745"/>
        <v>2.6038123414646459</v>
      </c>
      <c r="AP346" s="33">
        <f t="shared" si="745"/>
        <v>1.6381628117539575</v>
      </c>
      <c r="AQ346" s="33">
        <f t="shared" si="745"/>
        <v>1.0306339497200931</v>
      </c>
      <c r="AR346" s="33">
        <f t="shared" si="745"/>
        <v>1.5815188029047409</v>
      </c>
      <c r="AS346" s="33">
        <f t="shared" si="745"/>
        <v>0.99499693113477805</v>
      </c>
      <c r="AT346" s="33">
        <f t="shared" si="745"/>
        <v>0.62599248971892096</v>
      </c>
      <c r="AU346" s="33">
        <f t="shared" si="745"/>
        <v>1.037050328945921</v>
      </c>
      <c r="AV346" s="33">
        <f t="shared" si="745"/>
        <v>0.65244996950924972</v>
      </c>
      <c r="AW346" s="33">
        <f t="shared" si="745"/>
        <v>0.41048245280950052</v>
      </c>
      <c r="AX346" s="33">
        <f t="shared" si="745"/>
        <v>0.68002567076126097</v>
      </c>
      <c r="AY346" s="33">
        <f t="shared" si="745"/>
        <v>0.42783143283379504</v>
      </c>
      <c r="AZ346" s="33">
        <f t="shared" si="745"/>
        <v>0.26916591945082391</v>
      </c>
      <c r="BA346" s="33">
        <f t="shared" si="745"/>
        <v>2.2805200220633202</v>
      </c>
      <c r="BB346" s="33">
        <f t="shared" si="745"/>
        <v>1.4347666427846415</v>
      </c>
      <c r="BC346" s="33">
        <f t="shared" si="745"/>
        <v>0.90266925934945963</v>
      </c>
      <c r="BD346" s="33">
        <f t="shared" si="745"/>
        <v>1.4954068422738673</v>
      </c>
      <c r="BE346" s="33">
        <f t="shared" si="745"/>
        <v>0.94082044179785118</v>
      </c>
      <c r="BF346" s="33">
        <f t="shared" si="745"/>
        <v>0.59190788665831151</v>
      </c>
      <c r="BG346" s="33">
        <f t="shared" si="745"/>
        <v>0.98058407831747074</v>
      </c>
      <c r="BH346" s="33">
        <f t="shared" si="745"/>
        <v>0.61692478575246879</v>
      </c>
      <c r="BI346" s="33">
        <f t="shared" si="745"/>
        <v>0.38813213439970712</v>
      </c>
      <c r="BJ346" s="33">
        <f t="shared" si="745"/>
        <v>3.7151805921057477</v>
      </c>
      <c r="BK346" s="33">
        <f t="shared" si="745"/>
        <v>2.337369167516222</v>
      </c>
      <c r="BL346" s="33">
        <f t="shared" si="745"/>
        <v>1.4705327210376351</v>
      </c>
      <c r="BM346" s="33">
        <f t="shared" si="745"/>
        <v>2.4361577289251066</v>
      </c>
      <c r="BN346" s="33">
        <f t="shared" si="745"/>
        <v>1.5326845685228023</v>
      </c>
      <c r="BO346" s="33">
        <f t="shared" si="745"/>
        <v>0.96427335500333944</v>
      </c>
      <c r="BP346" s="33">
        <f t="shared" si="745"/>
        <v>1.597463254629482</v>
      </c>
      <c r="BQ346" s="33">
        <f t="shared" si="745"/>
        <v>1.0050282254232845</v>
      </c>
      <c r="BR346" s="33">
        <f t="shared" si="745"/>
        <v>0.63230357942208582</v>
      </c>
      <c r="BS346" s="33">
        <f t="shared" si="745"/>
        <v>0.97027659555711998</v>
      </c>
      <c r="BT346" s="33">
        <f t="shared" si="745"/>
        <v>0.61043993480068948</v>
      </c>
      <c r="BU346" s="33">
        <f t="shared" si="745"/>
        <v>0.38405225448678054</v>
      </c>
      <c r="BV346" s="33">
        <f t="shared" si="745"/>
        <v>0.6362400881626743</v>
      </c>
      <c r="BW346" s="33">
        <f t="shared" si="745"/>
        <v>0.40028416609657741</v>
      </c>
      <c r="BX346" s="33">
        <f t="shared" si="745"/>
        <v>0.25183482872060914</v>
      </c>
      <c r="BY346" s="33">
        <f t="shared" si="745"/>
        <v>0.4172021170445897</v>
      </c>
      <c r="BZ346" s="33">
        <f t="shared" si="745"/>
        <v>0.26247859042830662</v>
      </c>
      <c r="CA346" s="33">
        <f t="shared" si="745"/>
        <v>0.16513581216048184</v>
      </c>
      <c r="CB346" s="33">
        <f t="shared" si="745"/>
        <v>1.3991203892380948</v>
      </c>
      <c r="CC346" s="33">
        <f t="shared" si="745"/>
        <v>0.88024277107747517</v>
      </c>
      <c r="CD346" s="33">
        <f t="shared" si="745"/>
        <v>0.55379604356712464</v>
      </c>
      <c r="CE346" s="33">
        <f t="shared" ref="CE346:CS346" si="746">EXP(CE345)</f>
        <v>0.91744610132321402</v>
      </c>
      <c r="CF346" s="33">
        <f t="shared" si="746"/>
        <v>0.57720215126215502</v>
      </c>
      <c r="CG346" s="33">
        <f t="shared" si="746"/>
        <v>0.36314103132723152</v>
      </c>
      <c r="CH346" s="33">
        <f t="shared" si="746"/>
        <v>0.60159751462954913</v>
      </c>
      <c r="CI346" s="33">
        <f t="shared" si="746"/>
        <v>0.37848913318975291</v>
      </c>
      <c r="CJ346" s="33">
        <f t="shared" si="746"/>
        <v>0.23812269907887385</v>
      </c>
      <c r="CK346" s="33">
        <f t="shared" si="746"/>
        <v>2.2792980836949139</v>
      </c>
      <c r="CL346" s="33">
        <f t="shared" si="746"/>
        <v>1.4339978723316014</v>
      </c>
      <c r="CM346" s="33">
        <f t="shared" si="746"/>
        <v>0.90218559501355866</v>
      </c>
      <c r="CN346" s="33">
        <f t="shared" si="746"/>
        <v>1.4946055798515805</v>
      </c>
      <c r="CO346" s="33">
        <f t="shared" si="746"/>
        <v>0.94031633546048432</v>
      </c>
      <c r="CP346" s="33">
        <f t="shared" si="746"/>
        <v>0.59159073313618826</v>
      </c>
      <c r="CQ346" s="33">
        <f t="shared" si="746"/>
        <v>0.9800586660004762</v>
      </c>
      <c r="CR346" s="33">
        <f t="shared" si="746"/>
        <v>0.61659422778374295</v>
      </c>
      <c r="CS346" s="33">
        <f t="shared" si="746"/>
        <v>0.38792416711924216</v>
      </c>
    </row>
    <row r="347" spans="2:97" ht="13.9" thickTop="1" thickBot="1" x14ac:dyDescent="0.4">
      <c r="H347" s="32">
        <f t="shared" ref="H347:H348" si="747">H346</f>
        <v>1.158449740614742E-4</v>
      </c>
      <c r="I347" s="32">
        <f t="shared" ref="I347:J347" si="748">I342</f>
        <v>-0.42208590273529384</v>
      </c>
      <c r="J347" s="32">
        <f t="shared" si="748"/>
        <v>0.69671597167849897</v>
      </c>
      <c r="K347" s="32">
        <f t="shared" si="743"/>
        <v>-0.42200519169162654</v>
      </c>
      <c r="L347" s="32">
        <f>$CE$5-$CE$7*SUMPRODUCT($B$5:$CD$5,Q347:CS347)</f>
        <v>-2.233324996714714E-2</v>
      </c>
      <c r="M347" s="32">
        <f>SUMPRODUCT($B$7:$CD$7, LN(Q347:CS347))</f>
        <v>-2480.3390517438734</v>
      </c>
      <c r="O347" s="48">
        <f t="shared" si="744"/>
        <v>0.99999999999999978</v>
      </c>
      <c r="P347" s="39" t="s">
        <v>366</v>
      </c>
      <c r="Q347" s="32">
        <f t="shared" ref="Q347:AV347" si="749">Q346/$O346</f>
        <v>2.4834879774659719E-2</v>
      </c>
      <c r="R347" s="32">
        <f t="shared" si="749"/>
        <v>1.5624619268200995E-2</v>
      </c>
      <c r="S347" s="32">
        <f t="shared" si="749"/>
        <v>9.8300748580766109E-3</v>
      </c>
      <c r="T347" s="32">
        <f t="shared" si="749"/>
        <v>1.62849914856147E-2</v>
      </c>
      <c r="U347" s="32">
        <f t="shared" si="749"/>
        <v>1.0245541514891869E-2</v>
      </c>
      <c r="V347" s="32">
        <f t="shared" si="749"/>
        <v>6.4458812291120155E-3</v>
      </c>
      <c r="W347" s="32">
        <f t="shared" si="749"/>
        <v>1.0678567808374947E-2</v>
      </c>
      <c r="X347" s="32">
        <f t="shared" si="749"/>
        <v>6.7183154438206719E-3</v>
      </c>
      <c r="Y347" s="32">
        <f t="shared" si="749"/>
        <v>4.2267617917152202E-3</v>
      </c>
      <c r="Z347" s="32">
        <f t="shared" si="749"/>
        <v>3.5811424099178576E-2</v>
      </c>
      <c r="AA347" s="32">
        <f t="shared" si="749"/>
        <v>2.253040369346462E-2</v>
      </c>
      <c r="AB347" s="32">
        <f t="shared" si="749"/>
        <v>1.4174780907473813E-2</v>
      </c>
      <c r="AC347" s="32">
        <f t="shared" si="749"/>
        <v>2.3482647866003247E-2</v>
      </c>
      <c r="AD347" s="32">
        <f t="shared" si="749"/>
        <v>1.4773875921473455E-2</v>
      </c>
      <c r="AE347" s="32">
        <f t="shared" si="749"/>
        <v>9.2948380859165132E-3</v>
      </c>
      <c r="AF347" s="32">
        <f t="shared" si="749"/>
        <v>1.5398291597439022E-2</v>
      </c>
      <c r="AG347" s="32">
        <f t="shared" si="749"/>
        <v>9.6876830398918163E-3</v>
      </c>
      <c r="AH347" s="32">
        <f t="shared" si="749"/>
        <v>6.0949100806102713E-3</v>
      </c>
      <c r="AI347" s="32">
        <f t="shared" si="749"/>
        <v>5.8340162112921007E-2</v>
      </c>
      <c r="AJ347" s="32">
        <f t="shared" si="749"/>
        <v>3.6704136654996354E-2</v>
      </c>
      <c r="AK347" s="32">
        <f t="shared" si="749"/>
        <v>2.3092044978912978E-2</v>
      </c>
      <c r="AL347" s="32">
        <f t="shared" si="749"/>
        <v>3.8255431550254709E-2</v>
      </c>
      <c r="AM347" s="32">
        <f t="shared" si="749"/>
        <v>2.4068026837131887E-2</v>
      </c>
      <c r="AN347" s="32">
        <f t="shared" si="749"/>
        <v>1.5142161318241459E-2</v>
      </c>
      <c r="AO347" s="32">
        <f t="shared" si="749"/>
        <v>2.5085258423923656E-2</v>
      </c>
      <c r="AP347" s="32">
        <f t="shared" si="749"/>
        <v>1.578214252191238E-2</v>
      </c>
      <c r="AQ347" s="32">
        <f t="shared" si="749"/>
        <v>9.9291790569880113E-3</v>
      </c>
      <c r="AR347" s="32">
        <f t="shared" si="749"/>
        <v>1.5236431305507921E-2</v>
      </c>
      <c r="AS347" s="32">
        <f t="shared" si="749"/>
        <v>9.5858502362297753E-3</v>
      </c>
      <c r="AT347" s="32">
        <f t="shared" si="749"/>
        <v>6.0308429781853849E-3</v>
      </c>
      <c r="AU347" s="32">
        <f t="shared" si="749"/>
        <v>9.990994775602835E-3</v>
      </c>
      <c r="AV347" s="32">
        <f t="shared" si="749"/>
        <v>6.2857356627376085E-3</v>
      </c>
      <c r="AW347" s="32">
        <f t="shared" ref="AW347:CB347" si="750">AW346/$O346</f>
        <v>3.9546084958719668E-3</v>
      </c>
      <c r="AX347" s="32">
        <f t="shared" si="750"/>
        <v>6.5514013488210034E-3</v>
      </c>
      <c r="AY347" s="32">
        <f t="shared" si="750"/>
        <v>4.1217494377787543E-3</v>
      </c>
      <c r="AZ347" s="32">
        <f t="shared" si="750"/>
        <v>2.5931579403064352E-3</v>
      </c>
      <c r="BA347" s="32">
        <f t="shared" si="750"/>
        <v>2.1970644037354572E-2</v>
      </c>
      <c r="BB347" s="32">
        <f t="shared" si="750"/>
        <v>1.3822613649658354E-2</v>
      </c>
      <c r="BC347" s="32">
        <f t="shared" si="750"/>
        <v>8.6963608250569518E-3</v>
      </c>
      <c r="BD347" s="32">
        <f t="shared" si="750"/>
        <v>1.4406824366706362E-2</v>
      </c>
      <c r="BE347" s="32">
        <f t="shared" si="750"/>
        <v>9.0639112263112259E-3</v>
      </c>
      <c r="BF347" s="32">
        <f t="shared" si="750"/>
        <v>5.7024702062938061E-3</v>
      </c>
      <c r="BG347" s="32">
        <f t="shared" si="750"/>
        <v>9.4469960907944094E-3</v>
      </c>
      <c r="BH347" s="32">
        <f t="shared" si="750"/>
        <v>5.9434842643150375E-3</v>
      </c>
      <c r="BI347" s="32">
        <f t="shared" si="750"/>
        <v>3.7392844096318378E-3</v>
      </c>
      <c r="BJ347" s="32">
        <f t="shared" si="750"/>
        <v>3.5792235776905275E-2</v>
      </c>
      <c r="BK347" s="32">
        <f t="shared" si="750"/>
        <v>2.251833155006645E-2</v>
      </c>
      <c r="BL347" s="32">
        <f t="shared" si="750"/>
        <v>1.4167185837714711E-2</v>
      </c>
      <c r="BM347" s="32">
        <f t="shared" si="750"/>
        <v>2.3470065495253749E-2</v>
      </c>
      <c r="BN347" s="32">
        <f t="shared" si="750"/>
        <v>1.4765959847216762E-2</v>
      </c>
      <c r="BO347" s="32">
        <f t="shared" si="750"/>
        <v>9.2898577660002549E-3</v>
      </c>
      <c r="BP347" s="32">
        <f t="shared" si="750"/>
        <v>1.5390040951477231E-2</v>
      </c>
      <c r="BQ347" s="32">
        <f t="shared" si="750"/>
        <v>9.6824922274925049E-3</v>
      </c>
      <c r="BR347" s="32">
        <f t="shared" si="750"/>
        <v>6.091644332268914E-3</v>
      </c>
      <c r="BS347" s="32">
        <f t="shared" si="750"/>
        <v>9.3476932859701215E-3</v>
      </c>
      <c r="BT347" s="32">
        <f t="shared" si="750"/>
        <v>5.8810088856652426E-3</v>
      </c>
      <c r="BU347" s="32">
        <f t="shared" si="750"/>
        <v>3.6999786423441809E-3</v>
      </c>
      <c r="BV347" s="32">
        <f t="shared" si="750"/>
        <v>6.1295688545062385E-3</v>
      </c>
      <c r="BW347" s="32">
        <f t="shared" si="750"/>
        <v>3.8563576912340873E-3</v>
      </c>
      <c r="BX347" s="32">
        <f t="shared" si="750"/>
        <v>2.4261893447542092E-3</v>
      </c>
      <c r="BY347" s="32">
        <f t="shared" si="750"/>
        <v>4.0193460774460643E-3</v>
      </c>
      <c r="BZ347" s="32">
        <f t="shared" si="750"/>
        <v>2.5287318777887E-3</v>
      </c>
      <c r="CA347" s="32">
        <f t="shared" si="750"/>
        <v>1.5909266797468429E-3</v>
      </c>
      <c r="CB347" s="32">
        <f t="shared" si="750"/>
        <v>1.3479195858821383E-2</v>
      </c>
      <c r="CC347" s="32">
        <f t="shared" ref="CC347:CS347" si="751">CC346/$O346</f>
        <v>8.4803029145520126E-3</v>
      </c>
      <c r="CD347" s="32">
        <f t="shared" si="751"/>
        <v>5.3352988023758589E-3</v>
      </c>
      <c r="CE347" s="32">
        <f t="shared" si="751"/>
        <v>8.8387216602439454E-3</v>
      </c>
      <c r="CF347" s="32">
        <f t="shared" si="751"/>
        <v>5.560794415434423E-3</v>
      </c>
      <c r="CG347" s="32">
        <f t="shared" si="751"/>
        <v>3.4985188717746333E-3</v>
      </c>
      <c r="CH347" s="32">
        <f t="shared" si="751"/>
        <v>5.7958205671548545E-3</v>
      </c>
      <c r="CI347" s="32">
        <f t="shared" si="751"/>
        <v>3.6463832533227612E-3</v>
      </c>
      <c r="CJ347" s="32">
        <f t="shared" si="751"/>
        <v>2.2940860014649652E-3</v>
      </c>
      <c r="CK347" s="32">
        <f t="shared" si="751"/>
        <v>2.1958871821952775E-2</v>
      </c>
      <c r="CL347" s="32">
        <f t="shared" si="751"/>
        <v>1.3815207276635197E-2</v>
      </c>
      <c r="CM347" s="32">
        <f t="shared" si="751"/>
        <v>8.6917011786364698E-3</v>
      </c>
      <c r="CN347" s="32">
        <f t="shared" si="751"/>
        <v>1.439910496442519E-2</v>
      </c>
      <c r="CO347" s="32">
        <f t="shared" si="751"/>
        <v>9.0590546406254576E-3</v>
      </c>
      <c r="CP347" s="32">
        <f t="shared" si="751"/>
        <v>5.6994147333874739E-3</v>
      </c>
      <c r="CQ347" s="32">
        <f t="shared" si="751"/>
        <v>9.4419342422344989E-3</v>
      </c>
      <c r="CR347" s="32">
        <f t="shared" si="751"/>
        <v>5.9402996522992151E-3</v>
      </c>
      <c r="CS347" s="32">
        <f t="shared" si="751"/>
        <v>3.7372808424426412E-3</v>
      </c>
    </row>
    <row r="348" spans="2:97" ht="13.15" thickTop="1" x14ac:dyDescent="0.35">
      <c r="H348" s="34">
        <f t="shared" si="747"/>
        <v>1.158449740614742E-4</v>
      </c>
      <c r="I348" s="34">
        <f t="shared" ref="I348:J348" si="752">I343</f>
        <v>-0.46332457092023227</v>
      </c>
      <c r="J348" s="34">
        <f t="shared" si="752"/>
        <v>-0.66216228679122147</v>
      </c>
      <c r="K348" s="34">
        <f t="shared" si="743"/>
        <v>-0.46340127909317008</v>
      </c>
      <c r="L348" s="34">
        <f>$CE$6-$CE$7*SUMPRODUCT($B$6:$CD$6,Q347:CS347)</f>
        <v>2.0863602546143056E-2</v>
      </c>
    </row>
    <row r="349" spans="2:97" ht="13.5" thickBot="1" x14ac:dyDescent="0.4">
      <c r="B349" s="39" t="s">
        <v>367</v>
      </c>
      <c r="D349" s="39" t="s">
        <v>368</v>
      </c>
      <c r="E349" s="39" t="s">
        <v>369</v>
      </c>
      <c r="F349" s="39" t="s">
        <v>370</v>
      </c>
      <c r="H349" s="39" t="s">
        <v>347</v>
      </c>
      <c r="I349" s="39" t="s">
        <v>371</v>
      </c>
      <c r="J349" s="39" t="s">
        <v>372</v>
      </c>
      <c r="K349" s="39" t="s">
        <v>349</v>
      </c>
      <c r="L349" s="39" t="s">
        <v>373</v>
      </c>
      <c r="M349" s="39" t="s">
        <v>374</v>
      </c>
      <c r="O349" s="45" t="s">
        <v>336</v>
      </c>
    </row>
    <row r="350" spans="2:97" ht="13.9" thickTop="1" thickBot="1" x14ac:dyDescent="0.4">
      <c r="B350" s="32">
        <f>1+B345</f>
        <v>5</v>
      </c>
      <c r="D350" s="32">
        <f>IF(F345,IF(M350&lt;0,D345,H350),E345)</f>
        <v>0</v>
      </c>
      <c r="E350" s="32">
        <f>IF(F345,IF(M350&lt;0,H350,E345),H350)</f>
        <v>5.7922487030737102E-5</v>
      </c>
      <c r="F350" s="32" t="b">
        <f>OR(F345,M350*M345&lt;=0)</f>
        <v>1</v>
      </c>
      <c r="H350" s="32">
        <f>IF(F345,(D345+E345)/2,2*H345)</f>
        <v>5.7922487030737102E-5</v>
      </c>
      <c r="I350" s="32">
        <f>I345</f>
        <v>-0.48844390607752575</v>
      </c>
      <c r="J350" s="32">
        <f>J345</f>
        <v>-1</v>
      </c>
      <c r="K350" s="32">
        <f>I350+J350*H350</f>
        <v>-0.48850182856455648</v>
      </c>
      <c r="L350" s="32">
        <f>$CE$3-$CE$7*SUMPRODUCT($B$3:$CD$3,Q352:CS352)</f>
        <v>1.0517602215685429E-2</v>
      </c>
      <c r="M350" s="32">
        <f>SUMPRODUCT(L350:L353,J350:J353)</f>
        <v>-2.2137491328977278E-2</v>
      </c>
      <c r="O350" s="46">
        <f>SUM(Q350:CS350)</f>
        <v>-1.6469944120243007</v>
      </c>
      <c r="P350" s="39" t="s">
        <v>363</v>
      </c>
      <c r="Q350" s="32">
        <f t="shared" ref="Q350:AV350" si="753">SUMPRODUCT(B$3:B$6,$K350:$K353)</f>
        <v>0.9469117495191578</v>
      </c>
      <c r="R350" s="32">
        <f t="shared" si="753"/>
        <v>0.48354882451245662</v>
      </c>
      <c r="S350" s="32">
        <f t="shared" si="753"/>
        <v>2.0185899505755445E-2</v>
      </c>
      <c r="T350" s="32">
        <f t="shared" si="753"/>
        <v>0.52486620230569758</v>
      </c>
      <c r="U350" s="32">
        <f t="shared" si="753"/>
        <v>6.1503277298996462E-2</v>
      </c>
      <c r="V350" s="32">
        <f t="shared" si="753"/>
        <v>-0.40185964770770471</v>
      </c>
      <c r="W350" s="32">
        <f t="shared" si="753"/>
        <v>0.10282065509223748</v>
      </c>
      <c r="X350" s="32">
        <f t="shared" si="753"/>
        <v>-0.3605422699144637</v>
      </c>
      <c r="Y350" s="32">
        <f t="shared" si="753"/>
        <v>-0.82390519492116487</v>
      </c>
      <c r="Z350" s="32">
        <f t="shared" si="753"/>
        <v>1.3129105077467806</v>
      </c>
      <c r="AA350" s="32">
        <f t="shared" si="753"/>
        <v>0.84954758274007958</v>
      </c>
      <c r="AB350" s="32">
        <f t="shared" si="753"/>
        <v>0.3861846577333784</v>
      </c>
      <c r="AC350" s="32">
        <f t="shared" si="753"/>
        <v>0.89086496053332054</v>
      </c>
      <c r="AD350" s="32">
        <f t="shared" si="753"/>
        <v>0.42750203552661936</v>
      </c>
      <c r="AE350" s="32">
        <f t="shared" si="753"/>
        <v>-3.5860889480081815E-2</v>
      </c>
      <c r="AF350" s="32">
        <f t="shared" si="753"/>
        <v>0.46881941331986038</v>
      </c>
      <c r="AG350" s="32">
        <f t="shared" si="753"/>
        <v>5.4564883131592024E-3</v>
      </c>
      <c r="AH350" s="32">
        <f t="shared" si="753"/>
        <v>-0.45790643669354197</v>
      </c>
      <c r="AI350" s="32">
        <f t="shared" si="753"/>
        <v>1.8009088520502776</v>
      </c>
      <c r="AJ350" s="32">
        <f t="shared" si="753"/>
        <v>1.3375459270435766</v>
      </c>
      <c r="AK350" s="32">
        <f t="shared" si="753"/>
        <v>0.87418300203687538</v>
      </c>
      <c r="AL350" s="32">
        <f t="shared" si="753"/>
        <v>1.3788633048368175</v>
      </c>
      <c r="AM350" s="32">
        <f t="shared" si="753"/>
        <v>0.91550037983011645</v>
      </c>
      <c r="AN350" s="32">
        <f t="shared" si="753"/>
        <v>0.45213745482341527</v>
      </c>
      <c r="AO350" s="32">
        <f t="shared" si="753"/>
        <v>0.95681775762335741</v>
      </c>
      <c r="AP350" s="32">
        <f t="shared" si="753"/>
        <v>0.49345483261665629</v>
      </c>
      <c r="AQ350" s="32">
        <f t="shared" si="753"/>
        <v>3.0091907609955115E-2</v>
      </c>
      <c r="AR350" s="32">
        <f t="shared" si="753"/>
        <v>0.45840992095460131</v>
      </c>
      <c r="AS350" s="32">
        <f t="shared" si="753"/>
        <v>-4.9530040520998631E-3</v>
      </c>
      <c r="AT350" s="32">
        <f t="shared" si="753"/>
        <v>-0.46831592905880104</v>
      </c>
      <c r="AU350" s="32">
        <f t="shared" si="753"/>
        <v>3.6364373741141154E-2</v>
      </c>
      <c r="AV350" s="32">
        <f t="shared" si="753"/>
        <v>-0.42699855126556002</v>
      </c>
      <c r="AW350" s="32">
        <f t="shared" ref="AW350:CB350" si="754">SUMPRODUCT(AH$3:AH$6,$K350:$K353)</f>
        <v>-0.89036147627226114</v>
      </c>
      <c r="AX350" s="32">
        <f t="shared" si="754"/>
        <v>-0.38568117347231901</v>
      </c>
      <c r="AY350" s="32">
        <f t="shared" si="754"/>
        <v>-0.84904409847902018</v>
      </c>
      <c r="AZ350" s="32">
        <f t="shared" si="754"/>
        <v>-1.3124070234857212</v>
      </c>
      <c r="BA350" s="32">
        <f t="shared" si="754"/>
        <v>0.82440867918222427</v>
      </c>
      <c r="BB350" s="32">
        <f t="shared" si="754"/>
        <v>0.36104575417552304</v>
      </c>
      <c r="BC350" s="32">
        <f t="shared" si="754"/>
        <v>-0.10231717083117814</v>
      </c>
      <c r="BD350" s="32">
        <f t="shared" si="754"/>
        <v>0.40236313196876405</v>
      </c>
      <c r="BE350" s="32">
        <f t="shared" si="754"/>
        <v>-6.0999793037937143E-2</v>
      </c>
      <c r="BF350" s="32">
        <f t="shared" si="754"/>
        <v>-0.5243627180446383</v>
      </c>
      <c r="BG350" s="32">
        <f t="shared" si="754"/>
        <v>-1.9682415244696105E-2</v>
      </c>
      <c r="BH350" s="32">
        <f t="shared" si="754"/>
        <v>-0.48304534025139728</v>
      </c>
      <c r="BI350" s="32">
        <f t="shared" si="754"/>
        <v>-0.94640826525809851</v>
      </c>
      <c r="BJ350" s="32">
        <f t="shared" si="754"/>
        <v>1.3124070234857212</v>
      </c>
      <c r="BK350" s="32">
        <f t="shared" si="754"/>
        <v>0.84904409847902018</v>
      </c>
      <c r="BL350" s="32">
        <f t="shared" si="754"/>
        <v>0.38568117347231901</v>
      </c>
      <c r="BM350" s="32">
        <f t="shared" si="754"/>
        <v>0.89036147627226114</v>
      </c>
      <c r="BN350" s="32">
        <f t="shared" si="754"/>
        <v>0.42699855126556002</v>
      </c>
      <c r="BO350" s="32">
        <f t="shared" si="754"/>
        <v>-3.6364373741141154E-2</v>
      </c>
      <c r="BP350" s="32">
        <f t="shared" si="754"/>
        <v>0.46831592905880104</v>
      </c>
      <c r="BQ350" s="32">
        <f t="shared" si="754"/>
        <v>4.9530040520998631E-3</v>
      </c>
      <c r="BR350" s="32">
        <f t="shared" si="754"/>
        <v>-0.45840992095460131</v>
      </c>
      <c r="BS350" s="32">
        <f t="shared" si="754"/>
        <v>-3.0091907609955115E-2</v>
      </c>
      <c r="BT350" s="32">
        <f t="shared" si="754"/>
        <v>-0.49345483261665629</v>
      </c>
      <c r="BU350" s="32">
        <f t="shared" si="754"/>
        <v>-0.95681775762335741</v>
      </c>
      <c r="BV350" s="32">
        <f t="shared" si="754"/>
        <v>-0.45213745482341527</v>
      </c>
      <c r="BW350" s="32">
        <f t="shared" si="754"/>
        <v>-0.91550037983011645</v>
      </c>
      <c r="BX350" s="32">
        <f t="shared" si="754"/>
        <v>-1.3788633048368175</v>
      </c>
      <c r="BY350" s="32">
        <f t="shared" si="754"/>
        <v>-0.87418300203687538</v>
      </c>
      <c r="BZ350" s="32">
        <f t="shared" si="754"/>
        <v>-1.3375459270435766</v>
      </c>
      <c r="CA350" s="32">
        <f t="shared" si="754"/>
        <v>-1.8009088520502776</v>
      </c>
      <c r="CB350" s="32">
        <f t="shared" si="754"/>
        <v>0.33590685061766773</v>
      </c>
      <c r="CC350" s="32">
        <f t="shared" ref="CC350:CS350" si="755">SUMPRODUCT(BN$3:BN$6,$K350:$K353)</f>
        <v>-0.12745607438903345</v>
      </c>
      <c r="CD350" s="32">
        <f t="shared" si="755"/>
        <v>-0.59081899939573468</v>
      </c>
      <c r="CE350" s="32">
        <f t="shared" si="755"/>
        <v>-8.613869659579243E-2</v>
      </c>
      <c r="CF350" s="32">
        <f t="shared" si="755"/>
        <v>-0.54950162160249361</v>
      </c>
      <c r="CG350" s="32">
        <f t="shared" si="755"/>
        <v>-1.0128645466091948</v>
      </c>
      <c r="CH350" s="32">
        <f t="shared" si="755"/>
        <v>-0.50818424380925264</v>
      </c>
      <c r="CI350" s="32">
        <f t="shared" si="755"/>
        <v>-0.97154716881595382</v>
      </c>
      <c r="CJ350" s="32">
        <f t="shared" si="755"/>
        <v>-1.4349100938226549</v>
      </c>
      <c r="CK350" s="32">
        <f t="shared" si="755"/>
        <v>0.82390519492116487</v>
      </c>
      <c r="CL350" s="32">
        <f t="shared" si="755"/>
        <v>0.3605422699144637</v>
      </c>
      <c r="CM350" s="32">
        <f t="shared" si="755"/>
        <v>-0.10282065509223748</v>
      </c>
      <c r="CN350" s="32">
        <f t="shared" si="755"/>
        <v>0.40185964770770471</v>
      </c>
      <c r="CO350" s="32">
        <f t="shared" si="755"/>
        <v>-6.1503277298996462E-2</v>
      </c>
      <c r="CP350" s="32">
        <f t="shared" si="755"/>
        <v>-0.52486620230569758</v>
      </c>
      <c r="CQ350" s="32">
        <f t="shared" si="755"/>
        <v>-2.0185899505755445E-2</v>
      </c>
      <c r="CR350" s="32">
        <f t="shared" si="755"/>
        <v>-0.48354882451245662</v>
      </c>
      <c r="CS350" s="32">
        <f t="shared" si="755"/>
        <v>-0.9469117495191578</v>
      </c>
    </row>
    <row r="351" spans="2:97" ht="13.9" thickTop="1" thickBot="1" x14ac:dyDescent="0.4">
      <c r="H351" s="33">
        <f>H350</f>
        <v>5.7922487030737102E-5</v>
      </c>
      <c r="I351" s="33">
        <f t="shared" ref="I351:J351" si="756">I346</f>
        <v>0.42697628472453758</v>
      </c>
      <c r="J351" s="33">
        <f t="shared" si="756"/>
        <v>0.38441962981713684</v>
      </c>
      <c r="K351" s="33">
        <f t="shared" ref="K351:K353" si="757">I351+J351*H351</f>
        <v>0.42699855126556002</v>
      </c>
      <c r="L351" s="33">
        <f>$CE$4-$CE$7*SUMPRODUCT($B$4:$CD$4,Q352:CS352)</f>
        <v>-4.4171156329468886E-3</v>
      </c>
      <c r="M351" s="39" t="s">
        <v>375</v>
      </c>
      <c r="O351" s="47">
        <f t="shared" ref="O351:O352" si="758">SUM(Q351:CS351)</f>
        <v>103.79602738684368</v>
      </c>
      <c r="P351" s="39" t="s">
        <v>365</v>
      </c>
      <c r="Q351" s="33">
        <f>EXP(Q350)</f>
        <v>2.5777366578666605</v>
      </c>
      <c r="R351" s="33">
        <f>EXP(R350)</f>
        <v>1.6218197552403919</v>
      </c>
      <c r="S351" s="33">
        <f t="shared" ref="S351:CD351" si="759">EXP(S350)</f>
        <v>1.0203910125811086</v>
      </c>
      <c r="T351" s="33">
        <f t="shared" si="759"/>
        <v>1.6902326840133379</v>
      </c>
      <c r="U351" s="33">
        <f t="shared" si="759"/>
        <v>1.0634339817142098</v>
      </c>
      <c r="V351" s="33">
        <f t="shared" si="759"/>
        <v>0.66907464526086158</v>
      </c>
      <c r="W351" s="33">
        <f t="shared" si="759"/>
        <v>1.1082926246125144</v>
      </c>
      <c r="X351" s="33">
        <f t="shared" si="759"/>
        <v>0.69729809974901513</v>
      </c>
      <c r="Y351" s="33">
        <f t="shared" si="759"/>
        <v>0.43871503709012161</v>
      </c>
      <c r="Z351" s="33">
        <f t="shared" si="759"/>
        <v>3.7169762723522344</v>
      </c>
      <c r="AA351" s="33">
        <f t="shared" si="759"/>
        <v>2.338588594713026</v>
      </c>
      <c r="AB351" s="33">
        <f t="shared" si="759"/>
        <v>1.4713563430580818</v>
      </c>
      <c r="AC351" s="33">
        <f t="shared" si="759"/>
        <v>2.4372368535237663</v>
      </c>
      <c r="AD351" s="33">
        <f t="shared" si="759"/>
        <v>1.5334223009871335</v>
      </c>
      <c r="AE351" s="33">
        <f t="shared" si="759"/>
        <v>0.96477449443004881</v>
      </c>
      <c r="AF351" s="33">
        <f t="shared" si="759"/>
        <v>1.5981063759697631</v>
      </c>
      <c r="AG351" s="33">
        <f t="shared" si="759"/>
        <v>1.0054714020587359</v>
      </c>
      <c r="AH351" s="33">
        <f t="shared" si="759"/>
        <v>0.6326066622095049</v>
      </c>
      <c r="AI351" s="33">
        <f t="shared" si="759"/>
        <v>6.0551481982123914</v>
      </c>
      <c r="AJ351" s="33">
        <f t="shared" si="759"/>
        <v>3.8096827846241159</v>
      </c>
      <c r="AK351" s="33">
        <f t="shared" si="759"/>
        <v>2.3969162181275934</v>
      </c>
      <c r="AL351" s="33">
        <f t="shared" si="759"/>
        <v>3.9703859430052248</v>
      </c>
      <c r="AM351" s="33">
        <f t="shared" si="759"/>
        <v>2.4980249005046784</v>
      </c>
      <c r="AN351" s="33">
        <f t="shared" si="759"/>
        <v>1.5716679670737983</v>
      </c>
      <c r="AO351" s="33">
        <f t="shared" si="759"/>
        <v>2.6033986321040574</v>
      </c>
      <c r="AP351" s="33">
        <f t="shared" si="759"/>
        <v>1.6379653520567574</v>
      </c>
      <c r="AQ351" s="33">
        <f t="shared" si="759"/>
        <v>1.0305492449191624</v>
      </c>
      <c r="AR351" s="33">
        <f t="shared" si="759"/>
        <v>1.5815571836314151</v>
      </c>
      <c r="AS351" s="33">
        <f t="shared" si="759"/>
        <v>0.99505924184613348</v>
      </c>
      <c r="AT351" s="33">
        <f t="shared" si="759"/>
        <v>0.62605570322151349</v>
      </c>
      <c r="AU351" s="33">
        <f t="shared" si="759"/>
        <v>1.037033645485822</v>
      </c>
      <c r="AV351" s="33">
        <f t="shared" si="759"/>
        <v>0.65246449747500412</v>
      </c>
      <c r="AW351" s="33">
        <f t="shared" si="759"/>
        <v>0.41050733726761213</v>
      </c>
      <c r="AX351" s="33">
        <f t="shared" si="759"/>
        <v>0.67998728910977324</v>
      </c>
      <c r="AY351" s="33">
        <f t="shared" si="759"/>
        <v>0.42782369386921126</v>
      </c>
      <c r="AZ351" s="33">
        <f t="shared" si="759"/>
        <v>0.26917137418189124</v>
      </c>
      <c r="BA351" s="33">
        <f t="shared" si="759"/>
        <v>2.2805318405920274</v>
      </c>
      <c r="BB351" s="33">
        <f t="shared" si="759"/>
        <v>1.4348291087996008</v>
      </c>
      <c r="BC351" s="33">
        <f t="shared" si="759"/>
        <v>0.90274318245177754</v>
      </c>
      <c r="BD351" s="33">
        <f t="shared" si="759"/>
        <v>1.4953542450266577</v>
      </c>
      <c r="BE351" s="33">
        <f t="shared" si="759"/>
        <v>0.94082343449074834</v>
      </c>
      <c r="BF351" s="33">
        <f t="shared" si="759"/>
        <v>0.59193247207532951</v>
      </c>
      <c r="BG351" s="33">
        <f t="shared" si="759"/>
        <v>0.98051001889925671</v>
      </c>
      <c r="BH351" s="33">
        <f t="shared" si="759"/>
        <v>0.61690185225437477</v>
      </c>
      <c r="BI351" s="33">
        <f t="shared" si="759"/>
        <v>0.38813259220146756</v>
      </c>
      <c r="BJ351" s="33">
        <f t="shared" si="759"/>
        <v>3.7151053043413707</v>
      </c>
      <c r="BK351" s="33">
        <f t="shared" si="759"/>
        <v>2.3374114485246511</v>
      </c>
      <c r="BL351" s="33">
        <f t="shared" si="759"/>
        <v>1.4706157247574165</v>
      </c>
      <c r="BM351" s="33">
        <f t="shared" si="759"/>
        <v>2.4360100519910906</v>
      </c>
      <c r="BN351" s="33">
        <f t="shared" si="759"/>
        <v>1.5326504413189317</v>
      </c>
      <c r="BO351" s="33">
        <f t="shared" si="759"/>
        <v>0.96428886791954294</v>
      </c>
      <c r="BP351" s="33">
        <f t="shared" si="759"/>
        <v>1.5973019570850808</v>
      </c>
      <c r="BQ351" s="33">
        <f t="shared" si="759"/>
        <v>1.0049652904531594</v>
      </c>
      <c r="BR351" s="33">
        <f t="shared" si="759"/>
        <v>0.63228823487994212</v>
      </c>
      <c r="BS351" s="33">
        <f t="shared" si="759"/>
        <v>0.97035634631748346</v>
      </c>
      <c r="BT351" s="33">
        <f t="shared" si="759"/>
        <v>0.61051352444318907</v>
      </c>
      <c r="BU351" s="33">
        <f t="shared" si="759"/>
        <v>0.38411328471498946</v>
      </c>
      <c r="BV351" s="33">
        <f t="shared" si="759"/>
        <v>0.63626670578636568</v>
      </c>
      <c r="BW351" s="33">
        <f t="shared" si="759"/>
        <v>0.4003162657818059</v>
      </c>
      <c r="BX351" s="33">
        <f t="shared" si="759"/>
        <v>0.25186468377507149</v>
      </c>
      <c r="BY351" s="33">
        <f t="shared" si="759"/>
        <v>0.41720273426209831</v>
      </c>
      <c r="BZ351" s="33">
        <f t="shared" si="759"/>
        <v>0.26248904607911222</v>
      </c>
      <c r="CA351" s="33">
        <f t="shared" si="759"/>
        <v>0.16514872423687688</v>
      </c>
      <c r="CB351" s="33">
        <f t="shared" si="759"/>
        <v>1.3992086833158051</v>
      </c>
      <c r="CC351" s="33">
        <f t="shared" si="759"/>
        <v>0.88033208410959907</v>
      </c>
      <c r="CD351" s="33">
        <f t="shared" si="759"/>
        <v>0.55387347688281474</v>
      </c>
      <c r="CE351" s="33">
        <f t="shared" ref="CE351:CS351" si="760">EXP(CE350)</f>
        <v>0.91746697284931744</v>
      </c>
      <c r="CF351" s="33">
        <f t="shared" si="760"/>
        <v>0.57723742136602374</v>
      </c>
      <c r="CG351" s="33">
        <f t="shared" si="760"/>
        <v>0.36317715022535296</v>
      </c>
      <c r="CH351" s="33">
        <f t="shared" si="760"/>
        <v>0.60158692288454441</v>
      </c>
      <c r="CI351" s="33">
        <f t="shared" si="760"/>
        <v>0.3784969861257646</v>
      </c>
      <c r="CJ351" s="33">
        <f t="shared" si="760"/>
        <v>0.23813677301921921</v>
      </c>
      <c r="CK351" s="33">
        <f t="shared" si="760"/>
        <v>2.2793839177082464</v>
      </c>
      <c r="CL351" s="33">
        <f t="shared" si="760"/>
        <v>1.4341068767575003</v>
      </c>
      <c r="CM351" s="33">
        <f t="shared" si="760"/>
        <v>0.90228877986950773</v>
      </c>
      <c r="CN351" s="33">
        <f t="shared" si="760"/>
        <v>1.4946015472012331</v>
      </c>
      <c r="CO351" s="33">
        <f t="shared" si="760"/>
        <v>0.94034986392671327</v>
      </c>
      <c r="CP351" s="33">
        <f t="shared" si="760"/>
        <v>0.59163451840581549</v>
      </c>
      <c r="CQ351" s="33">
        <f t="shared" si="760"/>
        <v>0.98001647179395579</v>
      </c>
      <c r="CR351" s="33">
        <f t="shared" si="760"/>
        <v>0.61659133005922506</v>
      </c>
      <c r="CS351" s="33">
        <f t="shared" si="760"/>
        <v>0.38793722273694231</v>
      </c>
    </row>
    <row r="352" spans="2:97" ht="13.9" thickTop="1" thickBot="1" x14ac:dyDescent="0.4">
      <c r="H352" s="32">
        <f t="shared" ref="H352:H353" si="761">H351</f>
        <v>5.7922487030737102E-5</v>
      </c>
      <c r="I352" s="32">
        <f t="shared" ref="I352:J352" si="762">I347</f>
        <v>-0.42208590273529384</v>
      </c>
      <c r="J352" s="32">
        <f t="shared" si="762"/>
        <v>0.69671597167849897</v>
      </c>
      <c r="K352" s="32">
        <f t="shared" si="757"/>
        <v>-0.42204554721346016</v>
      </c>
      <c r="L352" s="32">
        <f>$CE$5-$CE$7*SUMPRODUCT($B$5:$CD$5,Q352:CS352)</f>
        <v>-7.5410299083955579E-3</v>
      </c>
      <c r="M352" s="32">
        <f>SUMPRODUCT($B$7:$CD$7, LN(Q352:CS352))</f>
        <v>-2480.3390492044573</v>
      </c>
      <c r="O352" s="48">
        <f t="shared" si="758"/>
        <v>0.99999999999999978</v>
      </c>
      <c r="P352" s="39" t="s">
        <v>366</v>
      </c>
      <c r="Q352" s="32">
        <f t="shared" ref="Q352:AV352" si="763">Q351/$O351</f>
        <v>2.4834636958306105E-2</v>
      </c>
      <c r="R352" s="32">
        <f t="shared" si="763"/>
        <v>1.5625065776322382E-2</v>
      </c>
      <c r="S352" s="32">
        <f t="shared" si="763"/>
        <v>9.8307328157960401E-3</v>
      </c>
      <c r="T352" s="32">
        <f t="shared" si="763"/>
        <v>1.6284175093849284E-2</v>
      </c>
      <c r="U352" s="32">
        <f t="shared" si="763"/>
        <v>1.0245420836298806E-2</v>
      </c>
      <c r="V352" s="32">
        <f t="shared" si="763"/>
        <v>6.4460525330824747E-3</v>
      </c>
      <c r="W352" s="32">
        <f t="shared" si="763"/>
        <v>1.0677601566406311E-2</v>
      </c>
      <c r="X352" s="32">
        <f t="shared" si="763"/>
        <v>6.7179651987085481E-3</v>
      </c>
      <c r="Y352" s="32">
        <f t="shared" si="763"/>
        <v>4.2267035467075066E-3</v>
      </c>
      <c r="Z352" s="32">
        <f t="shared" si="763"/>
        <v>3.5810390493069749E-2</v>
      </c>
      <c r="AA352" s="32">
        <f t="shared" si="763"/>
        <v>2.2530617535073853E-2</v>
      </c>
      <c r="AB352" s="32">
        <f t="shared" si="763"/>
        <v>1.4175459120168396E-2</v>
      </c>
      <c r="AC352" s="32">
        <f t="shared" si="763"/>
        <v>2.348102249077685E-2</v>
      </c>
      <c r="AD352" s="32">
        <f t="shared" si="763"/>
        <v>1.477341994286669E-2</v>
      </c>
      <c r="AE352" s="32">
        <f t="shared" si="763"/>
        <v>9.2949077023378995E-3</v>
      </c>
      <c r="AF352" s="32">
        <f t="shared" si="763"/>
        <v>1.5396604438565688E-2</v>
      </c>
      <c r="AG352" s="32">
        <f t="shared" si="763"/>
        <v>9.6869931092004504E-3</v>
      </c>
      <c r="AH352" s="32">
        <f t="shared" si="763"/>
        <v>6.0947097700743882E-3</v>
      </c>
      <c r="AI352" s="32">
        <f t="shared" si="763"/>
        <v>5.8336993723710581E-2</v>
      </c>
      <c r="AJ352" s="32">
        <f t="shared" si="763"/>
        <v>3.6703550998397845E-2</v>
      </c>
      <c r="AK352" s="32">
        <f t="shared" si="763"/>
        <v>2.3092562195992161E-2</v>
      </c>
      <c r="AL352" s="32">
        <f t="shared" si="763"/>
        <v>3.8251810237474253E-2</v>
      </c>
      <c r="AM352" s="32">
        <f t="shared" si="763"/>
        <v>2.4066671561471603E-2</v>
      </c>
      <c r="AN352" s="32">
        <f t="shared" si="763"/>
        <v>1.5141889402146906E-2</v>
      </c>
      <c r="AO352" s="32">
        <f t="shared" si="763"/>
        <v>2.5081871605753214E-2</v>
      </c>
      <c r="AP352" s="32">
        <f t="shared" si="763"/>
        <v>1.5780616978259925E-2</v>
      </c>
      <c r="AQ352" s="32">
        <f t="shared" si="763"/>
        <v>9.9286000713528881E-3</v>
      </c>
      <c r="AR352" s="32">
        <f t="shared" si="763"/>
        <v>1.5237164884326585E-2</v>
      </c>
      <c r="AS352" s="32">
        <f t="shared" si="763"/>
        <v>9.5866794413777233E-3</v>
      </c>
      <c r="AT352" s="32">
        <f t="shared" si="763"/>
        <v>6.0315959963306567E-3</v>
      </c>
      <c r="AU352" s="32">
        <f t="shared" si="763"/>
        <v>9.9910726026232084E-3</v>
      </c>
      <c r="AV352" s="32">
        <f t="shared" si="763"/>
        <v>6.2860257169890989E-3</v>
      </c>
      <c r="AW352" s="32">
        <f t="shared" ref="AW352:CB352" si="764">AW351/$O351</f>
        <v>3.9549426659429609E-3</v>
      </c>
      <c r="AX352" s="32">
        <f t="shared" si="764"/>
        <v>6.551188000437508E-3</v>
      </c>
      <c r="AY352" s="32">
        <f t="shared" si="764"/>
        <v>4.1217732955687149E-3</v>
      </c>
      <c r="AZ352" s="32">
        <f t="shared" si="764"/>
        <v>2.5932724108862107E-3</v>
      </c>
      <c r="BA352" s="32">
        <f t="shared" si="764"/>
        <v>2.1971282504797372E-2</v>
      </c>
      <c r="BB352" s="32">
        <f t="shared" si="764"/>
        <v>1.3823545514435246E-2</v>
      </c>
      <c r="BC352" s="32">
        <f t="shared" si="764"/>
        <v>8.6972806684333832E-3</v>
      </c>
      <c r="BD352" s="32">
        <f t="shared" si="764"/>
        <v>1.4406661629288872E-2</v>
      </c>
      <c r="BE352" s="32">
        <f t="shared" si="764"/>
        <v>9.0641564824474139E-3</v>
      </c>
      <c r="BF352" s="32">
        <f t="shared" si="764"/>
        <v>5.7028432299168893E-3</v>
      </c>
      <c r="BG352" s="32">
        <f t="shared" si="764"/>
        <v>9.4465081524260537E-3</v>
      </c>
      <c r="BH352" s="32">
        <f t="shared" si="764"/>
        <v>5.9434052322176649E-3</v>
      </c>
      <c r="BI352" s="32">
        <f t="shared" si="764"/>
        <v>3.7393781050493657E-3</v>
      </c>
      <c r="BJ352" s="32">
        <f t="shared" si="764"/>
        <v>3.5792365063214995E-2</v>
      </c>
      <c r="BK352" s="32">
        <f t="shared" si="764"/>
        <v>2.2519276578989014E-2</v>
      </c>
      <c r="BL352" s="32">
        <f t="shared" si="764"/>
        <v>1.4168323796020536E-2</v>
      </c>
      <c r="BM352" s="32">
        <f t="shared" si="764"/>
        <v>2.3469203141197086E-2</v>
      </c>
      <c r="BN352" s="32">
        <f t="shared" si="764"/>
        <v>1.4765983630633611E-2</v>
      </c>
      <c r="BO352" s="32">
        <f t="shared" si="764"/>
        <v>9.2902290405169029E-3</v>
      </c>
      <c r="BP352" s="32">
        <f t="shared" si="764"/>
        <v>1.5388854441721549E-2</v>
      </c>
      <c r="BQ352" s="32">
        <f t="shared" si="764"/>
        <v>9.6821170882358878E-3</v>
      </c>
      <c r="BR352" s="32">
        <f t="shared" si="764"/>
        <v>6.0916419519932968E-3</v>
      </c>
      <c r="BS352" s="32">
        <f t="shared" si="764"/>
        <v>9.3486848268383507E-3</v>
      </c>
      <c r="BT352" s="32">
        <f t="shared" si="764"/>
        <v>5.8818582927825302E-3</v>
      </c>
      <c r="BU352" s="32">
        <f t="shared" si="764"/>
        <v>3.7006549709596736E-3</v>
      </c>
      <c r="BV352" s="32">
        <f t="shared" si="764"/>
        <v>6.1299716550328549E-3</v>
      </c>
      <c r="BW352" s="32">
        <f t="shared" si="764"/>
        <v>3.8567590288387729E-3</v>
      </c>
      <c r="BX352" s="32">
        <f t="shared" si="764"/>
        <v>2.4265349080883586E-3</v>
      </c>
      <c r="BY352" s="32">
        <f t="shared" si="764"/>
        <v>4.0194479958968014E-3</v>
      </c>
      <c r="BZ352" s="32">
        <f t="shared" si="764"/>
        <v>2.528892990295534E-3</v>
      </c>
      <c r="CA352" s="32">
        <f t="shared" si="764"/>
        <v>1.5910890656862437E-3</v>
      </c>
      <c r="CB352" s="32">
        <f t="shared" si="764"/>
        <v>1.3480368358424834E-2</v>
      </c>
      <c r="CC352" s="32">
        <f t="shared" ref="CC352:CS352" si="765">CC351/$O351</f>
        <v>8.4813658698963141E-3</v>
      </c>
      <c r="CD352" s="32">
        <f t="shared" si="765"/>
        <v>5.3361722103154319E-3</v>
      </c>
      <c r="CE352" s="32">
        <f t="shared" si="765"/>
        <v>8.8391337890992155E-3</v>
      </c>
      <c r="CF352" s="32">
        <f t="shared" si="765"/>
        <v>5.5612669954571842E-3</v>
      </c>
      <c r="CG352" s="32">
        <f t="shared" si="765"/>
        <v>3.4989503872995651E-3</v>
      </c>
      <c r="CH352" s="32">
        <f t="shared" si="765"/>
        <v>5.7958569131210946E-3</v>
      </c>
      <c r="CI352" s="32">
        <f t="shared" si="765"/>
        <v>3.6465459772860222E-3</v>
      </c>
      <c r="CJ352" s="32">
        <f t="shared" si="765"/>
        <v>2.2942763708257629E-3</v>
      </c>
      <c r="CK352" s="32">
        <f t="shared" si="765"/>
        <v>2.1960223094214127E-2</v>
      </c>
      <c r="CL352" s="32">
        <f t="shared" si="765"/>
        <v>1.3816587328652192E-2</v>
      </c>
      <c r="CM352" s="32">
        <f t="shared" si="765"/>
        <v>8.6929028266825008E-3</v>
      </c>
      <c r="CN352" s="32">
        <f t="shared" si="765"/>
        <v>1.4399409927616135E-2</v>
      </c>
      <c r="CO352" s="32">
        <f t="shared" si="765"/>
        <v>9.0595939709914586E-3</v>
      </c>
      <c r="CP352" s="32">
        <f t="shared" si="765"/>
        <v>5.6999726608111612E-3</v>
      </c>
      <c r="CQ352" s="32">
        <f t="shared" si="765"/>
        <v>9.4417531813763278E-3</v>
      </c>
      <c r="CR352" s="32">
        <f t="shared" si="765"/>
        <v>5.9404135744156534E-3</v>
      </c>
      <c r="CS352" s="32">
        <f t="shared" si="765"/>
        <v>3.7374958609072357E-3</v>
      </c>
    </row>
    <row r="353" spans="2:97" ht="13.15" thickTop="1" x14ac:dyDescent="0.35">
      <c r="H353" s="34">
        <f t="shared" si="761"/>
        <v>5.7922487030737102E-5</v>
      </c>
      <c r="I353" s="34">
        <f t="shared" ref="I353:J353" si="766">I348</f>
        <v>-0.46332457092023227</v>
      </c>
      <c r="J353" s="34">
        <f t="shared" si="766"/>
        <v>-0.66216228679122147</v>
      </c>
      <c r="K353" s="34">
        <f t="shared" si="757"/>
        <v>-0.46336292500670118</v>
      </c>
      <c r="L353" s="34">
        <f>$CE$6-$CE$7*SUMPRODUCT($B$6:$CD$6,Q352:CS352)</f>
        <v>7.0494911441585373E-3</v>
      </c>
    </row>
    <row r="354" spans="2:97" ht="13.5" thickBot="1" x14ac:dyDescent="0.4">
      <c r="B354" s="39" t="s">
        <v>367</v>
      </c>
      <c r="D354" s="39" t="s">
        <v>368</v>
      </c>
      <c r="E354" s="39" t="s">
        <v>369</v>
      </c>
      <c r="F354" s="39" t="s">
        <v>370</v>
      </c>
      <c r="H354" s="39" t="s">
        <v>347</v>
      </c>
      <c r="I354" s="39" t="s">
        <v>371</v>
      </c>
      <c r="J354" s="39" t="s">
        <v>372</v>
      </c>
      <c r="K354" s="39" t="s">
        <v>349</v>
      </c>
      <c r="L354" s="39" t="s">
        <v>373</v>
      </c>
      <c r="M354" s="39" t="s">
        <v>374</v>
      </c>
      <c r="O354" s="45" t="s">
        <v>336</v>
      </c>
    </row>
    <row r="355" spans="2:97" ht="13.9" thickTop="1" thickBot="1" x14ac:dyDescent="0.4">
      <c r="B355" s="32">
        <f>1+B350</f>
        <v>6</v>
      </c>
      <c r="D355" s="32">
        <f>IF(F350,IF(M355&lt;0,D350,H355),E350)</f>
        <v>0</v>
      </c>
      <c r="E355" s="32">
        <f>IF(F350,IF(M355&lt;0,H355,E350),H355)</f>
        <v>2.8961243515368551E-5</v>
      </c>
      <c r="F355" s="32" t="b">
        <f>OR(F350,M355*M350&lt;=0)</f>
        <v>1</v>
      </c>
      <c r="H355" s="32">
        <f>IF(F350,(D350+E350)/2,2*H350)</f>
        <v>2.8961243515368551E-5</v>
      </c>
      <c r="I355" s="32">
        <f>I350</f>
        <v>-0.48844390607752575</v>
      </c>
      <c r="J355" s="32">
        <f>J350</f>
        <v>-1</v>
      </c>
      <c r="K355" s="32">
        <f>I355+J355*H355</f>
        <v>-0.48847286732104112</v>
      </c>
      <c r="L355" s="32">
        <f>$CE$3-$CE$7*SUMPRODUCT($B$3:$CD$3,Q357:CS357)</f>
        <v>2.0453028992051259E-4</v>
      </c>
      <c r="M355" s="32">
        <f>SUMPRODUCT(L355:L358,J355:J358)</f>
        <v>-4.3319683973625065E-4</v>
      </c>
      <c r="O355" s="46">
        <f>SUM(Q355:CS355)</f>
        <v>-1.6469514694094727</v>
      </c>
      <c r="P355" s="39" t="s">
        <v>363</v>
      </c>
      <c r="Q355" s="32">
        <f t="shared" ref="Q355:AV355" si="767">SUMPRODUCT(B$3:B$6,$K355:$K358)</f>
        <v>0.94689492226383609</v>
      </c>
      <c r="R355" s="32">
        <f t="shared" si="767"/>
        <v>0.48355117430036931</v>
      </c>
      <c r="S355" s="32">
        <f t="shared" si="767"/>
        <v>2.020742633690259E-2</v>
      </c>
      <c r="T355" s="32">
        <f t="shared" si="767"/>
        <v>0.52482919728945898</v>
      </c>
      <c r="U355" s="32">
        <f t="shared" si="767"/>
        <v>6.1485449325992314E-2</v>
      </c>
      <c r="V355" s="32">
        <f t="shared" si="767"/>
        <v>-0.40185829863747441</v>
      </c>
      <c r="W355" s="32">
        <f t="shared" si="767"/>
        <v>0.10276347231508204</v>
      </c>
      <c r="X355" s="32">
        <f t="shared" si="767"/>
        <v>-0.36058027564838468</v>
      </c>
      <c r="Y355" s="32">
        <f t="shared" si="767"/>
        <v>-0.82392402361185146</v>
      </c>
      <c r="Z355" s="32">
        <f t="shared" si="767"/>
        <v>1.3128841376881637</v>
      </c>
      <c r="AA355" s="32">
        <f t="shared" si="767"/>
        <v>0.84954038972469692</v>
      </c>
      <c r="AB355" s="32">
        <f t="shared" si="767"/>
        <v>0.3861966417612302</v>
      </c>
      <c r="AC355" s="32">
        <f t="shared" si="767"/>
        <v>0.89081841271378659</v>
      </c>
      <c r="AD355" s="32">
        <f t="shared" si="767"/>
        <v>0.42747466475031987</v>
      </c>
      <c r="AE355" s="32">
        <f t="shared" si="767"/>
        <v>-3.5869083213146857E-2</v>
      </c>
      <c r="AF355" s="32">
        <f t="shared" si="767"/>
        <v>0.46875268773940959</v>
      </c>
      <c r="AG355" s="32">
        <f t="shared" si="767"/>
        <v>5.408939775942867E-3</v>
      </c>
      <c r="AH355" s="32">
        <f t="shared" si="767"/>
        <v>-0.45793480818752386</v>
      </c>
      <c r="AI355" s="32">
        <f t="shared" si="767"/>
        <v>1.8008697582539337</v>
      </c>
      <c r="AJ355" s="32">
        <f t="shared" si="767"/>
        <v>1.3375260102904669</v>
      </c>
      <c r="AK355" s="32">
        <f t="shared" si="767"/>
        <v>0.87418226232700014</v>
      </c>
      <c r="AL355" s="32">
        <f t="shared" si="767"/>
        <v>1.3788040332795566</v>
      </c>
      <c r="AM355" s="32">
        <f t="shared" si="767"/>
        <v>0.91546028531608992</v>
      </c>
      <c r="AN355" s="32">
        <f t="shared" si="767"/>
        <v>0.45211653735262319</v>
      </c>
      <c r="AO355" s="32">
        <f t="shared" si="767"/>
        <v>0.9567383083051797</v>
      </c>
      <c r="AP355" s="32">
        <f t="shared" si="767"/>
        <v>0.49339456034171292</v>
      </c>
      <c r="AQ355" s="32">
        <f t="shared" si="767"/>
        <v>3.0050812378246194E-2</v>
      </c>
      <c r="AR355" s="32">
        <f t="shared" si="767"/>
        <v>0.45842205494279492</v>
      </c>
      <c r="AS355" s="32">
        <f t="shared" si="767"/>
        <v>-4.9216930206718024E-3</v>
      </c>
      <c r="AT355" s="32">
        <f t="shared" si="767"/>
        <v>-0.46826544098413853</v>
      </c>
      <c r="AU355" s="32">
        <f t="shared" si="767"/>
        <v>3.6356329968417922E-2</v>
      </c>
      <c r="AV355" s="32">
        <f t="shared" si="767"/>
        <v>-0.4269874179950488</v>
      </c>
      <c r="AW355" s="32">
        <f t="shared" ref="AW355:CB355" si="768">SUMPRODUCT(AH$3:AH$6,$K355:$K358)</f>
        <v>-0.89033116595851558</v>
      </c>
      <c r="AX355" s="32">
        <f t="shared" si="768"/>
        <v>-0.38570939500595908</v>
      </c>
      <c r="AY355" s="32">
        <f t="shared" si="768"/>
        <v>-0.8490531429694258</v>
      </c>
      <c r="AZ355" s="32">
        <f t="shared" si="768"/>
        <v>-1.3123968909328925</v>
      </c>
      <c r="BA355" s="32">
        <f t="shared" si="768"/>
        <v>0.82441127036712247</v>
      </c>
      <c r="BB355" s="32">
        <f t="shared" si="768"/>
        <v>0.36106752240365575</v>
      </c>
      <c r="BC355" s="32">
        <f t="shared" si="768"/>
        <v>-0.10227622555981097</v>
      </c>
      <c r="BD355" s="32">
        <f t="shared" si="768"/>
        <v>0.40234554539274547</v>
      </c>
      <c r="BE355" s="32">
        <f t="shared" si="768"/>
        <v>-6.0998202570721256E-2</v>
      </c>
      <c r="BF355" s="32">
        <f t="shared" si="768"/>
        <v>-0.52434195053418797</v>
      </c>
      <c r="BG355" s="32">
        <f t="shared" si="768"/>
        <v>-1.9720179581631525E-2</v>
      </c>
      <c r="BH355" s="32">
        <f t="shared" si="768"/>
        <v>-0.48306392754509825</v>
      </c>
      <c r="BI355" s="32">
        <f t="shared" si="768"/>
        <v>-0.94640767550856497</v>
      </c>
      <c r="BJ355" s="32">
        <f t="shared" si="768"/>
        <v>1.3123968909328925</v>
      </c>
      <c r="BK355" s="32">
        <f t="shared" si="768"/>
        <v>0.8490531429694258</v>
      </c>
      <c r="BL355" s="32">
        <f t="shared" si="768"/>
        <v>0.38570939500595908</v>
      </c>
      <c r="BM355" s="32">
        <f t="shared" si="768"/>
        <v>0.89033116595851558</v>
      </c>
      <c r="BN355" s="32">
        <f t="shared" si="768"/>
        <v>0.4269874179950488</v>
      </c>
      <c r="BO355" s="32">
        <f t="shared" si="768"/>
        <v>-3.6356329968417922E-2</v>
      </c>
      <c r="BP355" s="32">
        <f t="shared" si="768"/>
        <v>0.46826544098413853</v>
      </c>
      <c r="BQ355" s="32">
        <f t="shared" si="768"/>
        <v>4.9216930206718024E-3</v>
      </c>
      <c r="BR355" s="32">
        <f t="shared" si="768"/>
        <v>-0.45842205494279492</v>
      </c>
      <c r="BS355" s="32">
        <f t="shared" si="768"/>
        <v>-3.0050812378246194E-2</v>
      </c>
      <c r="BT355" s="32">
        <f t="shared" si="768"/>
        <v>-0.49339456034171292</v>
      </c>
      <c r="BU355" s="32">
        <f t="shared" si="768"/>
        <v>-0.9567383083051797</v>
      </c>
      <c r="BV355" s="32">
        <f t="shared" si="768"/>
        <v>-0.45211653735262319</v>
      </c>
      <c r="BW355" s="32">
        <f t="shared" si="768"/>
        <v>-0.91546028531608992</v>
      </c>
      <c r="BX355" s="32">
        <f t="shared" si="768"/>
        <v>-1.3788040332795566</v>
      </c>
      <c r="BY355" s="32">
        <f t="shared" si="768"/>
        <v>-0.87418226232700014</v>
      </c>
      <c r="BZ355" s="32">
        <f t="shared" si="768"/>
        <v>-1.3375260102904669</v>
      </c>
      <c r="CA355" s="32">
        <f t="shared" si="768"/>
        <v>-1.8008697582539337</v>
      </c>
      <c r="CB355" s="32">
        <f t="shared" si="768"/>
        <v>0.3359384030460813</v>
      </c>
      <c r="CC355" s="32">
        <f t="shared" ref="CC355:CS355" si="769">SUMPRODUCT(BN$3:BN$6,$K355:$K358)</f>
        <v>-0.12740534491738542</v>
      </c>
      <c r="CD355" s="32">
        <f t="shared" si="769"/>
        <v>-0.59074909288085209</v>
      </c>
      <c r="CE355" s="32">
        <f t="shared" si="769"/>
        <v>-8.6127321928295697E-2</v>
      </c>
      <c r="CF355" s="32">
        <f t="shared" si="769"/>
        <v>-0.54947106989176242</v>
      </c>
      <c r="CG355" s="32">
        <f t="shared" si="769"/>
        <v>-1.0128148178552292</v>
      </c>
      <c r="CH355" s="32">
        <f t="shared" si="769"/>
        <v>-0.50819304690267275</v>
      </c>
      <c r="CI355" s="32">
        <f t="shared" si="769"/>
        <v>-0.97153679486613942</v>
      </c>
      <c r="CJ355" s="32">
        <f t="shared" si="769"/>
        <v>-1.4348805428296061</v>
      </c>
      <c r="CK355" s="32">
        <f t="shared" si="769"/>
        <v>0.82392402361185146</v>
      </c>
      <c r="CL355" s="32">
        <f t="shared" si="769"/>
        <v>0.36058027564838468</v>
      </c>
      <c r="CM355" s="32">
        <f t="shared" si="769"/>
        <v>-0.10276347231508204</v>
      </c>
      <c r="CN355" s="32">
        <f t="shared" si="769"/>
        <v>0.40185829863747441</v>
      </c>
      <c r="CO355" s="32">
        <f t="shared" si="769"/>
        <v>-6.1485449325992314E-2</v>
      </c>
      <c r="CP355" s="32">
        <f t="shared" si="769"/>
        <v>-0.52482919728945898</v>
      </c>
      <c r="CQ355" s="32">
        <f t="shared" si="769"/>
        <v>-2.020742633690259E-2</v>
      </c>
      <c r="CR355" s="32">
        <f t="shared" si="769"/>
        <v>-0.48355117430036931</v>
      </c>
      <c r="CS355" s="32">
        <f t="shared" si="769"/>
        <v>-0.94689492226383609</v>
      </c>
    </row>
    <row r="356" spans="2:97" ht="13.9" thickTop="1" thickBot="1" x14ac:dyDescent="0.4">
      <c r="H356" s="33">
        <f>H355</f>
        <v>2.8961243515368551E-5</v>
      </c>
      <c r="I356" s="33">
        <f t="shared" ref="I356:J356" si="770">I351</f>
        <v>0.42697628472453758</v>
      </c>
      <c r="J356" s="33">
        <f t="shared" si="770"/>
        <v>0.38441962981713684</v>
      </c>
      <c r="K356" s="33">
        <f t="shared" ref="K356:K358" si="771">I356+J356*H356</f>
        <v>0.4269874179950488</v>
      </c>
      <c r="L356" s="33">
        <f>$CE$4-$CE$7*SUMPRODUCT($B$4:$CD$4,Q357:CS357)</f>
        <v>-8.6827113619847296E-5</v>
      </c>
      <c r="M356" s="39" t="s">
        <v>375</v>
      </c>
      <c r="O356" s="47">
        <f t="shared" ref="O356:O357" si="772">SUM(Q356:CS356)</f>
        <v>103.79478837643781</v>
      </c>
      <c r="P356" s="39" t="s">
        <v>365</v>
      </c>
      <c r="Q356" s="33">
        <f>EXP(Q355)</f>
        <v>2.5776932819987159</v>
      </c>
      <c r="R356" s="33">
        <f>EXP(R355)</f>
        <v>1.6218235661773268</v>
      </c>
      <c r="S356" s="33">
        <f t="shared" ref="S356:CD356" si="773">EXP(S355)</f>
        <v>1.0204129786025691</v>
      </c>
      <c r="T356" s="33">
        <f t="shared" si="773"/>
        <v>1.6901701380826826</v>
      </c>
      <c r="U356" s="33">
        <f t="shared" si="773"/>
        <v>1.0634150230108901</v>
      </c>
      <c r="V356" s="33">
        <f t="shared" si="773"/>
        <v>0.66907554789015622</v>
      </c>
      <c r="W356" s="33">
        <f t="shared" si="773"/>
        <v>1.1082292511742899</v>
      </c>
      <c r="X356" s="33">
        <f t="shared" si="773"/>
        <v>0.69727159892656732</v>
      </c>
      <c r="Y356" s="33">
        <f t="shared" si="773"/>
        <v>0.43870677673815472</v>
      </c>
      <c r="Z356" s="33">
        <f t="shared" si="773"/>
        <v>3.7168782567623988</v>
      </c>
      <c r="AA356" s="33">
        <f t="shared" si="773"/>
        <v>2.338571773269789</v>
      </c>
      <c r="AB356" s="33">
        <f t="shared" si="773"/>
        <v>1.4713739759391333</v>
      </c>
      <c r="AC356" s="33">
        <f t="shared" si="773"/>
        <v>2.4371234081028863</v>
      </c>
      <c r="AD356" s="33">
        <f t="shared" si="773"/>
        <v>1.533380330602744</v>
      </c>
      <c r="AE356" s="33">
        <f t="shared" si="773"/>
        <v>0.96476658935775961</v>
      </c>
      <c r="AF356" s="33">
        <f t="shared" si="773"/>
        <v>1.5979997449517525</v>
      </c>
      <c r="AG356" s="33">
        <f t="shared" si="773"/>
        <v>1.0054235945009538</v>
      </c>
      <c r="AH356" s="33">
        <f t="shared" si="773"/>
        <v>0.63258871446799847</v>
      </c>
      <c r="AI356" s="33">
        <f t="shared" si="773"/>
        <v>6.0549114841089544</v>
      </c>
      <c r="AJ356" s="33">
        <f t="shared" si="773"/>
        <v>3.80960690886827</v>
      </c>
      <c r="AK356" s="33">
        <f t="shared" si="773"/>
        <v>2.3969144451056525</v>
      </c>
      <c r="AL356" s="33">
        <f t="shared" si="773"/>
        <v>3.9701506190215343</v>
      </c>
      <c r="AM356" s="33">
        <f t="shared" si="773"/>
        <v>2.4979247454181146</v>
      </c>
      <c r="AN356" s="33">
        <f t="shared" si="773"/>
        <v>1.571635092098834</v>
      </c>
      <c r="AO356" s="33">
        <f t="shared" si="773"/>
        <v>2.6031918020741531</v>
      </c>
      <c r="AP356" s="33">
        <f t="shared" si="773"/>
        <v>1.6378666311338077</v>
      </c>
      <c r="AQ356" s="33">
        <f t="shared" si="773"/>
        <v>1.0305068951293483</v>
      </c>
      <c r="AR356" s="33">
        <f t="shared" si="773"/>
        <v>1.5815763743440385</v>
      </c>
      <c r="AS356" s="33">
        <f t="shared" si="773"/>
        <v>0.99509039866510118</v>
      </c>
      <c r="AT356" s="33">
        <f t="shared" si="773"/>
        <v>0.62608731236653636</v>
      </c>
      <c r="AU356" s="33">
        <f t="shared" si="773"/>
        <v>1.0370253038564206</v>
      </c>
      <c r="AV356" s="33">
        <f t="shared" si="773"/>
        <v>0.65247176157918996</v>
      </c>
      <c r="AW356" s="33">
        <f t="shared" si="773"/>
        <v>0.41051978006237111</v>
      </c>
      <c r="AX356" s="33">
        <f t="shared" si="773"/>
        <v>0.67996809909640588</v>
      </c>
      <c r="AY356" s="33">
        <f t="shared" si="773"/>
        <v>0.4278198244394153</v>
      </c>
      <c r="AZ356" s="33">
        <f t="shared" si="773"/>
        <v>0.26917410158887789</v>
      </c>
      <c r="BA356" s="33">
        <f t="shared" si="773"/>
        <v>2.2805377498793487</v>
      </c>
      <c r="BB356" s="33">
        <f t="shared" si="773"/>
        <v>1.434860342826926</v>
      </c>
      <c r="BC356" s="33">
        <f t="shared" si="773"/>
        <v>0.90278014627309955</v>
      </c>
      <c r="BD356" s="33">
        <f t="shared" si="773"/>
        <v>1.4953279470967986</v>
      </c>
      <c r="BE356" s="33">
        <f t="shared" si="773"/>
        <v>0.94082493084076679</v>
      </c>
      <c r="BF356" s="33">
        <f t="shared" si="773"/>
        <v>0.5919447651667773</v>
      </c>
      <c r="BG356" s="33">
        <f t="shared" si="773"/>
        <v>0.98047299128770038</v>
      </c>
      <c r="BH356" s="33">
        <f t="shared" si="773"/>
        <v>0.61689038582502753</v>
      </c>
      <c r="BI356" s="33">
        <f t="shared" si="773"/>
        <v>0.38813282110255026</v>
      </c>
      <c r="BJ356" s="33">
        <f t="shared" si="773"/>
        <v>3.7150676610313216</v>
      </c>
      <c r="BK356" s="33">
        <f t="shared" si="773"/>
        <v>2.3374325893156751</v>
      </c>
      <c r="BL356" s="33">
        <f t="shared" si="773"/>
        <v>1.4706572283742094</v>
      </c>
      <c r="BM356" s="33">
        <f t="shared" si="773"/>
        <v>2.4359362168811156</v>
      </c>
      <c r="BN356" s="33">
        <f t="shared" si="773"/>
        <v>1.5326333780019548</v>
      </c>
      <c r="BO356" s="33">
        <f t="shared" si="773"/>
        <v>0.96429662447123199</v>
      </c>
      <c r="BP356" s="33">
        <f t="shared" si="773"/>
        <v>1.5972213144203764</v>
      </c>
      <c r="BQ356" s="33">
        <f t="shared" si="773"/>
        <v>1.0049338244459849</v>
      </c>
      <c r="BR356" s="33">
        <f t="shared" si="773"/>
        <v>0.63228056274851208</v>
      </c>
      <c r="BS356" s="33">
        <f t="shared" si="773"/>
        <v>0.97039622415576454</v>
      </c>
      <c r="BT356" s="33">
        <f t="shared" si="773"/>
        <v>0.61055032259113384</v>
      </c>
      <c r="BU356" s="33">
        <f t="shared" si="773"/>
        <v>0.384143803465894</v>
      </c>
      <c r="BV356" s="33">
        <f t="shared" si="773"/>
        <v>0.63628001501579723</v>
      </c>
      <c r="BW356" s="33">
        <f t="shared" si="773"/>
        <v>0.40033231658971186</v>
      </c>
      <c r="BX356" s="33">
        <f t="shared" si="773"/>
        <v>0.25187961262952174</v>
      </c>
      <c r="BY356" s="33">
        <f t="shared" si="773"/>
        <v>0.41720304287119497</v>
      </c>
      <c r="BZ356" s="33">
        <f t="shared" si="773"/>
        <v>0.26249427406069897</v>
      </c>
      <c r="CA356" s="33">
        <f t="shared" si="773"/>
        <v>0.16515518065367074</v>
      </c>
      <c r="CB356" s="33">
        <f t="shared" si="773"/>
        <v>1.3992528324441234</v>
      </c>
      <c r="CC356" s="33">
        <f t="shared" si="773"/>
        <v>0.88037674402387811</v>
      </c>
      <c r="CD356" s="33">
        <f t="shared" si="773"/>
        <v>0.55391219760066901</v>
      </c>
      <c r="CE356" s="33">
        <f t="shared" ref="CE356:CS356" si="774">EXP(CE355)</f>
        <v>0.91747740879042539</v>
      </c>
      <c r="CF356" s="33">
        <f t="shared" si="774"/>
        <v>0.57725505722614601</v>
      </c>
      <c r="CG356" s="33">
        <f t="shared" si="774"/>
        <v>0.36319521102156915</v>
      </c>
      <c r="CH356" s="33">
        <f t="shared" si="774"/>
        <v>0.60158162708197171</v>
      </c>
      <c r="CI356" s="33">
        <f t="shared" si="774"/>
        <v>0.37850091265487035</v>
      </c>
      <c r="CJ356" s="33">
        <f t="shared" si="774"/>
        <v>0.23814381030132217</v>
      </c>
      <c r="CK356" s="33">
        <f t="shared" si="774"/>
        <v>2.2794268359270347</v>
      </c>
      <c r="CL356" s="33">
        <f t="shared" si="774"/>
        <v>1.4341613820776233</v>
      </c>
      <c r="CM356" s="33">
        <f t="shared" si="774"/>
        <v>0.90234037672294853</v>
      </c>
      <c r="CN356" s="33">
        <f t="shared" si="774"/>
        <v>1.4945995308801396</v>
      </c>
      <c r="CO356" s="33">
        <f t="shared" si="774"/>
        <v>0.94036662860814157</v>
      </c>
      <c r="CP356" s="33">
        <f t="shared" si="774"/>
        <v>0.59165641225586507</v>
      </c>
      <c r="CQ356" s="33">
        <f t="shared" si="774"/>
        <v>0.97999537537191639</v>
      </c>
      <c r="CR356" s="33">
        <f t="shared" si="774"/>
        <v>0.61658988120207281</v>
      </c>
      <c r="CS356" s="33">
        <f t="shared" si="774"/>
        <v>0.38794375071056192</v>
      </c>
    </row>
    <row r="357" spans="2:97" ht="13.9" thickTop="1" thickBot="1" x14ac:dyDescent="0.4">
      <c r="H357" s="32">
        <f t="shared" ref="H357:H358" si="775">H356</f>
        <v>2.8961243515368551E-5</v>
      </c>
      <c r="I357" s="32">
        <f t="shared" ref="I357:J357" si="776">I352</f>
        <v>-0.42208590273529384</v>
      </c>
      <c r="J357" s="32">
        <f t="shared" si="776"/>
        <v>0.69671597167849897</v>
      </c>
      <c r="K357" s="32">
        <f t="shared" si="771"/>
        <v>-0.422065724974377</v>
      </c>
      <c r="L357" s="32">
        <f>$CE$5-$CE$7*SUMPRODUCT($B$5:$CD$5,Q357:CS357)</f>
        <v>-1.4501075870043678E-4</v>
      </c>
      <c r="M357" s="32">
        <f>SUMPRODUCT($B$7:$CD$7, LN(Q357:CS357))</f>
        <v>-2480.3390488776199</v>
      </c>
      <c r="O357" s="48">
        <f t="shared" si="772"/>
        <v>1.0000000000000007</v>
      </c>
      <c r="P357" s="39" t="s">
        <v>366</v>
      </c>
      <c r="Q357" s="32">
        <f t="shared" ref="Q357:AV357" si="777">Q356/$O356</f>
        <v>2.483451551199339E-2</v>
      </c>
      <c r="R357" s="32">
        <f t="shared" si="777"/>
        <v>1.5625289010613688E-2</v>
      </c>
      <c r="S357" s="32">
        <f t="shared" si="777"/>
        <v>9.8310617957212427E-3</v>
      </c>
      <c r="T357" s="32">
        <f t="shared" si="777"/>
        <v>1.6283766887725201E-2</v>
      </c>
      <c r="U357" s="32">
        <f t="shared" si="777"/>
        <v>1.0245360481435244E-2</v>
      </c>
      <c r="V357" s="32">
        <f t="shared" si="777"/>
        <v>6.4461381766451132E-3</v>
      </c>
      <c r="W357" s="32">
        <f t="shared" si="777"/>
        <v>1.0677118461430057E-2</v>
      </c>
      <c r="X357" s="32">
        <f t="shared" si="777"/>
        <v>6.7177900724431092E-3</v>
      </c>
      <c r="Y357" s="32">
        <f t="shared" si="777"/>
        <v>4.2266744178626262E-3</v>
      </c>
      <c r="Z357" s="32">
        <f t="shared" si="777"/>
        <v>3.5809873644929151E-2</v>
      </c>
      <c r="AA357" s="32">
        <f t="shared" si="777"/>
        <v>2.2530724421233682E-2</v>
      </c>
      <c r="AB357" s="32">
        <f t="shared" si="777"/>
        <v>1.4175798216407812E-2</v>
      </c>
      <c r="AC357" s="32">
        <f t="shared" si="777"/>
        <v>2.3480209808454423E-2</v>
      </c>
      <c r="AD357" s="32">
        <f t="shared" si="777"/>
        <v>1.4773191935625478E-2</v>
      </c>
      <c r="AE357" s="32">
        <f t="shared" si="777"/>
        <v>9.2949424961375881E-3</v>
      </c>
      <c r="AF357" s="32">
        <f t="shared" si="777"/>
        <v>1.5395760904258564E-2</v>
      </c>
      <c r="AG357" s="32">
        <f t="shared" si="777"/>
        <v>9.6866481470585328E-3</v>
      </c>
      <c r="AH357" s="32">
        <f t="shared" si="777"/>
        <v>6.0946096076978061E-3</v>
      </c>
      <c r="AI357" s="32">
        <f t="shared" si="777"/>
        <v>5.8335409501961706E-2</v>
      </c>
      <c r="AJ357" s="32">
        <f t="shared" si="777"/>
        <v>3.6703258115925591E-2</v>
      </c>
      <c r="AK357" s="32">
        <f t="shared" si="777"/>
        <v>2.3092820772586786E-2</v>
      </c>
      <c r="AL357" s="32">
        <f t="shared" si="777"/>
        <v>3.824999964952757E-2</v>
      </c>
      <c r="AM357" s="32">
        <f t="shared" si="777"/>
        <v>2.4065993914441683E-2</v>
      </c>
      <c r="AN357" s="32">
        <f t="shared" si="777"/>
        <v>1.514175342213624E-2</v>
      </c>
      <c r="AO357" s="32">
        <f t="shared" si="777"/>
        <v>2.50801783287329E-2</v>
      </c>
      <c r="AP357" s="32">
        <f t="shared" si="777"/>
        <v>1.5779854236936001E-2</v>
      </c>
      <c r="AQ357" s="32">
        <f t="shared" si="777"/>
        <v>9.9283105755941896E-3</v>
      </c>
      <c r="AR357" s="32">
        <f t="shared" si="777"/>
        <v>1.5237531663035484E-2</v>
      </c>
      <c r="AS357" s="32">
        <f t="shared" si="777"/>
        <v>9.5870940557839616E-3</v>
      </c>
      <c r="AT357" s="32">
        <f t="shared" si="777"/>
        <v>6.0319725311821426E-3</v>
      </c>
      <c r="AU357" s="32">
        <f t="shared" si="777"/>
        <v>9.9911115006602116E-3</v>
      </c>
      <c r="AV357" s="32">
        <f t="shared" si="777"/>
        <v>6.286170739255594E-3</v>
      </c>
      <c r="AW357" s="32">
        <f t="shared" ref="AW357:CB357" si="778">AW356/$O356</f>
        <v>3.9551097553522461E-3</v>
      </c>
      <c r="AX357" s="32">
        <f t="shared" si="778"/>
        <v>6.5510813185564887E-3</v>
      </c>
      <c r="AY357" s="32">
        <f t="shared" si="778"/>
        <v>4.1217852180383038E-3</v>
      </c>
      <c r="AZ357" s="32">
        <f t="shared" si="778"/>
        <v>2.5933296439957136E-3</v>
      </c>
      <c r="BA357" s="32">
        <f t="shared" si="778"/>
        <v>2.1971601710949178E-2</v>
      </c>
      <c r="BB357" s="32">
        <f t="shared" si="778"/>
        <v>1.3824011448658149E-2</v>
      </c>
      <c r="BC357" s="32">
        <f t="shared" si="778"/>
        <v>8.6977406129384958E-3</v>
      </c>
      <c r="BD357" s="32">
        <f t="shared" si="778"/>
        <v>1.4406580238630258E-2</v>
      </c>
      <c r="BE357" s="32">
        <f t="shared" si="778"/>
        <v>9.0642790987600398E-3</v>
      </c>
      <c r="BF357" s="32">
        <f t="shared" si="778"/>
        <v>5.7030297419167261E-3</v>
      </c>
      <c r="BG357" s="32">
        <f t="shared" si="778"/>
        <v>9.4462641778484038E-3</v>
      </c>
      <c r="BH357" s="32">
        <f t="shared" si="778"/>
        <v>5.9433657072233718E-3</v>
      </c>
      <c r="BI357" s="32">
        <f t="shared" si="778"/>
        <v>3.7394249477622067E-3</v>
      </c>
      <c r="BJ357" s="32">
        <f t="shared" si="778"/>
        <v>3.5792429650298989E-2</v>
      </c>
      <c r="BK357" s="32">
        <f t="shared" si="778"/>
        <v>2.2519749072934088E-2</v>
      </c>
      <c r="BL357" s="32">
        <f t="shared" si="778"/>
        <v>1.4168892787184098E-2</v>
      </c>
      <c r="BM357" s="32">
        <f t="shared" si="778"/>
        <v>2.3468771939170803E-2</v>
      </c>
      <c r="BN357" s="32">
        <f t="shared" si="778"/>
        <v>1.4765995499152383E-2</v>
      </c>
      <c r="BO357" s="32">
        <f t="shared" si="778"/>
        <v>9.2904146687400983E-3</v>
      </c>
      <c r="BP357" s="32">
        <f t="shared" si="778"/>
        <v>1.538826119696543E-2</v>
      </c>
      <c r="BQ357" s="32">
        <f t="shared" si="778"/>
        <v>9.6819295088433587E-3</v>
      </c>
      <c r="BR357" s="32">
        <f t="shared" si="778"/>
        <v>6.0916407522831322E-3</v>
      </c>
      <c r="BS357" s="32">
        <f t="shared" si="778"/>
        <v>9.3491806220210166E-3</v>
      </c>
      <c r="BT357" s="32">
        <f t="shared" si="778"/>
        <v>5.8822830331020102E-3</v>
      </c>
      <c r="BU357" s="32">
        <f t="shared" si="778"/>
        <v>3.7009931758105255E-3</v>
      </c>
      <c r="BV357" s="32">
        <f t="shared" si="778"/>
        <v>6.1301730555889597E-3</v>
      </c>
      <c r="BW357" s="32">
        <f t="shared" si="778"/>
        <v>3.85695970724278E-3</v>
      </c>
      <c r="BX357" s="32">
        <f t="shared" si="778"/>
        <v>2.4267077043985796E-3</v>
      </c>
      <c r="BY357" s="32">
        <f t="shared" si="778"/>
        <v>4.0194989497748541E-3</v>
      </c>
      <c r="BZ357" s="32">
        <f t="shared" si="778"/>
        <v>2.5289735464241007E-3</v>
      </c>
      <c r="CA357" s="32">
        <f t="shared" si="778"/>
        <v>1.5911702623709208E-3</v>
      </c>
      <c r="CB357" s="32">
        <f t="shared" si="778"/>
        <v>1.3480954625287951E-2</v>
      </c>
      <c r="CC357" s="32">
        <f t="shared" ref="CC357:CS357" si="779">CC356/$O356</f>
        <v>8.4818973842017125E-3</v>
      </c>
      <c r="CD357" s="32">
        <f t="shared" si="779"/>
        <v>5.3366089595150738E-3</v>
      </c>
      <c r="CE357" s="32">
        <f t="shared" si="779"/>
        <v>8.8393398468424415E-3</v>
      </c>
      <c r="CF357" s="32">
        <f t="shared" si="779"/>
        <v>5.5615032917894292E-3</v>
      </c>
      <c r="CG357" s="32">
        <f t="shared" si="779"/>
        <v>3.4991661595219089E-3</v>
      </c>
      <c r="CH357" s="32">
        <f t="shared" si="779"/>
        <v>5.7958750770817627E-3</v>
      </c>
      <c r="CI357" s="32">
        <f t="shared" si="779"/>
        <v>3.6466273362602943E-3</v>
      </c>
      <c r="CJ357" s="32">
        <f t="shared" si="779"/>
        <v>2.2943715578245989E-3</v>
      </c>
      <c r="CK357" s="32">
        <f t="shared" si="779"/>
        <v>2.1960898727016256E-2</v>
      </c>
      <c r="CL357" s="32">
        <f t="shared" si="779"/>
        <v>1.3817277384643608E-2</v>
      </c>
      <c r="CM357" s="32">
        <f t="shared" si="779"/>
        <v>8.6935036993416766E-3</v>
      </c>
      <c r="CN357" s="32">
        <f t="shared" si="779"/>
        <v>1.4399562389005504E-2</v>
      </c>
      <c r="CO357" s="32">
        <f t="shared" si="779"/>
        <v>9.0598636339780988E-3</v>
      </c>
      <c r="CP357" s="32">
        <f t="shared" si="779"/>
        <v>5.7002516360462616E-3</v>
      </c>
      <c r="CQ357" s="32">
        <f t="shared" si="779"/>
        <v>9.4416626374121751E-3</v>
      </c>
      <c r="CR357" s="32">
        <f t="shared" si="779"/>
        <v>5.9404705269580117E-3</v>
      </c>
      <c r="CS357" s="32">
        <f t="shared" si="779"/>
        <v>3.7376033689050618E-3</v>
      </c>
    </row>
    <row r="358" spans="2:97" ht="13.15" thickTop="1" x14ac:dyDescent="0.35">
      <c r="H358" s="34">
        <f t="shared" si="775"/>
        <v>2.8961243515368551E-5</v>
      </c>
      <c r="I358" s="34">
        <f t="shared" ref="I358:J358" si="780">I353</f>
        <v>-0.46332457092023227</v>
      </c>
      <c r="J358" s="34">
        <f t="shared" si="780"/>
        <v>-0.66216228679122147</v>
      </c>
      <c r="K358" s="34">
        <f t="shared" si="771"/>
        <v>-0.46334374796346672</v>
      </c>
      <c r="L358" s="34">
        <f>$CE$6-$CE$7*SUMPRODUCT($B$6:$CD$6,Q357:CS357)</f>
        <v>1.4234756821451811E-4</v>
      </c>
    </row>
    <row r="359" spans="2:97" ht="13.5" thickBot="1" x14ac:dyDescent="0.4">
      <c r="B359" s="39" t="s">
        <v>367</v>
      </c>
      <c r="D359" s="39" t="s">
        <v>368</v>
      </c>
      <c r="E359" s="39" t="s">
        <v>369</v>
      </c>
      <c r="F359" s="39" t="s">
        <v>370</v>
      </c>
      <c r="H359" s="39" t="s">
        <v>347</v>
      </c>
      <c r="I359" s="39" t="s">
        <v>371</v>
      </c>
      <c r="J359" s="39" t="s">
        <v>372</v>
      </c>
      <c r="K359" s="39" t="s">
        <v>349</v>
      </c>
      <c r="L359" s="39" t="s">
        <v>373</v>
      </c>
      <c r="M359" s="39" t="s">
        <v>374</v>
      </c>
      <c r="O359" s="45" t="s">
        <v>336</v>
      </c>
    </row>
    <row r="360" spans="2:97" ht="13.9" thickTop="1" thickBot="1" x14ac:dyDescent="0.4">
      <c r="B360" s="32">
        <f>1+B355</f>
        <v>7</v>
      </c>
      <c r="D360" s="32">
        <f>IF(F355,IF(M360&lt;0,D355,H360),E355)</f>
        <v>1.4480621757684276E-5</v>
      </c>
      <c r="E360" s="32">
        <f>IF(F355,IF(M360&lt;0,H360,E355),H360)</f>
        <v>2.8961243515368551E-5</v>
      </c>
      <c r="F360" s="32" t="b">
        <f>OR(F355,M360*M355&lt;=0)</f>
        <v>1</v>
      </c>
      <c r="H360" s="32">
        <f>IF(F355,(D355+E355)/2,2*H355)</f>
        <v>1.4480621757684276E-5</v>
      </c>
      <c r="I360" s="32">
        <f>I355</f>
        <v>-0.48844390607752575</v>
      </c>
      <c r="J360" s="32">
        <f>J355</f>
        <v>-1</v>
      </c>
      <c r="K360" s="32">
        <f>I360+J360*H360</f>
        <v>-0.48845838669928343</v>
      </c>
      <c r="L360" s="32">
        <f>$CE$3-$CE$7*SUMPRODUCT($B$3:$CD$3,Q362:CS362)</f>
        <v>-4.9520576320105647E-3</v>
      </c>
      <c r="M360" s="32">
        <f>SUMPRODUCT(L360:L363,J360:J363)</f>
        <v>1.0419003190731992E-2</v>
      </c>
      <c r="O360" s="46">
        <f>SUM(Q360:CS360)</f>
        <v>-1.6469299981020642</v>
      </c>
      <c r="P360" s="39" t="s">
        <v>363</v>
      </c>
      <c r="Q360" s="32">
        <f t="shared" ref="Q360:AV360" si="781">SUMPRODUCT(B$3:B$6,$K360:$K363)</f>
        <v>0.94688650863617518</v>
      </c>
      <c r="R360" s="32">
        <f t="shared" si="781"/>
        <v>0.48355234919432566</v>
      </c>
      <c r="S360" s="32">
        <f t="shared" si="781"/>
        <v>2.0218189752476134E-2</v>
      </c>
      <c r="T360" s="32">
        <f t="shared" si="781"/>
        <v>0.52481069478133979</v>
      </c>
      <c r="U360" s="32">
        <f t="shared" si="781"/>
        <v>6.1476535339490213E-2</v>
      </c>
      <c r="V360" s="32">
        <f t="shared" si="781"/>
        <v>-0.40185762410235931</v>
      </c>
      <c r="W360" s="32">
        <f t="shared" si="781"/>
        <v>0.10273488092650429</v>
      </c>
      <c r="X360" s="32">
        <f t="shared" si="781"/>
        <v>-0.36059927851534523</v>
      </c>
      <c r="Y360" s="32">
        <f t="shared" si="781"/>
        <v>-0.82393343795719476</v>
      </c>
      <c r="Z360" s="32">
        <f t="shared" si="781"/>
        <v>1.3128709526588551</v>
      </c>
      <c r="AA360" s="32">
        <f t="shared" si="781"/>
        <v>0.84953679321700548</v>
      </c>
      <c r="AB360" s="32">
        <f t="shared" si="781"/>
        <v>0.38620263377515596</v>
      </c>
      <c r="AC360" s="32">
        <f t="shared" si="781"/>
        <v>0.89079513880401962</v>
      </c>
      <c r="AD360" s="32">
        <f t="shared" si="781"/>
        <v>0.42746097936217009</v>
      </c>
      <c r="AE360" s="32">
        <f t="shared" si="781"/>
        <v>-3.5873180079679434E-2</v>
      </c>
      <c r="AF360" s="32">
        <f t="shared" si="781"/>
        <v>0.46871932494918417</v>
      </c>
      <c r="AG360" s="32">
        <f t="shared" si="781"/>
        <v>5.3851655073346438E-3</v>
      </c>
      <c r="AH360" s="32">
        <f t="shared" si="781"/>
        <v>-0.45794899393451488</v>
      </c>
      <c r="AI360" s="32">
        <f t="shared" si="781"/>
        <v>1.8008502113557618</v>
      </c>
      <c r="AJ360" s="32">
        <f t="shared" si="781"/>
        <v>1.3375160519139122</v>
      </c>
      <c r="AK360" s="32">
        <f t="shared" si="781"/>
        <v>0.87418189247206268</v>
      </c>
      <c r="AL360" s="32">
        <f t="shared" si="781"/>
        <v>1.3787743975009263</v>
      </c>
      <c r="AM360" s="32">
        <f t="shared" si="781"/>
        <v>0.91544023805907671</v>
      </c>
      <c r="AN360" s="32">
        <f t="shared" si="781"/>
        <v>0.45210607861722718</v>
      </c>
      <c r="AO360" s="32">
        <f t="shared" si="781"/>
        <v>0.95669858364609084</v>
      </c>
      <c r="AP360" s="32">
        <f t="shared" si="781"/>
        <v>0.49336442420424126</v>
      </c>
      <c r="AQ360" s="32">
        <f t="shared" si="781"/>
        <v>3.0030264762391734E-2</v>
      </c>
      <c r="AR360" s="32">
        <f t="shared" si="781"/>
        <v>0.45842812193689175</v>
      </c>
      <c r="AS360" s="32">
        <f t="shared" si="781"/>
        <v>-4.906037504957772E-3</v>
      </c>
      <c r="AT360" s="32">
        <f t="shared" si="781"/>
        <v>-0.4682401969468073</v>
      </c>
      <c r="AU360" s="32">
        <f t="shared" si="781"/>
        <v>3.6352308082056306E-2</v>
      </c>
      <c r="AV360" s="32">
        <f t="shared" si="781"/>
        <v>-0.42698185135979322</v>
      </c>
      <c r="AW360" s="32">
        <f t="shared" ref="AW360:CB360" si="782">SUMPRODUCT(AH$3:AH$6,$K360:$K363)</f>
        <v>-0.8903160108016428</v>
      </c>
      <c r="AX360" s="32">
        <f t="shared" si="782"/>
        <v>-0.38572350577277914</v>
      </c>
      <c r="AY360" s="32">
        <f t="shared" si="782"/>
        <v>-0.84905766521462867</v>
      </c>
      <c r="AZ360" s="32">
        <f t="shared" si="782"/>
        <v>-1.3123918246564781</v>
      </c>
      <c r="BA360" s="32">
        <f t="shared" si="782"/>
        <v>0.82441256595957169</v>
      </c>
      <c r="BB360" s="32">
        <f t="shared" si="782"/>
        <v>0.36107840651772216</v>
      </c>
      <c r="BC360" s="32">
        <f t="shared" si="782"/>
        <v>-0.10225575292412736</v>
      </c>
      <c r="BD360" s="32">
        <f t="shared" si="782"/>
        <v>0.40233675210473618</v>
      </c>
      <c r="BE360" s="32">
        <f t="shared" si="782"/>
        <v>-6.0997407337113313E-2</v>
      </c>
      <c r="BF360" s="32">
        <f t="shared" si="782"/>
        <v>-0.52433156677896287</v>
      </c>
      <c r="BG360" s="32">
        <f t="shared" si="782"/>
        <v>-1.9739061750099207E-2</v>
      </c>
      <c r="BH360" s="32">
        <f t="shared" si="782"/>
        <v>-0.48307322119194873</v>
      </c>
      <c r="BI360" s="32">
        <f t="shared" si="782"/>
        <v>-0.94640738063379826</v>
      </c>
      <c r="BJ360" s="32">
        <f t="shared" si="782"/>
        <v>1.3123918246564781</v>
      </c>
      <c r="BK360" s="32">
        <f t="shared" si="782"/>
        <v>0.84905766521462867</v>
      </c>
      <c r="BL360" s="32">
        <f t="shared" si="782"/>
        <v>0.38572350577277914</v>
      </c>
      <c r="BM360" s="32">
        <f t="shared" si="782"/>
        <v>0.8903160108016428</v>
      </c>
      <c r="BN360" s="32">
        <f t="shared" si="782"/>
        <v>0.42698185135979322</v>
      </c>
      <c r="BO360" s="32">
        <f t="shared" si="782"/>
        <v>-3.6352308082056306E-2</v>
      </c>
      <c r="BP360" s="32">
        <f t="shared" si="782"/>
        <v>0.4682401969468073</v>
      </c>
      <c r="BQ360" s="32">
        <f t="shared" si="782"/>
        <v>4.906037504957772E-3</v>
      </c>
      <c r="BR360" s="32">
        <f t="shared" si="782"/>
        <v>-0.45842812193689175</v>
      </c>
      <c r="BS360" s="32">
        <f t="shared" si="782"/>
        <v>-3.0030264762391734E-2</v>
      </c>
      <c r="BT360" s="32">
        <f t="shared" si="782"/>
        <v>-0.49336442420424126</v>
      </c>
      <c r="BU360" s="32">
        <f t="shared" si="782"/>
        <v>-0.95669858364609084</v>
      </c>
      <c r="BV360" s="32">
        <f t="shared" si="782"/>
        <v>-0.45210607861722718</v>
      </c>
      <c r="BW360" s="32">
        <f t="shared" si="782"/>
        <v>-0.91544023805907671</v>
      </c>
      <c r="BX360" s="32">
        <f t="shared" si="782"/>
        <v>-1.3787743975009263</v>
      </c>
      <c r="BY360" s="32">
        <f t="shared" si="782"/>
        <v>-0.87418189247206268</v>
      </c>
      <c r="BZ360" s="32">
        <f t="shared" si="782"/>
        <v>-1.3375160519139122</v>
      </c>
      <c r="CA360" s="32">
        <f t="shared" si="782"/>
        <v>-1.8008502113557618</v>
      </c>
      <c r="CB360" s="32">
        <f t="shared" si="782"/>
        <v>0.3359541792602882</v>
      </c>
      <c r="CC360" s="32">
        <f t="shared" ref="CC360:CS360" si="783">SUMPRODUCT(BN$3:BN$6,$K360:$K363)</f>
        <v>-0.12737998018156133</v>
      </c>
      <c r="CD360" s="32">
        <f t="shared" si="783"/>
        <v>-0.59071413962341079</v>
      </c>
      <c r="CE360" s="32">
        <f t="shared" si="783"/>
        <v>-8.6121634594547247E-2</v>
      </c>
      <c r="CF360" s="32">
        <f t="shared" si="783"/>
        <v>-0.54945579403639677</v>
      </c>
      <c r="CG360" s="32">
        <f t="shared" si="783"/>
        <v>-1.0127899534782463</v>
      </c>
      <c r="CH360" s="32">
        <f t="shared" si="783"/>
        <v>-0.50819744844938264</v>
      </c>
      <c r="CI360" s="32">
        <f t="shared" si="783"/>
        <v>-0.97153160789123216</v>
      </c>
      <c r="CJ360" s="32">
        <f t="shared" si="783"/>
        <v>-1.4348657673330818</v>
      </c>
      <c r="CK360" s="32">
        <f t="shared" si="783"/>
        <v>0.82393343795719476</v>
      </c>
      <c r="CL360" s="32">
        <f t="shared" si="783"/>
        <v>0.36059927851534523</v>
      </c>
      <c r="CM360" s="32">
        <f t="shared" si="783"/>
        <v>-0.10273488092650429</v>
      </c>
      <c r="CN360" s="32">
        <f t="shared" si="783"/>
        <v>0.40185762410235931</v>
      </c>
      <c r="CO360" s="32">
        <f t="shared" si="783"/>
        <v>-6.1476535339490213E-2</v>
      </c>
      <c r="CP360" s="32">
        <f t="shared" si="783"/>
        <v>-0.52481069478133979</v>
      </c>
      <c r="CQ360" s="32">
        <f t="shared" si="783"/>
        <v>-2.0218189752476134E-2</v>
      </c>
      <c r="CR360" s="32">
        <f t="shared" si="783"/>
        <v>-0.48355234919432566</v>
      </c>
      <c r="CS360" s="32">
        <f t="shared" si="783"/>
        <v>-0.94688650863617518</v>
      </c>
    </row>
    <row r="361" spans="2:97" ht="13.9" thickTop="1" thickBot="1" x14ac:dyDescent="0.4">
      <c r="H361" s="33">
        <f>H360</f>
        <v>1.4480621757684276E-5</v>
      </c>
      <c r="I361" s="33">
        <f t="shared" ref="I361:J361" si="784">I356</f>
        <v>0.42697628472453758</v>
      </c>
      <c r="J361" s="33">
        <f t="shared" si="784"/>
        <v>0.38441962981713684</v>
      </c>
      <c r="K361" s="33">
        <f t="shared" ref="K361:K363" si="785">I361+J361*H361</f>
        <v>0.42698185135979322</v>
      </c>
      <c r="L361" s="33">
        <f>$CE$4-$CE$7*SUMPRODUCT($B$4:$CD$4,Q362:CS362)</f>
        <v>2.0783226360094886E-3</v>
      </c>
      <c r="M361" s="39" t="s">
        <v>375</v>
      </c>
      <c r="O361" s="47">
        <f t="shared" ref="O361:O362" si="786">SUM(Q361:CS361)</f>
        <v>103.79416891755835</v>
      </c>
      <c r="P361" s="39" t="s">
        <v>365</v>
      </c>
      <c r="Q361" s="33">
        <f>EXP(Q360)</f>
        <v>2.5776715943384532</v>
      </c>
      <c r="R361" s="33">
        <f>EXP(R360)</f>
        <v>1.6218254716491523</v>
      </c>
      <c r="S361" s="33">
        <f t="shared" ref="S361:CD361" si="787">EXP(S360)</f>
        <v>1.0204239617906226</v>
      </c>
      <c r="T361" s="33">
        <f t="shared" si="787"/>
        <v>1.690138865985287</v>
      </c>
      <c r="U361" s="33">
        <f t="shared" si="787"/>
        <v>1.0634055437859777</v>
      </c>
      <c r="V361" s="33">
        <f t="shared" si="787"/>
        <v>0.66907599920526017</v>
      </c>
      <c r="W361" s="33">
        <f t="shared" si="787"/>
        <v>1.1081975658141028</v>
      </c>
      <c r="X361" s="33">
        <f t="shared" si="787"/>
        <v>0.69725834889303218</v>
      </c>
      <c r="Y361" s="33">
        <f t="shared" si="787"/>
        <v>0.4387026466204953</v>
      </c>
      <c r="Z361" s="33">
        <f t="shared" si="787"/>
        <v>3.7168292499367261</v>
      </c>
      <c r="AA361" s="33">
        <f t="shared" si="787"/>
        <v>2.3385633625935438</v>
      </c>
      <c r="AB361" s="33">
        <f t="shared" si="787"/>
        <v>1.4713827924589014</v>
      </c>
      <c r="AC361" s="33">
        <f t="shared" si="787"/>
        <v>2.4370666873726541</v>
      </c>
      <c r="AD361" s="33">
        <f t="shared" si="787"/>
        <v>1.533359345841331</v>
      </c>
      <c r="AE361" s="33">
        <f t="shared" si="787"/>
        <v>0.96476263684590435</v>
      </c>
      <c r="AF361" s="33">
        <f t="shared" si="787"/>
        <v>1.5979464321108188</v>
      </c>
      <c r="AG361" s="33">
        <f t="shared" si="787"/>
        <v>1.0053996915744916</v>
      </c>
      <c r="AH361" s="33">
        <f t="shared" si="787"/>
        <v>0.6325797407881949</v>
      </c>
      <c r="AI361" s="33">
        <f t="shared" si="787"/>
        <v>6.0547931305274618</v>
      </c>
      <c r="AJ361" s="33">
        <f t="shared" si="787"/>
        <v>3.8095689715570438</v>
      </c>
      <c r="AK361" s="33">
        <f t="shared" si="787"/>
        <v>2.3969135585951742</v>
      </c>
      <c r="AL361" s="33">
        <f t="shared" si="787"/>
        <v>3.9700329622600936</v>
      </c>
      <c r="AM361" s="33">
        <f t="shared" si="787"/>
        <v>2.4978746693806886</v>
      </c>
      <c r="AN361" s="33">
        <f t="shared" si="787"/>
        <v>1.5716186548692233</v>
      </c>
      <c r="AO361" s="33">
        <f t="shared" si="787"/>
        <v>2.6030883932212272</v>
      </c>
      <c r="AP361" s="33">
        <f t="shared" si="787"/>
        <v>1.6378172729035885</v>
      </c>
      <c r="AQ361" s="33">
        <f t="shared" si="787"/>
        <v>1.0304857208870726</v>
      </c>
      <c r="AR361" s="33">
        <f t="shared" si="787"/>
        <v>1.5815859697876731</v>
      </c>
      <c r="AS361" s="33">
        <f t="shared" si="787"/>
        <v>0.99510597744042095</v>
      </c>
      <c r="AT361" s="33">
        <f t="shared" si="787"/>
        <v>0.62610311753751469</v>
      </c>
      <c r="AU361" s="33">
        <f t="shared" si="787"/>
        <v>1.0370211330668815</v>
      </c>
      <c r="AV361" s="33">
        <f t="shared" si="787"/>
        <v>0.65247539366161056</v>
      </c>
      <c r="AW361" s="33">
        <f t="shared" si="787"/>
        <v>0.41052600160118141</v>
      </c>
      <c r="AX361" s="33">
        <f t="shared" si="787"/>
        <v>0.67995850429280957</v>
      </c>
      <c r="AY361" s="33">
        <f t="shared" si="787"/>
        <v>0.42781788973764112</v>
      </c>
      <c r="AZ361" s="33">
        <f t="shared" si="787"/>
        <v>0.26917546530273462</v>
      </c>
      <c r="BA361" s="33">
        <f t="shared" si="787"/>
        <v>2.2805407045287516</v>
      </c>
      <c r="BB361" s="33">
        <f t="shared" si="787"/>
        <v>1.4348759600955567</v>
      </c>
      <c r="BC361" s="33">
        <f t="shared" si="787"/>
        <v>0.90279862875132855</v>
      </c>
      <c r="BD361" s="33">
        <f t="shared" si="787"/>
        <v>1.4953147983053021</v>
      </c>
      <c r="BE361" s="33">
        <f t="shared" si="787"/>
        <v>0.94082567901666847</v>
      </c>
      <c r="BF361" s="33">
        <f t="shared" si="787"/>
        <v>0.59195091180823811</v>
      </c>
      <c r="BG361" s="33">
        <f t="shared" si="787"/>
        <v>0.98045447800628693</v>
      </c>
      <c r="BH361" s="33">
        <f t="shared" si="787"/>
        <v>0.61688465269027715</v>
      </c>
      <c r="BI361" s="33">
        <f t="shared" si="787"/>
        <v>0.38813293555314221</v>
      </c>
      <c r="BJ361" s="33">
        <f t="shared" si="787"/>
        <v>3.7150488395193304</v>
      </c>
      <c r="BK361" s="33">
        <f t="shared" si="787"/>
        <v>2.33744315978289</v>
      </c>
      <c r="BL361" s="33">
        <f t="shared" si="787"/>
        <v>1.470677980621846</v>
      </c>
      <c r="BM361" s="33">
        <f t="shared" si="787"/>
        <v>2.4358993001653571</v>
      </c>
      <c r="BN361" s="33">
        <f t="shared" si="787"/>
        <v>1.532624846414705</v>
      </c>
      <c r="BO361" s="33">
        <f t="shared" si="787"/>
        <v>0.96430050277047352</v>
      </c>
      <c r="BP361" s="33">
        <f t="shared" si="787"/>
        <v>1.5971809946148086</v>
      </c>
      <c r="BQ361" s="33">
        <f t="shared" si="787"/>
        <v>1.0049180918118563</v>
      </c>
      <c r="BR361" s="33">
        <f t="shared" si="787"/>
        <v>0.63227672671770685</v>
      </c>
      <c r="BS361" s="33">
        <f t="shared" si="787"/>
        <v>0.97041616368945938</v>
      </c>
      <c r="BT361" s="33">
        <f t="shared" si="787"/>
        <v>0.61056872249683847</v>
      </c>
      <c r="BU361" s="33">
        <f t="shared" si="787"/>
        <v>0.38415906375063058</v>
      </c>
      <c r="BV361" s="33">
        <f t="shared" si="787"/>
        <v>0.63628666973491199</v>
      </c>
      <c r="BW361" s="33">
        <f t="shared" si="787"/>
        <v>0.40034034223499904</v>
      </c>
      <c r="BX361" s="33">
        <f t="shared" si="787"/>
        <v>0.25188707738857452</v>
      </c>
      <c r="BY361" s="33">
        <f t="shared" si="787"/>
        <v>0.41720319717582882</v>
      </c>
      <c r="BZ361" s="33">
        <f t="shared" si="787"/>
        <v>0.26249688809053928</v>
      </c>
      <c r="CA361" s="33">
        <f t="shared" si="787"/>
        <v>0.1651584089567211</v>
      </c>
      <c r="CB361" s="33">
        <f t="shared" si="787"/>
        <v>1.3992749075306679</v>
      </c>
      <c r="CC361" s="33">
        <f t="shared" si="787"/>
        <v>0.8803990748306223</v>
      </c>
      <c r="CD361" s="33">
        <f t="shared" si="787"/>
        <v>0.55393155897468116</v>
      </c>
      <c r="CE361" s="33">
        <f t="shared" ref="CE361:CS361" si="788">EXP(CE360)</f>
        <v>0.91748262680549408</v>
      </c>
      <c r="CF361" s="33">
        <f t="shared" si="788"/>
        <v>0.57726387535826129</v>
      </c>
      <c r="CG361" s="33">
        <f t="shared" si="788"/>
        <v>0.36320424175648575</v>
      </c>
      <c r="CH361" s="33">
        <f t="shared" si="788"/>
        <v>0.60157897919816761</v>
      </c>
      <c r="CI361" s="33">
        <f t="shared" si="788"/>
        <v>0.37850287593469839</v>
      </c>
      <c r="CJ361" s="33">
        <f t="shared" si="788"/>
        <v>0.2381473290203589</v>
      </c>
      <c r="CK361" s="33">
        <f t="shared" si="788"/>
        <v>2.2794482953394657</v>
      </c>
      <c r="CL361" s="33">
        <f t="shared" si="788"/>
        <v>1.4341886355145128</v>
      </c>
      <c r="CM361" s="33">
        <f t="shared" si="788"/>
        <v>0.90236617625610926</v>
      </c>
      <c r="CN361" s="33">
        <f t="shared" si="788"/>
        <v>1.4945985227206131</v>
      </c>
      <c r="CO361" s="33">
        <f t="shared" si="788"/>
        <v>0.94037501106093646</v>
      </c>
      <c r="CP361" s="33">
        <f t="shared" si="788"/>
        <v>0.59166735948471183</v>
      </c>
      <c r="CQ361" s="33">
        <f t="shared" si="788"/>
        <v>0.97998482733119763</v>
      </c>
      <c r="CR361" s="33">
        <f t="shared" si="788"/>
        <v>0.61658915677477344</v>
      </c>
      <c r="CS361" s="33">
        <f t="shared" si="788"/>
        <v>0.38794701473856491</v>
      </c>
    </row>
    <row r="362" spans="2:97" ht="13.9" thickTop="1" thickBot="1" x14ac:dyDescent="0.4">
      <c r="H362" s="32">
        <f t="shared" ref="H362:H363" si="789">H361</f>
        <v>1.4480621757684276E-5</v>
      </c>
      <c r="I362" s="32">
        <f t="shared" ref="I362:J362" si="790">I357</f>
        <v>-0.42208590273529384</v>
      </c>
      <c r="J362" s="32">
        <f t="shared" si="790"/>
        <v>0.69671597167849897</v>
      </c>
      <c r="K362" s="32">
        <f t="shared" si="785"/>
        <v>-0.42207581385483545</v>
      </c>
      <c r="L362" s="32">
        <f>$CE$5-$CE$7*SUMPRODUCT($B$5:$CD$5,Q362:CS362)</f>
        <v>3.5529760950794298E-3</v>
      </c>
      <c r="M362" s="32">
        <f>SUMPRODUCT($B$7:$CD$7, LN(Q362:CS362))</f>
        <v>-2480.3390489499193</v>
      </c>
      <c r="O362" s="48">
        <f t="shared" si="786"/>
        <v>1</v>
      </c>
      <c r="P362" s="39" t="s">
        <v>366</v>
      </c>
      <c r="Q362" s="32">
        <f t="shared" ref="Q362:AV362" si="791">Q361/$O361</f>
        <v>2.4834454779303128E-2</v>
      </c>
      <c r="R362" s="32">
        <f t="shared" si="791"/>
        <v>1.5625400622816643E-2</v>
      </c>
      <c r="S362" s="32">
        <f t="shared" si="791"/>
        <v>9.831226285949889E-3</v>
      </c>
      <c r="T362" s="32">
        <f t="shared" si="791"/>
        <v>1.628356278210321E-2</v>
      </c>
      <c r="U362" s="32">
        <f t="shared" si="791"/>
        <v>1.024533030011175E-2</v>
      </c>
      <c r="V362" s="32">
        <f t="shared" si="791"/>
        <v>6.4461809963206503E-3</v>
      </c>
      <c r="W362" s="32">
        <f t="shared" si="791"/>
        <v>1.0676876912944137E-2</v>
      </c>
      <c r="X362" s="32">
        <f t="shared" si="791"/>
        <v>6.7177025083832087E-3</v>
      </c>
      <c r="Y362" s="32">
        <f t="shared" si="791"/>
        <v>4.2266598518549544E-3</v>
      </c>
      <c r="Z362" s="32">
        <f t="shared" si="791"/>
        <v>3.5809615209587829E-2</v>
      </c>
      <c r="AA362" s="32">
        <f t="shared" si="791"/>
        <v>2.2530777855652162E-2</v>
      </c>
      <c r="AB362" s="32">
        <f t="shared" si="791"/>
        <v>1.4175967762000113E-2</v>
      </c>
      <c r="AC362" s="32">
        <f t="shared" si="791"/>
        <v>2.3479803468616507E-2</v>
      </c>
      <c r="AD362" s="32">
        <f t="shared" si="791"/>
        <v>1.4773077927520648E-2</v>
      </c>
      <c r="AE362" s="32">
        <f t="shared" si="791"/>
        <v>9.2949598894345991E-3</v>
      </c>
      <c r="AF362" s="32">
        <f t="shared" si="791"/>
        <v>1.5395339148387381E-2</v>
      </c>
      <c r="AG362" s="32">
        <f t="shared" si="791"/>
        <v>9.686475666788763E-3</v>
      </c>
      <c r="AH362" s="32">
        <f t="shared" si="791"/>
        <v>6.0945595247324583E-3</v>
      </c>
      <c r="AI362" s="32">
        <f t="shared" si="791"/>
        <v>5.833461738430281E-2</v>
      </c>
      <c r="AJ362" s="32">
        <f t="shared" si="791"/>
        <v>3.6703111661146481E-2</v>
      </c>
      <c r="AK362" s="32">
        <f t="shared" si="791"/>
        <v>2.3092950052897434E-2</v>
      </c>
      <c r="AL362" s="32">
        <f t="shared" si="791"/>
        <v>3.8249094372665694E-2</v>
      </c>
      <c r="AM362" s="32">
        <f t="shared" si="791"/>
        <v>2.4065655088627385E-2</v>
      </c>
      <c r="AN362" s="32">
        <f t="shared" si="791"/>
        <v>1.5141685426640187E-2</v>
      </c>
      <c r="AO362" s="32">
        <f t="shared" si="791"/>
        <v>2.5079331723237831E-2</v>
      </c>
      <c r="AP362" s="32">
        <f t="shared" si="791"/>
        <v>1.5779472873899827E-2</v>
      </c>
      <c r="AQ362" s="32">
        <f t="shared" si="791"/>
        <v>9.9281658269798085E-3</v>
      </c>
      <c r="AR362" s="32">
        <f t="shared" si="791"/>
        <v>1.5237715049714358E-2</v>
      </c>
      <c r="AS362" s="32">
        <f t="shared" si="791"/>
        <v>9.5873013659448815E-3</v>
      </c>
      <c r="AT362" s="32">
        <f t="shared" si="791"/>
        <v>6.0321608050526998E-3</v>
      </c>
      <c r="AU362" s="32">
        <f t="shared" si="791"/>
        <v>9.991130945810325E-3</v>
      </c>
      <c r="AV362" s="32">
        <f t="shared" si="791"/>
        <v>6.2862432491738417E-3</v>
      </c>
      <c r="AW362" s="32">
        <f t="shared" ref="AW362:CB362" si="792">AW361/$O361</f>
        <v>3.955193301150222E-3</v>
      </c>
      <c r="AX362" s="32">
        <f t="shared" si="792"/>
        <v>6.5510279756937706E-3</v>
      </c>
      <c r="AY362" s="32">
        <f t="shared" si="792"/>
        <v>4.1217911776667187E-3</v>
      </c>
      <c r="AZ362" s="32">
        <f t="shared" si="792"/>
        <v>2.5933582600052934E-3</v>
      </c>
      <c r="BA362" s="32">
        <f t="shared" si="792"/>
        <v>2.1971761307132194E-2</v>
      </c>
      <c r="BB362" s="32">
        <f t="shared" si="792"/>
        <v>1.3824244416227758E-2</v>
      </c>
      <c r="BC362" s="32">
        <f t="shared" si="792"/>
        <v>8.6979705908951741E-3</v>
      </c>
      <c r="BD362" s="32">
        <f t="shared" si="792"/>
        <v>1.4406539537813545E-2</v>
      </c>
      <c r="BE362" s="32">
        <f t="shared" si="792"/>
        <v>9.0643404039772949E-3</v>
      </c>
      <c r="BF362" s="32">
        <f t="shared" si="792"/>
        <v>5.7031229979635266E-3</v>
      </c>
      <c r="BG362" s="32">
        <f t="shared" si="792"/>
        <v>9.4461421892114428E-3</v>
      </c>
      <c r="BH362" s="32">
        <f t="shared" si="792"/>
        <v>5.9433459424898562E-3</v>
      </c>
      <c r="BI362" s="32">
        <f t="shared" si="792"/>
        <v>3.7394483678695719E-3</v>
      </c>
      <c r="BJ362" s="32">
        <f t="shared" si="792"/>
        <v>3.579246192982305E-2</v>
      </c>
      <c r="BK362" s="32">
        <f t="shared" si="792"/>
        <v>2.251998531477693E-2</v>
      </c>
      <c r="BL362" s="32">
        <f t="shared" si="792"/>
        <v>1.4169177285768109E-2</v>
      </c>
      <c r="BM362" s="32">
        <f t="shared" si="792"/>
        <v>2.346855633190862E-2</v>
      </c>
      <c r="BN362" s="32">
        <f t="shared" si="792"/>
        <v>1.4766001427614287E-2</v>
      </c>
      <c r="BO362" s="32">
        <f t="shared" si="792"/>
        <v>9.2905074805926559E-3</v>
      </c>
      <c r="BP362" s="32">
        <f t="shared" si="792"/>
        <v>1.5387964577118178E-2</v>
      </c>
      <c r="BQ362" s="32">
        <f t="shared" si="792"/>
        <v>9.6818357167062323E-3</v>
      </c>
      <c r="BR362" s="32">
        <f t="shared" si="792"/>
        <v>6.0916401500349382E-3</v>
      </c>
      <c r="BS362" s="32">
        <f t="shared" si="792"/>
        <v>9.3494285257993796E-3</v>
      </c>
      <c r="BT362" s="32">
        <f t="shared" si="792"/>
        <v>5.8824954124523229E-3</v>
      </c>
      <c r="BU362" s="32">
        <f t="shared" si="792"/>
        <v>3.7011622883724856E-3</v>
      </c>
      <c r="BV362" s="32">
        <f t="shared" si="792"/>
        <v>6.1302737559400071E-3</v>
      </c>
      <c r="BW362" s="32">
        <f t="shared" si="792"/>
        <v>3.8570600488451469E-3</v>
      </c>
      <c r="BX362" s="32">
        <f t="shared" si="792"/>
        <v>2.4267941062146125E-3</v>
      </c>
      <c r="BY362" s="32">
        <f t="shared" si="792"/>
        <v>4.0195244253769689E-3</v>
      </c>
      <c r="BZ362" s="32">
        <f t="shared" si="792"/>
        <v>2.5290138244570882E-3</v>
      </c>
      <c r="CA362" s="32">
        <f t="shared" si="792"/>
        <v>1.5912108616419785E-3</v>
      </c>
      <c r="CB362" s="32">
        <f t="shared" si="792"/>
        <v>1.348124776298449E-2</v>
      </c>
      <c r="CC362" s="32">
        <f t="shared" ref="CC362:CS362" si="793">CC361/$O361</f>
        <v>8.4821631505128756E-3</v>
      </c>
      <c r="CD362" s="32">
        <f t="shared" si="793"/>
        <v>5.3368273454230172E-3</v>
      </c>
      <c r="CE362" s="32">
        <f t="shared" si="793"/>
        <v>8.8394428740426866E-3</v>
      </c>
      <c r="CF362" s="32">
        <f t="shared" si="793"/>
        <v>5.5616214415356085E-3</v>
      </c>
      <c r="CG362" s="32">
        <f t="shared" si="793"/>
        <v>3.4992740492481005E-3</v>
      </c>
      <c r="CH362" s="32">
        <f t="shared" si="793"/>
        <v>5.795884156806437E-3</v>
      </c>
      <c r="CI362" s="32">
        <f t="shared" si="793"/>
        <v>3.6466680149954832E-3</v>
      </c>
      <c r="CJ362" s="32">
        <f t="shared" si="793"/>
        <v>2.2944191519035581E-3</v>
      </c>
      <c r="CK362" s="32">
        <f t="shared" si="793"/>
        <v>2.1961236542584452E-2</v>
      </c>
      <c r="CL362" s="32">
        <f t="shared" si="793"/>
        <v>1.38176224201348E-2</v>
      </c>
      <c r="CM362" s="32">
        <f t="shared" si="793"/>
        <v>8.693804147830702E-3</v>
      </c>
      <c r="CN362" s="32">
        <f t="shared" si="793"/>
        <v>1.4399638614648411E-2</v>
      </c>
      <c r="CO362" s="32">
        <f t="shared" si="793"/>
        <v>9.0599984649220294E-3</v>
      </c>
      <c r="CP362" s="32">
        <f t="shared" si="793"/>
        <v>5.7003911265445118E-3</v>
      </c>
      <c r="CQ362" s="32">
        <f t="shared" si="793"/>
        <v>9.4416173620464183E-3</v>
      </c>
      <c r="CR362" s="32">
        <f t="shared" si="793"/>
        <v>5.9404990011001288E-3</v>
      </c>
      <c r="CS362" s="32">
        <f t="shared" si="793"/>
        <v>3.7376571225952349E-3</v>
      </c>
    </row>
    <row r="363" spans="2:97" ht="13.15" thickTop="1" x14ac:dyDescent="0.35">
      <c r="H363" s="34">
        <f t="shared" si="789"/>
        <v>1.4480621757684276E-5</v>
      </c>
      <c r="I363" s="34">
        <f t="shared" ref="I363:J363" si="794">I358</f>
        <v>-0.46332457092023227</v>
      </c>
      <c r="J363" s="34">
        <f t="shared" si="794"/>
        <v>-0.66216228679122147</v>
      </c>
      <c r="K363" s="34">
        <f t="shared" si="785"/>
        <v>-0.46333415944184952</v>
      </c>
      <c r="L363" s="34">
        <f>$CE$6-$CE$7*SUMPRODUCT($B$6:$CD$6,Q362:CS362)</f>
        <v>-3.3112461879056809E-3</v>
      </c>
    </row>
    <row r="364" spans="2:97" ht="13.5" thickBot="1" x14ac:dyDescent="0.4">
      <c r="B364" s="39" t="s">
        <v>367</v>
      </c>
      <c r="D364" s="39" t="s">
        <v>368</v>
      </c>
      <c r="E364" s="39" t="s">
        <v>369</v>
      </c>
      <c r="F364" s="39" t="s">
        <v>370</v>
      </c>
      <c r="H364" s="39" t="s">
        <v>347</v>
      </c>
      <c r="I364" s="39" t="s">
        <v>371</v>
      </c>
      <c r="J364" s="39" t="s">
        <v>372</v>
      </c>
      <c r="K364" s="39" t="s">
        <v>349</v>
      </c>
      <c r="L364" s="39" t="s">
        <v>373</v>
      </c>
      <c r="M364" s="39" t="s">
        <v>374</v>
      </c>
      <c r="O364" s="45" t="s">
        <v>336</v>
      </c>
    </row>
    <row r="365" spans="2:97" ht="13.9" thickTop="1" thickBot="1" x14ac:dyDescent="0.4">
      <c r="B365" s="32">
        <f>1+B360</f>
        <v>8</v>
      </c>
      <c r="D365" s="32">
        <f>IF(F360,IF(M365&lt;0,D360,H365),E360)</f>
        <v>2.1720932636526413E-5</v>
      </c>
      <c r="E365" s="32">
        <f>IF(F360,IF(M365&lt;0,H365,E360),H365)</f>
        <v>2.8961243515368551E-5</v>
      </c>
      <c r="F365" s="32" t="b">
        <f>OR(F360,M365*M360&lt;=0)</f>
        <v>1</v>
      </c>
      <c r="H365" s="32">
        <f>IF(F360,(D360+E360)/2,2*H360)</f>
        <v>2.1720932636526413E-5</v>
      </c>
      <c r="I365" s="32">
        <f>I360</f>
        <v>-0.48844390607752575</v>
      </c>
      <c r="J365" s="32">
        <f>J360</f>
        <v>-1</v>
      </c>
      <c r="K365" s="32">
        <f>I365+J365*H365</f>
        <v>-0.48846562701016227</v>
      </c>
      <c r="L365" s="32">
        <f>$CE$3-$CE$7*SUMPRODUCT($B$3:$CD$3,Q367:CS367)</f>
        <v>-2.3737593412533897E-3</v>
      </c>
      <c r="M365" s="32">
        <f>SUMPRODUCT(L365:L368,J365:J368)</f>
        <v>4.9928987768927749E-3</v>
      </c>
      <c r="O365" s="46">
        <f>SUM(Q365:CS365)</f>
        <v>-1.6469407337557671</v>
      </c>
      <c r="P365" s="39" t="s">
        <v>363</v>
      </c>
      <c r="Q365" s="32">
        <f t="shared" ref="Q365:AV365" si="795">SUMPRODUCT(B$3:B$6,$K365:$K368)</f>
        <v>0.94689071545000558</v>
      </c>
      <c r="R365" s="32">
        <f t="shared" si="795"/>
        <v>0.48355176174734749</v>
      </c>
      <c r="S365" s="32">
        <f t="shared" si="795"/>
        <v>2.021280804468939E-2</v>
      </c>
      <c r="T365" s="32">
        <f t="shared" si="795"/>
        <v>0.52481994603539939</v>
      </c>
      <c r="U365" s="32">
        <f t="shared" si="795"/>
        <v>6.1480992332741291E-2</v>
      </c>
      <c r="V365" s="32">
        <f t="shared" si="795"/>
        <v>-0.40185796136991681</v>
      </c>
      <c r="W365" s="32">
        <f t="shared" si="795"/>
        <v>0.10274917662079319</v>
      </c>
      <c r="X365" s="32">
        <f t="shared" si="795"/>
        <v>-0.3605897770818649</v>
      </c>
      <c r="Y365" s="32">
        <f t="shared" si="795"/>
        <v>-0.823928730784523</v>
      </c>
      <c r="Z365" s="32">
        <f t="shared" si="795"/>
        <v>1.3128775451735093</v>
      </c>
      <c r="AA365" s="32">
        <f t="shared" si="795"/>
        <v>0.8495385914708512</v>
      </c>
      <c r="AB365" s="32">
        <f t="shared" si="795"/>
        <v>0.3861996377681931</v>
      </c>
      <c r="AC365" s="32">
        <f t="shared" si="795"/>
        <v>0.8908067757589031</v>
      </c>
      <c r="AD365" s="32">
        <f t="shared" si="795"/>
        <v>0.42746782205624501</v>
      </c>
      <c r="AE365" s="32">
        <f t="shared" si="795"/>
        <v>-3.587113164641309E-2</v>
      </c>
      <c r="AF365" s="32">
        <f t="shared" si="795"/>
        <v>0.46873600634429691</v>
      </c>
      <c r="AG365" s="32">
        <f t="shared" si="795"/>
        <v>5.3970526416388109E-3</v>
      </c>
      <c r="AH365" s="32">
        <f t="shared" si="795"/>
        <v>-0.45794190106101929</v>
      </c>
      <c r="AI365" s="32">
        <f t="shared" si="795"/>
        <v>1.8008599848048474</v>
      </c>
      <c r="AJ365" s="32">
        <f t="shared" si="795"/>
        <v>1.3375210311021895</v>
      </c>
      <c r="AK365" s="32">
        <f t="shared" si="795"/>
        <v>0.87418207739953135</v>
      </c>
      <c r="AL365" s="32">
        <f t="shared" si="795"/>
        <v>1.3787892153902415</v>
      </c>
      <c r="AM365" s="32">
        <f t="shared" si="795"/>
        <v>0.91545026168758326</v>
      </c>
      <c r="AN365" s="32">
        <f t="shared" si="795"/>
        <v>0.45211130798492516</v>
      </c>
      <c r="AO365" s="32">
        <f t="shared" si="795"/>
        <v>0.95671844597563516</v>
      </c>
      <c r="AP365" s="32">
        <f t="shared" si="795"/>
        <v>0.49337949227297706</v>
      </c>
      <c r="AQ365" s="32">
        <f t="shared" si="795"/>
        <v>3.0040538570318964E-2</v>
      </c>
      <c r="AR365" s="32">
        <f t="shared" si="795"/>
        <v>0.45842508843984331</v>
      </c>
      <c r="AS365" s="32">
        <f t="shared" si="795"/>
        <v>-4.9138652628147872E-3</v>
      </c>
      <c r="AT365" s="32">
        <f t="shared" si="795"/>
        <v>-0.46825281896547288</v>
      </c>
      <c r="AU365" s="32">
        <f t="shared" si="795"/>
        <v>3.6354319025237114E-2</v>
      </c>
      <c r="AV365" s="32">
        <f t="shared" si="795"/>
        <v>-0.42698463467742098</v>
      </c>
      <c r="AW365" s="32">
        <f t="shared" ref="AW365:CB365" si="796">SUMPRODUCT(AH$3:AH$6,$K365:$K368)</f>
        <v>-0.89032358838007908</v>
      </c>
      <c r="AX365" s="32">
        <f t="shared" si="796"/>
        <v>-0.38571645038936908</v>
      </c>
      <c r="AY365" s="32">
        <f t="shared" si="796"/>
        <v>-0.84905540409202718</v>
      </c>
      <c r="AZ365" s="32">
        <f t="shared" si="796"/>
        <v>-1.3123943577946853</v>
      </c>
      <c r="BA365" s="32">
        <f t="shared" si="796"/>
        <v>0.82441191816334702</v>
      </c>
      <c r="BB365" s="32">
        <f t="shared" si="796"/>
        <v>0.36107296446068893</v>
      </c>
      <c r="BC365" s="32">
        <f t="shared" si="796"/>
        <v>-0.10226598924196917</v>
      </c>
      <c r="BD365" s="32">
        <f t="shared" si="796"/>
        <v>0.40234114874874083</v>
      </c>
      <c r="BE365" s="32">
        <f t="shared" si="796"/>
        <v>-6.0997804953917281E-2</v>
      </c>
      <c r="BF365" s="32">
        <f t="shared" si="796"/>
        <v>-0.52433675865657536</v>
      </c>
      <c r="BG365" s="32">
        <f t="shared" si="796"/>
        <v>-1.9729620665865366E-2</v>
      </c>
      <c r="BH365" s="32">
        <f t="shared" si="796"/>
        <v>-0.48306857436852346</v>
      </c>
      <c r="BI365" s="32">
        <f t="shared" si="796"/>
        <v>-0.94640752807118156</v>
      </c>
      <c r="BJ365" s="32">
        <f t="shared" si="796"/>
        <v>1.3123943577946853</v>
      </c>
      <c r="BK365" s="32">
        <f t="shared" si="796"/>
        <v>0.84905540409202718</v>
      </c>
      <c r="BL365" s="32">
        <f t="shared" si="796"/>
        <v>0.38571645038936908</v>
      </c>
      <c r="BM365" s="32">
        <f t="shared" si="796"/>
        <v>0.89032358838007908</v>
      </c>
      <c r="BN365" s="32">
        <f t="shared" si="796"/>
        <v>0.42698463467742098</v>
      </c>
      <c r="BO365" s="32">
        <f t="shared" si="796"/>
        <v>-3.6354319025237114E-2</v>
      </c>
      <c r="BP365" s="32">
        <f t="shared" si="796"/>
        <v>0.46825281896547288</v>
      </c>
      <c r="BQ365" s="32">
        <f t="shared" si="796"/>
        <v>4.9138652628147872E-3</v>
      </c>
      <c r="BR365" s="32">
        <f t="shared" si="796"/>
        <v>-0.45842508843984331</v>
      </c>
      <c r="BS365" s="32">
        <f t="shared" si="796"/>
        <v>-3.0040538570318964E-2</v>
      </c>
      <c r="BT365" s="32">
        <f t="shared" si="796"/>
        <v>-0.49337949227297706</v>
      </c>
      <c r="BU365" s="32">
        <f t="shared" si="796"/>
        <v>-0.95671844597563516</v>
      </c>
      <c r="BV365" s="32">
        <f t="shared" si="796"/>
        <v>-0.45211130798492516</v>
      </c>
      <c r="BW365" s="32">
        <f t="shared" si="796"/>
        <v>-0.91545026168758326</v>
      </c>
      <c r="BX365" s="32">
        <f t="shared" si="796"/>
        <v>-1.3787892153902415</v>
      </c>
      <c r="BY365" s="32">
        <f t="shared" si="796"/>
        <v>-0.87418207739953135</v>
      </c>
      <c r="BZ365" s="32">
        <f t="shared" si="796"/>
        <v>-1.3375210311021895</v>
      </c>
      <c r="CA365" s="32">
        <f t="shared" si="796"/>
        <v>-1.8008599848048474</v>
      </c>
      <c r="CB365" s="32">
        <f t="shared" si="796"/>
        <v>0.33594629115318475</v>
      </c>
      <c r="CC365" s="32">
        <f t="shared" ref="CC365:CS365" si="797">SUMPRODUCT(BN$3:BN$6,$K365:$K368)</f>
        <v>-0.12739266254947335</v>
      </c>
      <c r="CD365" s="32">
        <f t="shared" si="797"/>
        <v>-0.59073161625213144</v>
      </c>
      <c r="CE365" s="32">
        <f t="shared" si="797"/>
        <v>-8.6124478261421444E-2</v>
      </c>
      <c r="CF365" s="32">
        <f t="shared" si="797"/>
        <v>-0.54946343196407954</v>
      </c>
      <c r="CG365" s="32">
        <f t="shared" si="797"/>
        <v>-1.0128023856667376</v>
      </c>
      <c r="CH365" s="32">
        <f t="shared" si="797"/>
        <v>-0.50819524767602764</v>
      </c>
      <c r="CI365" s="32">
        <f t="shared" si="797"/>
        <v>-0.97153420137868574</v>
      </c>
      <c r="CJ365" s="32">
        <f t="shared" si="797"/>
        <v>-1.4348731550813438</v>
      </c>
      <c r="CK365" s="32">
        <f t="shared" si="797"/>
        <v>0.823928730784523</v>
      </c>
      <c r="CL365" s="32">
        <f t="shared" si="797"/>
        <v>0.3605897770818649</v>
      </c>
      <c r="CM365" s="32">
        <f t="shared" si="797"/>
        <v>-0.10274917662079319</v>
      </c>
      <c r="CN365" s="32">
        <f t="shared" si="797"/>
        <v>0.40185796136991681</v>
      </c>
      <c r="CO365" s="32">
        <f t="shared" si="797"/>
        <v>-6.1480992332741291E-2</v>
      </c>
      <c r="CP365" s="32">
        <f t="shared" si="797"/>
        <v>-0.52481994603539939</v>
      </c>
      <c r="CQ365" s="32">
        <f t="shared" si="797"/>
        <v>-2.021280804468939E-2</v>
      </c>
      <c r="CR365" s="32">
        <f t="shared" si="797"/>
        <v>-0.48355176174734749</v>
      </c>
      <c r="CS365" s="32">
        <f t="shared" si="797"/>
        <v>-0.94689071545000558</v>
      </c>
    </row>
    <row r="366" spans="2:97" ht="13.9" thickTop="1" thickBot="1" x14ac:dyDescent="0.4">
      <c r="H366" s="33">
        <f>H365</f>
        <v>2.1720932636526413E-5</v>
      </c>
      <c r="I366" s="33">
        <f t="shared" ref="I366:J366" si="798">I361</f>
        <v>0.42697628472453758</v>
      </c>
      <c r="J366" s="33">
        <f t="shared" si="798"/>
        <v>0.38441962981713684</v>
      </c>
      <c r="K366" s="33">
        <f t="shared" ref="K366:K368" si="799">I366+J366*H366</f>
        <v>0.42698463467742098</v>
      </c>
      <c r="L366" s="33">
        <f>$CE$4-$CE$7*SUMPRODUCT($B$4:$CD$4,Q367:CS367)</f>
        <v>9.9574730370477482E-4</v>
      </c>
      <c r="M366" s="39" t="s">
        <v>375</v>
      </c>
      <c r="O366" s="47">
        <f t="shared" ref="O366:O367" si="800">SUM(Q366:CS366)</f>
        <v>103.79447864313782</v>
      </c>
      <c r="P366" s="39" t="s">
        <v>365</v>
      </c>
      <c r="Q366" s="33">
        <f>EXP(Q365)</f>
        <v>2.5776824381457755</v>
      </c>
      <c r="R366" s="33">
        <f>EXP(R365)</f>
        <v>1.6218245189129596</v>
      </c>
      <c r="S366" s="33">
        <f t="shared" ref="S366:CD366" si="801">EXP(S365)</f>
        <v>1.0204184701818189</v>
      </c>
      <c r="T366" s="33">
        <f t="shared" si="801"/>
        <v>1.6901545019616582</v>
      </c>
      <c r="U366" s="33">
        <f t="shared" si="801"/>
        <v>1.0634102833878718</v>
      </c>
      <c r="V366" s="33">
        <f t="shared" si="801"/>
        <v>0.66907577354767023</v>
      </c>
      <c r="W366" s="33">
        <f t="shared" si="801"/>
        <v>1.1082134083809554</v>
      </c>
      <c r="X366" s="33">
        <f t="shared" si="801"/>
        <v>0.6972649738783262</v>
      </c>
      <c r="Y366" s="33">
        <f t="shared" si="801"/>
        <v>0.43870471167446479</v>
      </c>
      <c r="Z366" s="33">
        <f t="shared" si="801"/>
        <v>3.7168537532687926</v>
      </c>
      <c r="AA366" s="33">
        <f t="shared" si="801"/>
        <v>2.3385675679278854</v>
      </c>
      <c r="AB366" s="33">
        <f t="shared" si="801"/>
        <v>1.4713783841924137</v>
      </c>
      <c r="AC366" s="33">
        <f t="shared" si="801"/>
        <v>2.4370950475727557</v>
      </c>
      <c r="AD366" s="33">
        <f t="shared" si="801"/>
        <v>1.5333698381861396</v>
      </c>
      <c r="AE366" s="33">
        <f t="shared" si="801"/>
        <v>0.96476461309980788</v>
      </c>
      <c r="AF366" s="33">
        <f t="shared" si="801"/>
        <v>1.5979730883089525</v>
      </c>
      <c r="AG366" s="33">
        <f t="shared" si="801"/>
        <v>1.0054116429666884</v>
      </c>
      <c r="AH366" s="33">
        <f t="shared" si="801"/>
        <v>0.63258422761218447</v>
      </c>
      <c r="AI366" s="33">
        <f t="shared" si="801"/>
        <v>6.0548523070290257</v>
      </c>
      <c r="AJ366" s="33">
        <f t="shared" si="801"/>
        <v>3.8095879401654322</v>
      </c>
      <c r="AK366" s="33">
        <f t="shared" si="801"/>
        <v>2.3969140018503721</v>
      </c>
      <c r="AL366" s="33">
        <f t="shared" si="801"/>
        <v>3.9700917902049579</v>
      </c>
      <c r="AM366" s="33">
        <f t="shared" si="801"/>
        <v>2.4978997072739157</v>
      </c>
      <c r="AN366" s="33">
        <f t="shared" si="801"/>
        <v>1.5716268734625396</v>
      </c>
      <c r="AO366" s="33">
        <f t="shared" si="801"/>
        <v>2.6031400971342049</v>
      </c>
      <c r="AP366" s="33">
        <f t="shared" si="801"/>
        <v>1.6378419518327647</v>
      </c>
      <c r="AQ366" s="33">
        <f t="shared" si="801"/>
        <v>1.0304963079538254</v>
      </c>
      <c r="AR366" s="33">
        <f t="shared" si="801"/>
        <v>1.5815811720585788</v>
      </c>
      <c r="AS366" s="33">
        <f t="shared" si="801"/>
        <v>0.99509818802227434</v>
      </c>
      <c r="AT366" s="33">
        <f t="shared" si="801"/>
        <v>0.62609521490215225</v>
      </c>
      <c r="AU366" s="33">
        <f t="shared" si="801"/>
        <v>1.0370232184595543</v>
      </c>
      <c r="AV366" s="33">
        <f t="shared" si="801"/>
        <v>0.65247357761787295</v>
      </c>
      <c r="AW366" s="33">
        <f t="shared" si="801"/>
        <v>0.41052289081999027</v>
      </c>
      <c r="AX366" s="33">
        <f t="shared" si="801"/>
        <v>0.67996330167768393</v>
      </c>
      <c r="AY366" s="33">
        <f t="shared" si="801"/>
        <v>0.42781885708743461</v>
      </c>
      <c r="AZ366" s="33">
        <f t="shared" si="801"/>
        <v>0.26917478344494261</v>
      </c>
      <c r="BA366" s="33">
        <f t="shared" si="801"/>
        <v>2.2805392272035712</v>
      </c>
      <c r="BB366" s="33">
        <f t="shared" si="801"/>
        <v>1.4348681514399937</v>
      </c>
      <c r="BC366" s="33">
        <f t="shared" si="801"/>
        <v>0.90278938746491588</v>
      </c>
      <c r="BD366" s="33">
        <f t="shared" si="801"/>
        <v>1.4953213726865977</v>
      </c>
      <c r="BE366" s="33">
        <f t="shared" si="801"/>
        <v>0.94082530492864325</v>
      </c>
      <c r="BF366" s="33">
        <f t="shared" si="801"/>
        <v>0.59194783847952959</v>
      </c>
      <c r="BG366" s="33">
        <f t="shared" si="801"/>
        <v>0.98046373460329728</v>
      </c>
      <c r="BH366" s="33">
        <f t="shared" si="801"/>
        <v>0.61688751925099217</v>
      </c>
      <c r="BI366" s="33">
        <f t="shared" si="801"/>
        <v>0.38813287832784205</v>
      </c>
      <c r="BJ366" s="33">
        <f t="shared" si="801"/>
        <v>3.7150582502634069</v>
      </c>
      <c r="BK366" s="33">
        <f t="shared" si="801"/>
        <v>2.3374378745433071</v>
      </c>
      <c r="BL366" s="33">
        <f t="shared" si="801"/>
        <v>1.470667604461424</v>
      </c>
      <c r="BM366" s="33">
        <f t="shared" si="801"/>
        <v>2.4359177584533014</v>
      </c>
      <c r="BN366" s="33">
        <f t="shared" si="801"/>
        <v>1.5326291122023932</v>
      </c>
      <c r="BO366" s="33">
        <f t="shared" si="801"/>
        <v>0.96429856361890298</v>
      </c>
      <c r="BP366" s="33">
        <f t="shared" si="801"/>
        <v>1.597201154390363</v>
      </c>
      <c r="BQ366" s="33">
        <f t="shared" si="801"/>
        <v>1.0049259580981329</v>
      </c>
      <c r="BR366" s="33">
        <f t="shared" si="801"/>
        <v>0.63227864473020035</v>
      </c>
      <c r="BS366" s="33">
        <f t="shared" si="801"/>
        <v>0.97040619387139826</v>
      </c>
      <c r="BT366" s="33">
        <f t="shared" si="801"/>
        <v>0.61055952247467349</v>
      </c>
      <c r="BU366" s="33">
        <f t="shared" si="801"/>
        <v>0.38415143353248615</v>
      </c>
      <c r="BV366" s="33">
        <f t="shared" si="801"/>
        <v>0.63628334236665463</v>
      </c>
      <c r="BW366" s="33">
        <f t="shared" si="801"/>
        <v>0.40033632939224395</v>
      </c>
      <c r="BX366" s="33">
        <f t="shared" si="801"/>
        <v>0.25188334498139514</v>
      </c>
      <c r="BY366" s="33">
        <f t="shared" si="801"/>
        <v>0.41720312002350479</v>
      </c>
      <c r="BZ366" s="33">
        <f t="shared" si="801"/>
        <v>0.2624955810723652</v>
      </c>
      <c r="CA366" s="33">
        <f t="shared" si="801"/>
        <v>0.16515679479730805</v>
      </c>
      <c r="CB366" s="33">
        <f t="shared" si="801"/>
        <v>1.3992638699438629</v>
      </c>
      <c r="CC366" s="33">
        <f t="shared" si="801"/>
        <v>0.88038790935644828</v>
      </c>
      <c r="CD366" s="33">
        <f t="shared" si="801"/>
        <v>0.55392187820308214</v>
      </c>
      <c r="CE366" s="33">
        <f t="shared" ref="CE366:CS366" si="802">EXP(CE365)</f>
        <v>0.91748001779425015</v>
      </c>
      <c r="CF366" s="33">
        <f t="shared" si="802"/>
        <v>0.57725946627536562</v>
      </c>
      <c r="CG366" s="33">
        <f t="shared" si="802"/>
        <v>0.36319972636095954</v>
      </c>
      <c r="CH366" s="33">
        <f t="shared" si="802"/>
        <v>0.60158030313861288</v>
      </c>
      <c r="CI366" s="33">
        <f t="shared" si="802"/>
        <v>0.37850189429351144</v>
      </c>
      <c r="CJ366" s="33">
        <f t="shared" si="802"/>
        <v>0.23814556965434172</v>
      </c>
      <c r="CK366" s="33">
        <f t="shared" si="802"/>
        <v>2.2794375656079966</v>
      </c>
      <c r="CL366" s="33">
        <f t="shared" si="802"/>
        <v>1.4341750087313314</v>
      </c>
      <c r="CM366" s="33">
        <f t="shared" si="802"/>
        <v>0.90235327639732332</v>
      </c>
      <c r="CN366" s="33">
        <f t="shared" si="802"/>
        <v>1.4945990268002913</v>
      </c>
      <c r="CO366" s="33">
        <f t="shared" si="802"/>
        <v>0.94037081982519888</v>
      </c>
      <c r="CP366" s="33">
        <f t="shared" si="802"/>
        <v>0.59166188584496948</v>
      </c>
      <c r="CQ366" s="33">
        <f t="shared" si="802"/>
        <v>0.97999010133736542</v>
      </c>
      <c r="CR366" s="33">
        <f t="shared" si="802"/>
        <v>0.61658951898831671</v>
      </c>
      <c r="CS366" s="33">
        <f t="shared" si="802"/>
        <v>0.3879453827211306</v>
      </c>
    </row>
    <row r="367" spans="2:97" ht="13.9" thickTop="1" thickBot="1" x14ac:dyDescent="0.4">
      <c r="H367" s="32">
        <f t="shared" ref="H367:H368" si="803">H366</f>
        <v>2.1720932636526413E-5</v>
      </c>
      <c r="I367" s="32">
        <f t="shared" ref="I367:J367" si="804">I362</f>
        <v>-0.42208590273529384</v>
      </c>
      <c r="J367" s="32">
        <f t="shared" si="804"/>
        <v>0.69671597167849897</v>
      </c>
      <c r="K367" s="32">
        <f t="shared" si="799"/>
        <v>-0.4220707694146062</v>
      </c>
      <c r="L367" s="32">
        <f>$CE$5-$CE$7*SUMPRODUCT($B$5:$CD$5,Q367:CS367)</f>
        <v>1.7039845616295679E-3</v>
      </c>
      <c r="M367" s="32">
        <f>SUMPRODUCT($B$7:$CD$7, LN(Q367:CS367))</f>
        <v>-2480.3390488941259</v>
      </c>
      <c r="O367" s="48">
        <f t="shared" si="800"/>
        <v>1.0000000000000007</v>
      </c>
      <c r="P367" s="39" t="s">
        <v>366</v>
      </c>
      <c r="Q367" s="32">
        <f t="shared" ref="Q367:AV367" si="805">Q366/$O366</f>
        <v>2.483448514644275E-2</v>
      </c>
      <c r="R367" s="32">
        <f t="shared" si="805"/>
        <v>1.5625344817127067E-2</v>
      </c>
      <c r="S367" s="32">
        <f t="shared" si="805"/>
        <v>9.8311440408134065E-3</v>
      </c>
      <c r="T367" s="32">
        <f t="shared" si="805"/>
        <v>1.6283664835127526E-2</v>
      </c>
      <c r="U367" s="32">
        <f t="shared" si="805"/>
        <v>1.0245345391097806E-2</v>
      </c>
      <c r="V367" s="32">
        <f t="shared" si="805"/>
        <v>6.4461595866583694E-3</v>
      </c>
      <c r="W367" s="32">
        <f t="shared" si="805"/>
        <v>1.0676997686853576E-2</v>
      </c>
      <c r="X367" s="32">
        <f t="shared" si="805"/>
        <v>6.71774629049042E-3</v>
      </c>
      <c r="Y367" s="32">
        <f t="shared" si="805"/>
        <v>4.2266671349908934E-3</v>
      </c>
      <c r="Z367" s="32">
        <f t="shared" si="805"/>
        <v>3.5809744428197725E-2</v>
      </c>
      <c r="AA367" s="32">
        <f t="shared" si="805"/>
        <v>2.2530751139164716E-2</v>
      </c>
      <c r="AB367" s="32">
        <f t="shared" si="805"/>
        <v>1.4175882989414593E-2</v>
      </c>
      <c r="AC367" s="32">
        <f t="shared" si="805"/>
        <v>2.3480006638425172E-2</v>
      </c>
      <c r="AD367" s="32">
        <f t="shared" si="805"/>
        <v>1.4773134931946744E-2</v>
      </c>
      <c r="AE367" s="32">
        <f t="shared" si="805"/>
        <v>9.2949511930863343E-3</v>
      </c>
      <c r="AF367" s="32">
        <f t="shared" si="805"/>
        <v>1.5395550025382775E-2</v>
      </c>
      <c r="AG367" s="32">
        <f t="shared" si="805"/>
        <v>9.6865619068568758E-3</v>
      </c>
      <c r="AH367" s="32">
        <f t="shared" si="805"/>
        <v>6.0945845663632186E-3</v>
      </c>
      <c r="AI367" s="32">
        <f t="shared" si="805"/>
        <v>5.8335013443697577E-2</v>
      </c>
      <c r="AJ367" s="32">
        <f t="shared" si="805"/>
        <v>3.6703184889664613E-2</v>
      </c>
      <c r="AK367" s="32">
        <f t="shared" si="805"/>
        <v>2.3092885413407677E-2</v>
      </c>
      <c r="AL367" s="32">
        <f t="shared" si="805"/>
        <v>3.8249547009670662E-2</v>
      </c>
      <c r="AM367" s="32">
        <f t="shared" si="805"/>
        <v>2.4065824501726129E-2</v>
      </c>
      <c r="AN367" s="32">
        <f t="shared" si="805"/>
        <v>1.5141719424845773E-2</v>
      </c>
      <c r="AO367" s="32">
        <f t="shared" si="805"/>
        <v>2.5079755023234146E-2</v>
      </c>
      <c r="AP367" s="32">
        <f t="shared" si="805"/>
        <v>1.5779663554782424E-2</v>
      </c>
      <c r="AQ367" s="32">
        <f t="shared" si="805"/>
        <v>9.9282382013482443E-3</v>
      </c>
      <c r="AR367" s="32">
        <f t="shared" si="805"/>
        <v>1.5237623356597901E-2</v>
      </c>
      <c r="AS367" s="32">
        <f t="shared" si="805"/>
        <v>9.5871977106179469E-3</v>
      </c>
      <c r="AT367" s="32">
        <f t="shared" si="805"/>
        <v>6.0320666675803512E-3</v>
      </c>
      <c r="AU367" s="32">
        <f t="shared" si="805"/>
        <v>9.9911212235576381E-3</v>
      </c>
      <c r="AV367" s="32">
        <f t="shared" si="805"/>
        <v>6.2862069943159741E-3</v>
      </c>
      <c r="AW367" s="32">
        <f t="shared" ref="AW367:CB367" si="806">AW366/$O366</f>
        <v>3.9551515281601272E-3</v>
      </c>
      <c r="AX367" s="32">
        <f t="shared" si="806"/>
        <v>6.5510546472853102E-3</v>
      </c>
      <c r="AY367" s="32">
        <f t="shared" si="806"/>
        <v>4.1217881979863777E-3</v>
      </c>
      <c r="AZ367" s="32">
        <f t="shared" si="806"/>
        <v>2.5933439520459366E-3</v>
      </c>
      <c r="BA367" s="32">
        <f t="shared" si="806"/>
        <v>2.1971681509615103E-2</v>
      </c>
      <c r="BB367" s="32">
        <f t="shared" si="806"/>
        <v>1.3824127932404787E-2</v>
      </c>
      <c r="BC367" s="32">
        <f t="shared" si="806"/>
        <v>8.6978556014414947E-3</v>
      </c>
      <c r="BD367" s="32">
        <f t="shared" si="806"/>
        <v>1.4406559888679185E-2</v>
      </c>
      <c r="BE367" s="32">
        <f t="shared" si="806"/>
        <v>9.0643097516135956E-3</v>
      </c>
      <c r="BF367" s="32">
        <f t="shared" si="806"/>
        <v>5.7030763699362262E-3</v>
      </c>
      <c r="BG367" s="32">
        <f t="shared" si="806"/>
        <v>9.4462031836422614E-3</v>
      </c>
      <c r="BH367" s="32">
        <f t="shared" si="806"/>
        <v>5.9433558250429784E-3</v>
      </c>
      <c r="BI367" s="32">
        <f t="shared" si="806"/>
        <v>3.7394366579199803E-3</v>
      </c>
      <c r="BJ367" s="32">
        <f t="shared" si="806"/>
        <v>3.5792445791229192E-2</v>
      </c>
      <c r="BK367" s="32">
        <f t="shared" si="806"/>
        <v>2.2519867194283002E-2</v>
      </c>
      <c r="BL367" s="32">
        <f t="shared" si="806"/>
        <v>1.4169035036225932E-2</v>
      </c>
      <c r="BM367" s="32">
        <f t="shared" si="806"/>
        <v>2.3468664136060455E-2</v>
      </c>
      <c r="BN367" s="32">
        <f t="shared" si="806"/>
        <v>1.476599846386646E-2</v>
      </c>
      <c r="BO367" s="32">
        <f t="shared" si="806"/>
        <v>9.290461074854638E-3</v>
      </c>
      <c r="BP367" s="32">
        <f t="shared" si="806"/>
        <v>1.5388112886830892E-2</v>
      </c>
      <c r="BQ367" s="32">
        <f t="shared" si="806"/>
        <v>9.681882612978197E-3</v>
      </c>
      <c r="BR367" s="32">
        <f t="shared" si="806"/>
        <v>6.0916404513584625E-3</v>
      </c>
      <c r="BS367" s="32">
        <f t="shared" si="806"/>
        <v>9.3493045733946158E-3</v>
      </c>
      <c r="BT367" s="32">
        <f t="shared" si="806"/>
        <v>5.8823892220112757E-3</v>
      </c>
      <c r="BU367" s="32">
        <f t="shared" si="806"/>
        <v>3.7010777312467729E-3</v>
      </c>
      <c r="BV367" s="32">
        <f t="shared" si="806"/>
        <v>6.1302234057584075E-3</v>
      </c>
      <c r="BW367" s="32">
        <f t="shared" si="806"/>
        <v>3.8570098778439353E-3</v>
      </c>
      <c r="BX367" s="32">
        <f t="shared" si="806"/>
        <v>2.4267509050015152E-3</v>
      </c>
      <c r="BY367" s="32">
        <f t="shared" si="806"/>
        <v>4.0195116876873237E-3</v>
      </c>
      <c r="BZ367" s="32">
        <f t="shared" si="806"/>
        <v>2.5289936854432054E-3</v>
      </c>
      <c r="CA367" s="32">
        <f t="shared" si="806"/>
        <v>1.5911905619290577E-3</v>
      </c>
      <c r="CB367" s="32">
        <f t="shared" si="806"/>
        <v>1.3481101193780818E-2</v>
      </c>
      <c r="CC367" s="32">
        <f t="shared" ref="CC367:CS367" si="807">CC366/$O366</f>
        <v>8.4820302665940834E-3</v>
      </c>
      <c r="CD367" s="32">
        <f t="shared" si="807"/>
        <v>5.3367181515266817E-3</v>
      </c>
      <c r="CE367" s="32">
        <f t="shared" si="807"/>
        <v>8.8393913605818528E-3</v>
      </c>
      <c r="CF367" s="32">
        <f t="shared" si="807"/>
        <v>5.5615623665308525E-3</v>
      </c>
      <c r="CG367" s="32">
        <f t="shared" si="807"/>
        <v>3.4992201040837524E-3</v>
      </c>
      <c r="CH367" s="32">
        <f t="shared" si="807"/>
        <v>5.7958796171320741E-3</v>
      </c>
      <c r="CI367" s="32">
        <f t="shared" si="807"/>
        <v>3.6466476756905545E-3</v>
      </c>
      <c r="CJ367" s="32">
        <f t="shared" si="807"/>
        <v>2.294395354815786E-3</v>
      </c>
      <c r="CK367" s="32">
        <f t="shared" si="807"/>
        <v>2.1961067634869779E-2</v>
      </c>
      <c r="CL367" s="32">
        <f t="shared" si="807"/>
        <v>1.3817449901764589E-2</v>
      </c>
      <c r="CM367" s="32">
        <f t="shared" si="807"/>
        <v>8.6936539225728922E-3</v>
      </c>
      <c r="CN367" s="32">
        <f t="shared" si="807"/>
        <v>1.4399600502247948E-2</v>
      </c>
      <c r="CO367" s="32">
        <f t="shared" si="807"/>
        <v>9.0599310494958556E-3</v>
      </c>
      <c r="CP367" s="32">
        <f t="shared" si="807"/>
        <v>5.7003213810553309E-3</v>
      </c>
      <c r="CQ367" s="32">
        <f t="shared" si="807"/>
        <v>9.4416400000112682E-3</v>
      </c>
      <c r="CR367" s="32">
        <f t="shared" si="807"/>
        <v>5.9404847642064952E-3</v>
      </c>
      <c r="CS367" s="32">
        <f t="shared" si="807"/>
        <v>3.7376302457758806E-3</v>
      </c>
    </row>
    <row r="368" spans="2:97" ht="13.15" thickTop="1" x14ac:dyDescent="0.35">
      <c r="H368" s="34">
        <f t="shared" si="803"/>
        <v>2.1720932636526413E-5</v>
      </c>
      <c r="I368" s="34">
        <f t="shared" ref="I368:J368" si="808">I363</f>
        <v>-0.46332457092023227</v>
      </c>
      <c r="J368" s="34">
        <f t="shared" si="808"/>
        <v>-0.66216228679122147</v>
      </c>
      <c r="K368" s="34">
        <f t="shared" si="799"/>
        <v>-0.4633389537026581</v>
      </c>
      <c r="L368" s="34">
        <f>$CE$6-$CE$7*SUMPRODUCT($B$6:$CD$6,Q367:CS367)</f>
        <v>-1.5844474792743313E-3</v>
      </c>
    </row>
    <row r="369" spans="1:111" ht="13.5" thickBot="1" x14ac:dyDescent="0.4">
      <c r="B369" s="39" t="s">
        <v>367</v>
      </c>
      <c r="D369" s="39" t="s">
        <v>368</v>
      </c>
      <c r="E369" s="39" t="s">
        <v>369</v>
      </c>
      <c r="F369" s="39" t="s">
        <v>370</v>
      </c>
      <c r="H369" s="39" t="s">
        <v>347</v>
      </c>
      <c r="I369" s="39" t="s">
        <v>371</v>
      </c>
      <c r="J369" s="39" t="s">
        <v>372</v>
      </c>
      <c r="K369" s="39" t="s">
        <v>349</v>
      </c>
      <c r="L369" s="39" t="s">
        <v>373</v>
      </c>
      <c r="M369" s="39" t="s">
        <v>374</v>
      </c>
      <c r="O369" s="45" t="s">
        <v>336</v>
      </c>
    </row>
    <row r="370" spans="1:111" ht="13.9" thickTop="1" thickBot="1" x14ac:dyDescent="0.4">
      <c r="B370" s="32">
        <f>1+B365</f>
        <v>9</v>
      </c>
      <c r="D370" s="32">
        <f>IF(F365,IF(M370&lt;0,D365,H370),E365)</f>
        <v>2.5341088075947482E-5</v>
      </c>
      <c r="E370" s="32">
        <f>IF(F365,IF(M370&lt;0,H370,E365),H370)</f>
        <v>2.8961243515368551E-5</v>
      </c>
      <c r="F370" s="32" t="b">
        <f>OR(F365,M370*M365&lt;=0)</f>
        <v>1</v>
      </c>
      <c r="H370" s="32">
        <f>IF(F365,(D365+E365)/2,2*H365)</f>
        <v>2.5341088075947482E-5</v>
      </c>
      <c r="I370" s="32">
        <f>I365</f>
        <v>-0.48844390607752575</v>
      </c>
      <c r="J370" s="32">
        <f>J365</f>
        <v>-1</v>
      </c>
      <c r="K370" s="32">
        <f>I370+J370*H370</f>
        <v>-0.48846924716560169</v>
      </c>
      <c r="L370" s="32">
        <f>$CE$3-$CE$7*SUMPRODUCT($B$3:$CD$3,Q372:CS372)</f>
        <v>-1.0846134433393217E-3</v>
      </c>
      <c r="M370" s="32">
        <f>SUMPRODUCT(L370:L373,J370:J373)</f>
        <v>2.2798498690339906E-3</v>
      </c>
      <c r="O370" s="46">
        <f>SUM(Q370:CS370)</f>
        <v>-1.6469461015826181</v>
      </c>
      <c r="P370" s="39" t="s">
        <v>363</v>
      </c>
      <c r="Q370" s="32">
        <f t="shared" ref="Q370:AV370" si="809">SUMPRODUCT(B$3:B$6,$K370:$K373)</f>
        <v>0.94689281885692078</v>
      </c>
      <c r="R370" s="32">
        <f t="shared" si="809"/>
        <v>0.4835514680238584</v>
      </c>
      <c r="S370" s="32">
        <f t="shared" si="809"/>
        <v>2.0210117190795962E-2</v>
      </c>
      <c r="T370" s="32">
        <f t="shared" si="809"/>
        <v>0.52482457166242924</v>
      </c>
      <c r="U370" s="32">
        <f t="shared" si="809"/>
        <v>6.1483220829366803E-2</v>
      </c>
      <c r="V370" s="32">
        <f t="shared" si="809"/>
        <v>-0.40185813000369563</v>
      </c>
      <c r="W370" s="32">
        <f t="shared" si="809"/>
        <v>0.10275632446793764</v>
      </c>
      <c r="X370" s="32">
        <f t="shared" si="809"/>
        <v>-0.36058502636512479</v>
      </c>
      <c r="Y370" s="32">
        <f t="shared" si="809"/>
        <v>-0.82392637719818729</v>
      </c>
      <c r="Z370" s="32">
        <f t="shared" si="809"/>
        <v>1.3128808414308364</v>
      </c>
      <c r="AA370" s="32">
        <f t="shared" si="809"/>
        <v>0.84953949059777401</v>
      </c>
      <c r="AB370" s="32">
        <f t="shared" si="809"/>
        <v>0.38619813976471157</v>
      </c>
      <c r="AC370" s="32">
        <f t="shared" si="809"/>
        <v>0.89081259423634485</v>
      </c>
      <c r="AD370" s="32">
        <f t="shared" si="809"/>
        <v>0.42747124340328241</v>
      </c>
      <c r="AE370" s="32">
        <f t="shared" si="809"/>
        <v>-3.5870107429780029E-2</v>
      </c>
      <c r="AF370" s="32">
        <f t="shared" si="809"/>
        <v>0.46874434704185325</v>
      </c>
      <c r="AG370" s="32">
        <f t="shared" si="809"/>
        <v>5.4029962087908112E-3</v>
      </c>
      <c r="AH370" s="32">
        <f t="shared" si="809"/>
        <v>-0.45793835462427163</v>
      </c>
      <c r="AI370" s="32">
        <f t="shared" si="809"/>
        <v>1.8008648715293907</v>
      </c>
      <c r="AJ370" s="32">
        <f t="shared" si="809"/>
        <v>1.3375235206963283</v>
      </c>
      <c r="AK370" s="32">
        <f t="shared" si="809"/>
        <v>0.87418216986326591</v>
      </c>
      <c r="AL370" s="32">
        <f t="shared" si="809"/>
        <v>1.378796624334899</v>
      </c>
      <c r="AM370" s="32">
        <f t="shared" si="809"/>
        <v>0.91545527350183664</v>
      </c>
      <c r="AN370" s="32">
        <f t="shared" si="809"/>
        <v>0.4521139226687742</v>
      </c>
      <c r="AO370" s="32">
        <f t="shared" si="809"/>
        <v>0.95672837714040748</v>
      </c>
      <c r="AP370" s="32">
        <f t="shared" si="809"/>
        <v>0.49338702630734504</v>
      </c>
      <c r="AQ370" s="32">
        <f t="shared" si="809"/>
        <v>3.0045675474282607E-2</v>
      </c>
      <c r="AR370" s="32">
        <f t="shared" si="809"/>
        <v>0.45842357169131914</v>
      </c>
      <c r="AS370" s="32">
        <f t="shared" si="809"/>
        <v>-4.9177791417432948E-3</v>
      </c>
      <c r="AT370" s="32">
        <f t="shared" si="809"/>
        <v>-0.46825912997480573</v>
      </c>
      <c r="AU370" s="32">
        <f t="shared" si="809"/>
        <v>3.6355324496827546E-2</v>
      </c>
      <c r="AV370" s="32">
        <f t="shared" si="809"/>
        <v>-0.42698602633623489</v>
      </c>
      <c r="AW370" s="32">
        <f t="shared" ref="AW370:CB370" si="810">SUMPRODUCT(AH$3:AH$6,$K370:$K373)</f>
        <v>-0.89032737716929733</v>
      </c>
      <c r="AX370" s="32">
        <f t="shared" si="810"/>
        <v>-0.38571292269766405</v>
      </c>
      <c r="AY370" s="32">
        <f t="shared" si="810"/>
        <v>-0.84905427353072649</v>
      </c>
      <c r="AZ370" s="32">
        <f t="shared" si="810"/>
        <v>-1.3123956243637889</v>
      </c>
      <c r="BA370" s="32">
        <f t="shared" si="810"/>
        <v>0.8244115942652348</v>
      </c>
      <c r="BB370" s="32">
        <f t="shared" si="810"/>
        <v>0.36107024343217231</v>
      </c>
      <c r="BC370" s="32">
        <f t="shared" si="810"/>
        <v>-0.10227110740089013</v>
      </c>
      <c r="BD370" s="32">
        <f t="shared" si="810"/>
        <v>0.40234334707074315</v>
      </c>
      <c r="BE370" s="32">
        <f t="shared" si="810"/>
        <v>-6.0998003762319265E-2</v>
      </c>
      <c r="BF370" s="32">
        <f t="shared" si="810"/>
        <v>-0.52433935459538172</v>
      </c>
      <c r="BG370" s="32">
        <f t="shared" si="810"/>
        <v>-1.9724900123748446E-2</v>
      </c>
      <c r="BH370" s="32">
        <f t="shared" si="810"/>
        <v>-0.48306625095681088</v>
      </c>
      <c r="BI370" s="32">
        <f t="shared" si="810"/>
        <v>-0.94640760178987327</v>
      </c>
      <c r="BJ370" s="32">
        <f t="shared" si="810"/>
        <v>1.3123956243637889</v>
      </c>
      <c r="BK370" s="32">
        <f t="shared" si="810"/>
        <v>0.84905427353072649</v>
      </c>
      <c r="BL370" s="32">
        <f t="shared" si="810"/>
        <v>0.38571292269766405</v>
      </c>
      <c r="BM370" s="32">
        <f t="shared" si="810"/>
        <v>0.89032737716929733</v>
      </c>
      <c r="BN370" s="32">
        <f t="shared" si="810"/>
        <v>0.42698602633623489</v>
      </c>
      <c r="BO370" s="32">
        <f t="shared" si="810"/>
        <v>-3.6355324496827546E-2</v>
      </c>
      <c r="BP370" s="32">
        <f t="shared" si="810"/>
        <v>0.46825912997480573</v>
      </c>
      <c r="BQ370" s="32">
        <f t="shared" si="810"/>
        <v>4.9177791417432948E-3</v>
      </c>
      <c r="BR370" s="32">
        <f t="shared" si="810"/>
        <v>-0.45842357169131914</v>
      </c>
      <c r="BS370" s="32">
        <f t="shared" si="810"/>
        <v>-3.0045675474282607E-2</v>
      </c>
      <c r="BT370" s="32">
        <f t="shared" si="810"/>
        <v>-0.49338702630734504</v>
      </c>
      <c r="BU370" s="32">
        <f t="shared" si="810"/>
        <v>-0.95672837714040748</v>
      </c>
      <c r="BV370" s="32">
        <f t="shared" si="810"/>
        <v>-0.4521139226687742</v>
      </c>
      <c r="BW370" s="32">
        <f t="shared" si="810"/>
        <v>-0.91545527350183664</v>
      </c>
      <c r="BX370" s="32">
        <f t="shared" si="810"/>
        <v>-1.378796624334899</v>
      </c>
      <c r="BY370" s="32">
        <f t="shared" si="810"/>
        <v>-0.87418216986326591</v>
      </c>
      <c r="BZ370" s="32">
        <f t="shared" si="810"/>
        <v>-1.3375235206963283</v>
      </c>
      <c r="CA370" s="32">
        <f t="shared" si="810"/>
        <v>-1.8008648715293907</v>
      </c>
      <c r="CB370" s="32">
        <f t="shared" si="810"/>
        <v>0.33594234709963311</v>
      </c>
      <c r="CC370" s="32">
        <f t="shared" ref="CC370:CS370" si="811">SUMPRODUCT(BN$3:BN$6,$K370:$K373)</f>
        <v>-0.12739900373342933</v>
      </c>
      <c r="CD370" s="32">
        <f t="shared" si="811"/>
        <v>-0.59074035456649177</v>
      </c>
      <c r="CE370" s="32">
        <f t="shared" si="811"/>
        <v>-8.6125900094858487E-2</v>
      </c>
      <c r="CF370" s="32">
        <f t="shared" si="811"/>
        <v>-0.54946725092792092</v>
      </c>
      <c r="CG370" s="32">
        <f t="shared" si="811"/>
        <v>-1.0128086017609834</v>
      </c>
      <c r="CH370" s="32">
        <f t="shared" si="811"/>
        <v>-0.50819414728935008</v>
      </c>
      <c r="CI370" s="32">
        <f t="shared" si="811"/>
        <v>-0.97153549812241247</v>
      </c>
      <c r="CJ370" s="32">
        <f t="shared" si="811"/>
        <v>-1.4348768489554748</v>
      </c>
      <c r="CK370" s="32">
        <f t="shared" si="811"/>
        <v>0.82392637719818729</v>
      </c>
      <c r="CL370" s="32">
        <f t="shared" si="811"/>
        <v>0.36058502636512479</v>
      </c>
      <c r="CM370" s="32">
        <f t="shared" si="811"/>
        <v>-0.10275632446793764</v>
      </c>
      <c r="CN370" s="32">
        <f t="shared" si="811"/>
        <v>0.40185813000369563</v>
      </c>
      <c r="CO370" s="32">
        <f t="shared" si="811"/>
        <v>-6.1483220829366803E-2</v>
      </c>
      <c r="CP370" s="32">
        <f t="shared" si="811"/>
        <v>-0.52482457166242924</v>
      </c>
      <c r="CQ370" s="32">
        <f t="shared" si="811"/>
        <v>-2.0210117190795962E-2</v>
      </c>
      <c r="CR370" s="32">
        <f t="shared" si="811"/>
        <v>-0.4835514680238584</v>
      </c>
      <c r="CS370" s="32">
        <f t="shared" si="811"/>
        <v>-0.94689281885692078</v>
      </c>
    </row>
    <row r="371" spans="1:111" ht="13.9" thickTop="1" thickBot="1" x14ac:dyDescent="0.4">
      <c r="H371" s="33">
        <f>H370</f>
        <v>2.5341088075947482E-5</v>
      </c>
      <c r="I371" s="33">
        <f t="shared" ref="I371:J371" si="812">I366</f>
        <v>0.42697628472453758</v>
      </c>
      <c r="J371" s="33">
        <f t="shared" si="812"/>
        <v>0.38441962981713684</v>
      </c>
      <c r="K371" s="33">
        <f t="shared" ref="K371:K373" si="813">I371+J371*H371</f>
        <v>0.42698602633623489</v>
      </c>
      <c r="L371" s="33">
        <f>$CE$4-$CE$7*SUMPRODUCT($B$4:$CD$4,Q372:CS372)</f>
        <v>4.5445998071613758E-4</v>
      </c>
      <c r="M371" s="39" t="s">
        <v>375</v>
      </c>
      <c r="O371" s="47">
        <f t="shared" ref="O371:O372" si="814">SUM(Q371:CS371)</f>
        <v>103.7946335088228</v>
      </c>
      <c r="P371" s="39" t="s">
        <v>365</v>
      </c>
      <c r="Q371" s="33">
        <f>EXP(Q370)</f>
        <v>2.5776878600665434</v>
      </c>
      <c r="R371" s="33">
        <f>EXP(R370)</f>
        <v>1.6218240425450732</v>
      </c>
      <c r="S371" s="33">
        <f t="shared" ref="S371:CD371" si="815">EXP(S370)</f>
        <v>1.0204157243884997</v>
      </c>
      <c r="T371" s="33">
        <f t="shared" si="815"/>
        <v>1.6901623200040889</v>
      </c>
      <c r="U371" s="33">
        <f t="shared" si="815"/>
        <v>1.0634126531967405</v>
      </c>
      <c r="V371" s="33">
        <f t="shared" si="815"/>
        <v>0.66907566071890368</v>
      </c>
      <c r="W371" s="33">
        <f t="shared" si="815"/>
        <v>1.1082213297493122</v>
      </c>
      <c r="X371" s="33">
        <f t="shared" si="815"/>
        <v>0.69726828639457827</v>
      </c>
      <c r="Y371" s="33">
        <f t="shared" si="815"/>
        <v>0.43870574420509467</v>
      </c>
      <c r="Z371" s="33">
        <f t="shared" si="815"/>
        <v>3.7168660049954028</v>
      </c>
      <c r="AA371" s="33">
        <f t="shared" si="815"/>
        <v>2.3385696705978916</v>
      </c>
      <c r="AB371" s="33">
        <f t="shared" si="815"/>
        <v>1.4713761800641225</v>
      </c>
      <c r="AC371" s="33">
        <f t="shared" si="815"/>
        <v>2.4371092277965674</v>
      </c>
      <c r="AD371" s="33">
        <f t="shared" si="815"/>
        <v>1.5333750843854672</v>
      </c>
      <c r="AE371" s="33">
        <f t="shared" si="815"/>
        <v>0.9647656012282777</v>
      </c>
      <c r="AF371" s="33">
        <f t="shared" si="815"/>
        <v>1.5979864165747686</v>
      </c>
      <c r="AG371" s="33">
        <f t="shared" si="815"/>
        <v>1.0054176187160624</v>
      </c>
      <c r="AH371" s="33">
        <f t="shared" si="815"/>
        <v>0.63258647103611332</v>
      </c>
      <c r="AI371" s="33">
        <f t="shared" si="815"/>
        <v>6.0548818954966954</v>
      </c>
      <c r="AJ371" s="33">
        <f t="shared" si="815"/>
        <v>3.8095974245050455</v>
      </c>
      <c r="AK371" s="33">
        <f t="shared" si="815"/>
        <v>2.3969142234780025</v>
      </c>
      <c r="AL371" s="33">
        <f t="shared" si="815"/>
        <v>3.9701212045042813</v>
      </c>
      <c r="AM371" s="33">
        <f t="shared" si="815"/>
        <v>2.4979122263146438</v>
      </c>
      <c r="AN371" s="33">
        <f t="shared" si="815"/>
        <v>1.5716309827753145</v>
      </c>
      <c r="AO371" s="33">
        <f t="shared" si="815"/>
        <v>2.6031659494758066</v>
      </c>
      <c r="AP371" s="33">
        <f t="shared" si="815"/>
        <v>1.6378542914368026</v>
      </c>
      <c r="AQ371" s="33">
        <f t="shared" si="815"/>
        <v>1.0305016015279906</v>
      </c>
      <c r="AR371" s="33">
        <f t="shared" si="815"/>
        <v>1.5815787731994895</v>
      </c>
      <c r="AS371" s="33">
        <f t="shared" si="815"/>
        <v>0.99509429333606614</v>
      </c>
      <c r="AT371" s="33">
        <f t="shared" si="815"/>
        <v>0.62609126362187606</v>
      </c>
      <c r="AU371" s="33">
        <f t="shared" si="815"/>
        <v>1.0370242611574632</v>
      </c>
      <c r="AV371" s="33">
        <f t="shared" si="815"/>
        <v>0.65247266959789962</v>
      </c>
      <c r="AW371" s="33">
        <f t="shared" si="815"/>
        <v>0.41052133543823416</v>
      </c>
      <c r="AX371" s="33">
        <f t="shared" si="815"/>
        <v>0.67996570038281401</v>
      </c>
      <c r="AY371" s="33">
        <f t="shared" si="815"/>
        <v>0.42781934076315153</v>
      </c>
      <c r="AZ371" s="33">
        <f t="shared" si="815"/>
        <v>0.26917444251669437</v>
      </c>
      <c r="BA371" s="33">
        <f t="shared" si="815"/>
        <v>2.2805384885413402</v>
      </c>
      <c r="BB371" s="33">
        <f t="shared" si="815"/>
        <v>1.4348642471281481</v>
      </c>
      <c r="BC371" s="33">
        <f t="shared" si="815"/>
        <v>0.90278476685718323</v>
      </c>
      <c r="BD371" s="33">
        <f t="shared" si="815"/>
        <v>1.4953246598880852</v>
      </c>
      <c r="BE371" s="33">
        <f t="shared" si="815"/>
        <v>0.94082511788468648</v>
      </c>
      <c r="BF371" s="33">
        <f t="shared" si="815"/>
        <v>0.59194630182115882</v>
      </c>
      <c r="BG371" s="33">
        <f t="shared" si="815"/>
        <v>0.98046836293457473</v>
      </c>
      <c r="BH371" s="33">
        <f t="shared" si="815"/>
        <v>0.61688895253634479</v>
      </c>
      <c r="BI371" s="33">
        <f t="shared" si="815"/>
        <v>0.38813284971519507</v>
      </c>
      <c r="BJ371" s="33">
        <f t="shared" si="815"/>
        <v>3.7150629556443846</v>
      </c>
      <c r="BK371" s="33">
        <f t="shared" si="815"/>
        <v>2.3374352319279974</v>
      </c>
      <c r="BL371" s="33">
        <f t="shared" si="815"/>
        <v>1.4706624164086657</v>
      </c>
      <c r="BM371" s="33">
        <f t="shared" si="815"/>
        <v>2.4359269876497249</v>
      </c>
      <c r="BN371" s="33">
        <f t="shared" si="815"/>
        <v>1.5326312451006898</v>
      </c>
      <c r="BO371" s="33">
        <f t="shared" si="815"/>
        <v>0.96429759404457993</v>
      </c>
      <c r="BP371" s="33">
        <f t="shared" si="815"/>
        <v>1.5972112343735623</v>
      </c>
      <c r="BQ371" s="33">
        <f t="shared" si="815"/>
        <v>1.0049298912643618</v>
      </c>
      <c r="BR371" s="33">
        <f t="shared" si="815"/>
        <v>0.6322796037386289</v>
      </c>
      <c r="BS371" s="33">
        <f t="shared" si="815"/>
        <v>0.97040120900077798</v>
      </c>
      <c r="BT371" s="33">
        <f t="shared" si="815"/>
        <v>0.61055492251557553</v>
      </c>
      <c r="BU371" s="33">
        <f t="shared" si="815"/>
        <v>0.3841476184802462</v>
      </c>
      <c r="BV371" s="33">
        <f t="shared" si="815"/>
        <v>0.63628167868905094</v>
      </c>
      <c r="BW371" s="33">
        <f t="shared" si="815"/>
        <v>0.40033432298595001</v>
      </c>
      <c r="BX371" s="33">
        <f t="shared" si="815"/>
        <v>0.25188147879854522</v>
      </c>
      <c r="BY371" s="33">
        <f t="shared" si="815"/>
        <v>0.41720308144734802</v>
      </c>
      <c r="BZ371" s="33">
        <f t="shared" si="815"/>
        <v>0.26249492756571857</v>
      </c>
      <c r="CA371" s="33">
        <f t="shared" si="815"/>
        <v>0.16515598772351742</v>
      </c>
      <c r="CB371" s="33">
        <f t="shared" si="815"/>
        <v>1.3992583511831103</v>
      </c>
      <c r="CC371" s="33">
        <f t="shared" si="815"/>
        <v>0.88038232667246286</v>
      </c>
      <c r="CD371" s="33">
        <f t="shared" si="815"/>
        <v>0.55391703788072755</v>
      </c>
      <c r="CE371" s="33">
        <f t="shared" ref="CE371:CS371" si="816">EXP(CE370)</f>
        <v>0.9174787132914104</v>
      </c>
      <c r="CF371" s="33">
        <f t="shared" si="816"/>
        <v>0.57725726174654635</v>
      </c>
      <c r="CG371" s="33">
        <f t="shared" si="816"/>
        <v>0.3631974686842474</v>
      </c>
      <c r="CH371" s="33">
        <f t="shared" si="816"/>
        <v>0.60158096510992809</v>
      </c>
      <c r="CI371" s="33">
        <f t="shared" si="816"/>
        <v>0.37850140347387273</v>
      </c>
      <c r="CJ371" s="33">
        <f t="shared" si="816"/>
        <v>0.23814468997620727</v>
      </c>
      <c r="CK371" s="33">
        <f t="shared" si="816"/>
        <v>2.2794322007612022</v>
      </c>
      <c r="CL371" s="33">
        <f t="shared" si="816"/>
        <v>1.4341681953882932</v>
      </c>
      <c r="CM371" s="33">
        <f t="shared" si="816"/>
        <v>0.90234682653708465</v>
      </c>
      <c r="CN371" s="33">
        <f t="shared" si="816"/>
        <v>1.4945992788401943</v>
      </c>
      <c r="CO371" s="33">
        <f t="shared" si="816"/>
        <v>0.94036872421433515</v>
      </c>
      <c r="CP371" s="33">
        <f t="shared" si="816"/>
        <v>0.59165914904408756</v>
      </c>
      <c r="CQ371" s="33">
        <f t="shared" si="816"/>
        <v>0.97999273835109302</v>
      </c>
      <c r="CR371" s="33">
        <f t="shared" si="816"/>
        <v>0.61658970009516822</v>
      </c>
      <c r="CS371" s="33">
        <f t="shared" si="816"/>
        <v>0.38794456671498811</v>
      </c>
    </row>
    <row r="372" spans="1:111" ht="13.9" thickTop="1" thickBot="1" x14ac:dyDescent="0.4">
      <c r="H372" s="32">
        <f t="shared" ref="H372:H373" si="817">H371</f>
        <v>2.5341088075947482E-5</v>
      </c>
      <c r="I372" s="32">
        <f t="shared" ref="I372:J372" si="818">I367</f>
        <v>-0.42208590273529384</v>
      </c>
      <c r="J372" s="32">
        <f t="shared" si="818"/>
        <v>0.69671597167849897</v>
      </c>
      <c r="K372" s="32">
        <f t="shared" si="813"/>
        <v>-0.4220682471944916</v>
      </c>
      <c r="L372" s="32">
        <f>$CE$5-$CE$7*SUMPRODUCT($B$5:$CD$5,Q372:CS372)</f>
        <v>7.7948737472866014E-4</v>
      </c>
      <c r="M372" s="32">
        <f>SUMPRODUCT($B$7:$CD$7, LN(Q372:CS372))</f>
        <v>-2480.3390488809623</v>
      </c>
      <c r="O372" s="48">
        <f t="shared" si="814"/>
        <v>0.99999999999999978</v>
      </c>
      <c r="P372" s="39" t="s">
        <v>366</v>
      </c>
      <c r="Q372" s="32">
        <f t="shared" ref="Q372:AV372" si="819">Q371/$O371</f>
        <v>2.483450032941668E-2</v>
      </c>
      <c r="R372" s="32">
        <f t="shared" si="819"/>
        <v>1.5625316913973342E-2</v>
      </c>
      <c r="S372" s="32">
        <f t="shared" si="819"/>
        <v>9.8311029182617787E-3</v>
      </c>
      <c r="T372" s="32">
        <f t="shared" si="819"/>
        <v>1.6283715861479687E-2</v>
      </c>
      <c r="U372" s="32">
        <f t="shared" si="819"/>
        <v>1.0245352936347598E-2</v>
      </c>
      <c r="V372" s="32">
        <f t="shared" si="819"/>
        <v>6.4461488816956094E-3</v>
      </c>
      <c r="W372" s="32">
        <f t="shared" si="819"/>
        <v>1.0677058074058431E-2</v>
      </c>
      <c r="X372" s="32">
        <f t="shared" si="819"/>
        <v>6.717768181486076E-3</v>
      </c>
      <c r="Y372" s="32">
        <f t="shared" si="819"/>
        <v>4.2266707764597828E-3</v>
      </c>
      <c r="Z372" s="32">
        <f t="shared" si="819"/>
        <v>3.5809809036798229E-2</v>
      </c>
      <c r="AA372" s="32">
        <f t="shared" si="819"/>
        <v>2.2530737780379631E-2</v>
      </c>
      <c r="AB372" s="32">
        <f t="shared" si="819"/>
        <v>1.4175840602963851E-2</v>
      </c>
      <c r="AC372" s="32">
        <f t="shared" si="819"/>
        <v>2.3480108223412215E-2</v>
      </c>
      <c r="AD372" s="32">
        <f t="shared" si="819"/>
        <v>1.4773163433879523E-2</v>
      </c>
      <c r="AE372" s="32">
        <f t="shared" si="819"/>
        <v>9.2949468446870166E-3</v>
      </c>
      <c r="AF372" s="32">
        <f t="shared" si="819"/>
        <v>1.5395655464585612E-2</v>
      </c>
      <c r="AG372" s="32">
        <f t="shared" si="819"/>
        <v>9.6866050269410076E-3</v>
      </c>
      <c r="AH372" s="32">
        <f t="shared" si="819"/>
        <v>6.0945970870675305E-3</v>
      </c>
      <c r="AI372" s="32">
        <f t="shared" si="819"/>
        <v>5.8335211472970959E-2</v>
      </c>
      <c r="AJ372" s="32">
        <f t="shared" si="819"/>
        <v>3.6703221503077234E-2</v>
      </c>
      <c r="AK372" s="32">
        <f t="shared" si="819"/>
        <v>2.3092853093163616E-2</v>
      </c>
      <c r="AL372" s="32">
        <f t="shared" si="819"/>
        <v>3.8249773329242606E-2</v>
      </c>
      <c r="AM372" s="32">
        <f t="shared" si="819"/>
        <v>2.4065909208131796E-2</v>
      </c>
      <c r="AN372" s="32">
        <f t="shared" si="819"/>
        <v>1.5141736423605388E-2</v>
      </c>
      <c r="AO372" s="32">
        <f t="shared" si="819"/>
        <v>2.5079966675295703E-2</v>
      </c>
      <c r="AP372" s="32">
        <f t="shared" si="819"/>
        <v>1.5779758895700335E-2</v>
      </c>
      <c r="AQ372" s="32">
        <f t="shared" si="819"/>
        <v>9.928274388486525E-3</v>
      </c>
      <c r="AR372" s="32">
        <f t="shared" si="819"/>
        <v>1.5237577509872429E-2</v>
      </c>
      <c r="AS372" s="32">
        <f t="shared" si="819"/>
        <v>9.5871458831393308E-3</v>
      </c>
      <c r="AT372" s="32">
        <f t="shared" si="819"/>
        <v>6.0320195992469763E-3</v>
      </c>
      <c r="AU372" s="32">
        <f t="shared" si="819"/>
        <v>9.9911163621895106E-3</v>
      </c>
      <c r="AV372" s="32">
        <f t="shared" si="819"/>
        <v>6.2861888668110941E-3</v>
      </c>
      <c r="AW372" s="32">
        <f t="shared" ref="AW372:CB372" si="820">AW371/$O371</f>
        <v>3.9551306417334071E-3</v>
      </c>
      <c r="AX372" s="32">
        <f t="shared" si="820"/>
        <v>6.5510679829609425E-3</v>
      </c>
      <c r="AY372" s="32">
        <f t="shared" si="820"/>
        <v>4.1217867080458048E-3</v>
      </c>
      <c r="AZ372" s="32">
        <f t="shared" si="820"/>
        <v>2.5933367980321823E-3</v>
      </c>
      <c r="BA372" s="32">
        <f t="shared" si="820"/>
        <v>2.1971641610425734E-2</v>
      </c>
      <c r="BB372" s="32">
        <f t="shared" si="820"/>
        <v>1.382406969052192E-2</v>
      </c>
      <c r="BC372" s="32">
        <f t="shared" si="820"/>
        <v>8.6977981070711554E-3</v>
      </c>
      <c r="BD372" s="32">
        <f t="shared" si="820"/>
        <v>1.4406570063769037E-2</v>
      </c>
      <c r="BE372" s="32">
        <f t="shared" si="820"/>
        <v>9.0642944252480456E-3</v>
      </c>
      <c r="BF372" s="32">
        <f t="shared" si="820"/>
        <v>5.7030530559254965E-3</v>
      </c>
      <c r="BG372" s="32">
        <f t="shared" si="820"/>
        <v>9.4462336807734134E-3</v>
      </c>
      <c r="BH372" s="32">
        <f t="shared" si="820"/>
        <v>5.9433607661797628E-3</v>
      </c>
      <c r="BI372" s="32">
        <f t="shared" si="820"/>
        <v>3.7394308028671137E-3</v>
      </c>
      <c r="BJ372" s="32">
        <f t="shared" si="820"/>
        <v>3.5792437721056121E-2</v>
      </c>
      <c r="BK372" s="32">
        <f t="shared" si="820"/>
        <v>2.2519808133715406E-2</v>
      </c>
      <c r="BL372" s="32">
        <f t="shared" si="820"/>
        <v>1.4168963911642463E-2</v>
      </c>
      <c r="BM372" s="32">
        <f t="shared" si="820"/>
        <v>2.3468718037745806E-2</v>
      </c>
      <c r="BN372" s="32">
        <f t="shared" si="820"/>
        <v>1.4765996981630196E-2</v>
      </c>
      <c r="BO372" s="32">
        <f t="shared" si="820"/>
        <v>9.2904378718444269E-3</v>
      </c>
      <c r="BP372" s="32">
        <f t="shared" si="820"/>
        <v>1.5388187041845428E-2</v>
      </c>
      <c r="BQ372" s="32">
        <f t="shared" si="820"/>
        <v>9.6819060609616234E-3</v>
      </c>
      <c r="BR372" s="32">
        <f t="shared" si="820"/>
        <v>6.0916406018706503E-3</v>
      </c>
      <c r="BS372" s="32">
        <f t="shared" si="820"/>
        <v>9.3492425975789158E-3</v>
      </c>
      <c r="BT372" s="32">
        <f t="shared" si="820"/>
        <v>5.8823361273651672E-3</v>
      </c>
      <c r="BU372" s="32">
        <f t="shared" si="820"/>
        <v>3.7010354533174657E-3</v>
      </c>
      <c r="BV372" s="32">
        <f t="shared" si="820"/>
        <v>6.130198230672161E-3</v>
      </c>
      <c r="BW372" s="32">
        <f t="shared" si="820"/>
        <v>3.8569847924933482E-3</v>
      </c>
      <c r="BX372" s="32">
        <f t="shared" si="820"/>
        <v>2.4267293046237757E-3</v>
      </c>
      <c r="BY372" s="32">
        <f t="shared" si="820"/>
        <v>4.019505318758939E-3</v>
      </c>
      <c r="BZ372" s="32">
        <f t="shared" si="820"/>
        <v>2.5289836159343043E-3</v>
      </c>
      <c r="CA372" s="32">
        <f t="shared" si="820"/>
        <v>1.5911804121306401E-3</v>
      </c>
      <c r="CB372" s="32">
        <f t="shared" si="820"/>
        <v>1.3481027909445529E-2</v>
      </c>
      <c r="CC372" s="32">
        <f t="shared" ref="CC372:CS372" si="821">CC371/$O371</f>
        <v>8.4819638252070922E-3</v>
      </c>
      <c r="CD372" s="32">
        <f t="shared" si="821"/>
        <v>5.3366635552852858E-3</v>
      </c>
      <c r="CE372" s="32">
        <f t="shared" si="821"/>
        <v>8.8393656037469657E-3</v>
      </c>
      <c r="CF372" s="32">
        <f t="shared" si="821"/>
        <v>5.561532829127221E-3</v>
      </c>
      <c r="CG372" s="32">
        <f t="shared" si="821"/>
        <v>3.4991931317275159E-3</v>
      </c>
      <c r="CH372" s="32">
        <f t="shared" si="821"/>
        <v>5.7958773471539085E-3</v>
      </c>
      <c r="CI372" s="32">
        <f t="shared" si="821"/>
        <v>3.6466375059910896E-3</v>
      </c>
      <c r="CJ372" s="32">
        <f t="shared" si="821"/>
        <v>2.2943834563081181E-3</v>
      </c>
      <c r="CK372" s="32">
        <f t="shared" si="821"/>
        <v>2.1960983180960361E-2</v>
      </c>
      <c r="CL372" s="32">
        <f t="shared" si="821"/>
        <v>1.3817363643047937E-2</v>
      </c>
      <c r="CM372" s="32">
        <f t="shared" si="821"/>
        <v>8.6935788107039558E-3</v>
      </c>
      <c r="CN372" s="32">
        <f t="shared" si="821"/>
        <v>1.4399581445731967E-2</v>
      </c>
      <c r="CO372" s="32">
        <f t="shared" si="821"/>
        <v>9.0598973417484203E-3</v>
      </c>
      <c r="CP372" s="32">
        <f t="shared" si="821"/>
        <v>5.7002865084907796E-3</v>
      </c>
      <c r="CQ372" s="32">
        <f t="shared" si="821"/>
        <v>9.4416513187822113E-3</v>
      </c>
      <c r="CR372" s="32">
        <f t="shared" si="821"/>
        <v>5.9404776456266073E-3</v>
      </c>
      <c r="CS372" s="32">
        <f t="shared" si="821"/>
        <v>3.7376168073469029E-3</v>
      </c>
    </row>
    <row r="373" spans="1:111" ht="13.15" thickTop="1" x14ac:dyDescent="0.35">
      <c r="H373" s="34">
        <f t="shared" si="817"/>
        <v>2.5341088075947482E-5</v>
      </c>
      <c r="I373" s="34">
        <f t="shared" ref="I373:J373" si="822">I368</f>
        <v>-0.46332457092023227</v>
      </c>
      <c r="J373" s="34">
        <f t="shared" si="822"/>
        <v>-0.66216228679122147</v>
      </c>
      <c r="K373" s="34">
        <f t="shared" si="813"/>
        <v>-0.46334135083306244</v>
      </c>
      <c r="L373" s="34">
        <f>$CE$6-$CE$7*SUMPRODUCT($B$6:$CD$6,Q372:CS372)</f>
        <v>-7.2104949794038475E-4</v>
      </c>
    </row>
    <row r="374" spans="1:111" ht="13.5" thickBot="1" x14ac:dyDescent="0.4">
      <c r="B374" s="39" t="s">
        <v>367</v>
      </c>
      <c r="D374" s="39" t="s">
        <v>368</v>
      </c>
      <c r="E374" s="39" t="s">
        <v>369</v>
      </c>
      <c r="F374" s="39" t="s">
        <v>370</v>
      </c>
      <c r="H374" s="39" t="s">
        <v>347</v>
      </c>
      <c r="I374" s="39" t="s">
        <v>371</v>
      </c>
      <c r="J374" s="39" t="s">
        <v>372</v>
      </c>
      <c r="K374" s="39" t="s">
        <v>349</v>
      </c>
      <c r="L374" s="39" t="s">
        <v>373</v>
      </c>
      <c r="M374" s="39" t="s">
        <v>374</v>
      </c>
      <c r="O374" s="45" t="s">
        <v>336</v>
      </c>
    </row>
    <row r="375" spans="1:111" ht="13.9" thickTop="1" thickBot="1" x14ac:dyDescent="0.4">
      <c r="B375" s="32">
        <f>1+B370</f>
        <v>10</v>
      </c>
      <c r="D375" s="32">
        <f>IF(F370,IF(M375&lt;0,D370,H375),E370)</f>
        <v>2.7151165795658017E-5</v>
      </c>
      <c r="E375" s="32">
        <f>IF(F370,IF(M375&lt;0,H375,E370),H375)</f>
        <v>2.8961243515368551E-5</v>
      </c>
      <c r="F375" s="32" t="b">
        <f>OR(F370,M375*M370&lt;=0)</f>
        <v>1</v>
      </c>
      <c r="H375" s="32">
        <f>IF(F370,(D370+E370)/2,2*H370)</f>
        <v>2.7151165795658017E-5</v>
      </c>
      <c r="I375" s="32">
        <f>I370</f>
        <v>-0.48844390607752575</v>
      </c>
      <c r="J375" s="32">
        <f>J370</f>
        <v>-1</v>
      </c>
      <c r="K375" s="32">
        <f>I375+J375*H375</f>
        <v>-0.4884710572433214</v>
      </c>
      <c r="L375" s="32">
        <f>$CE$3-$CE$7*SUMPRODUCT($B$3:$CD$3,Q377:CS377)</f>
        <v>-4.4004130594998969E-4</v>
      </c>
      <c r="M375" s="32">
        <f>SUMPRODUCT(L375:L378,J375:J378)</f>
        <v>9.2332623959340255E-4</v>
      </c>
      <c r="O375" s="46">
        <f>SUM(Q375:CS375)</f>
        <v>-1.6469487854960458</v>
      </c>
      <c r="P375" s="39" t="s">
        <v>363</v>
      </c>
      <c r="Q375" s="32">
        <f t="shared" ref="Q375:AV375" si="823">SUMPRODUCT(B$3:B$6,$K375:$K378)</f>
        <v>0.94689387056037844</v>
      </c>
      <c r="R375" s="32">
        <f t="shared" si="823"/>
        <v>0.48355132116211386</v>
      </c>
      <c r="S375" s="32">
        <f t="shared" si="823"/>
        <v>2.0208771763849276E-2</v>
      </c>
      <c r="T375" s="32">
        <f t="shared" si="823"/>
        <v>0.52482688447594406</v>
      </c>
      <c r="U375" s="32">
        <f t="shared" si="823"/>
        <v>6.1484335077679531E-2</v>
      </c>
      <c r="V375" s="32">
        <f t="shared" si="823"/>
        <v>-0.40185821432058505</v>
      </c>
      <c r="W375" s="32">
        <f t="shared" si="823"/>
        <v>0.10275989839150979</v>
      </c>
      <c r="X375" s="32">
        <f t="shared" si="823"/>
        <v>-0.3605826510067548</v>
      </c>
      <c r="Y375" s="32">
        <f t="shared" si="823"/>
        <v>-0.82392520040501938</v>
      </c>
      <c r="Z375" s="32">
        <f t="shared" si="823"/>
        <v>1.3128824895595002</v>
      </c>
      <c r="AA375" s="32">
        <f t="shared" si="823"/>
        <v>0.84953994016123546</v>
      </c>
      <c r="AB375" s="32">
        <f t="shared" si="823"/>
        <v>0.38619739076297088</v>
      </c>
      <c r="AC375" s="32">
        <f t="shared" si="823"/>
        <v>0.89081550347506577</v>
      </c>
      <c r="AD375" s="32">
        <f t="shared" si="823"/>
        <v>0.42747295407680114</v>
      </c>
      <c r="AE375" s="32">
        <f t="shared" si="823"/>
        <v>-3.5869595321463443E-2</v>
      </c>
      <c r="AF375" s="32">
        <f t="shared" si="823"/>
        <v>0.46874851739063139</v>
      </c>
      <c r="AG375" s="32">
        <f t="shared" si="823"/>
        <v>5.4059679923668114E-3</v>
      </c>
      <c r="AH375" s="32">
        <f t="shared" si="823"/>
        <v>-0.45793658140589777</v>
      </c>
      <c r="AI375" s="32">
        <f t="shared" si="823"/>
        <v>1.8008673148916623</v>
      </c>
      <c r="AJ375" s="32">
        <f t="shared" si="823"/>
        <v>1.3375247654933977</v>
      </c>
      <c r="AK375" s="32">
        <f t="shared" si="823"/>
        <v>0.87418221609513314</v>
      </c>
      <c r="AL375" s="32">
        <f t="shared" si="823"/>
        <v>1.3788003288072279</v>
      </c>
      <c r="AM375" s="32">
        <f t="shared" si="823"/>
        <v>0.91545777940896333</v>
      </c>
      <c r="AN375" s="32">
        <f t="shared" si="823"/>
        <v>0.45211523001069875</v>
      </c>
      <c r="AO375" s="32">
        <f t="shared" si="823"/>
        <v>0.95673334272279353</v>
      </c>
      <c r="AP375" s="32">
        <f t="shared" si="823"/>
        <v>0.49339079332452901</v>
      </c>
      <c r="AQ375" s="32">
        <f t="shared" si="823"/>
        <v>3.0048243926264429E-2</v>
      </c>
      <c r="AR375" s="32">
        <f t="shared" si="823"/>
        <v>0.45842281331705703</v>
      </c>
      <c r="AS375" s="32">
        <f t="shared" si="823"/>
        <v>-4.9197360812075486E-3</v>
      </c>
      <c r="AT375" s="32">
        <f t="shared" si="823"/>
        <v>-0.46826228547947213</v>
      </c>
      <c r="AU375" s="32">
        <f t="shared" si="823"/>
        <v>3.6355827232622706E-2</v>
      </c>
      <c r="AV375" s="32">
        <f t="shared" si="823"/>
        <v>-0.42698672216564187</v>
      </c>
      <c r="AW375" s="32">
        <f t="shared" ref="AW375:CB375" si="824">SUMPRODUCT(AH$3:AH$6,$K375:$K378)</f>
        <v>-0.8903292715639064</v>
      </c>
      <c r="AX375" s="32">
        <f t="shared" si="824"/>
        <v>-0.38571115885181162</v>
      </c>
      <c r="AY375" s="32">
        <f t="shared" si="824"/>
        <v>-0.8490537082500762</v>
      </c>
      <c r="AZ375" s="32">
        <f t="shared" si="824"/>
        <v>-1.3123962576483408</v>
      </c>
      <c r="BA375" s="32">
        <f t="shared" si="824"/>
        <v>0.82441143231617864</v>
      </c>
      <c r="BB375" s="32">
        <f t="shared" si="824"/>
        <v>0.36106888291791406</v>
      </c>
      <c r="BC375" s="32">
        <f t="shared" si="824"/>
        <v>-0.10227366648035052</v>
      </c>
      <c r="BD375" s="32">
        <f t="shared" si="824"/>
        <v>0.40234444623174431</v>
      </c>
      <c r="BE375" s="32">
        <f t="shared" si="824"/>
        <v>-6.0998103166520268E-2</v>
      </c>
      <c r="BF375" s="32">
        <f t="shared" si="824"/>
        <v>-0.5243406525647849</v>
      </c>
      <c r="BG375" s="32">
        <f t="shared" si="824"/>
        <v>-1.9722539852690013E-2</v>
      </c>
      <c r="BH375" s="32">
        <f t="shared" si="824"/>
        <v>-0.48306508925095459</v>
      </c>
      <c r="BI375" s="32">
        <f t="shared" si="824"/>
        <v>-0.94640763864921917</v>
      </c>
      <c r="BJ375" s="32">
        <f t="shared" si="824"/>
        <v>1.3123962576483408</v>
      </c>
      <c r="BK375" s="32">
        <f t="shared" si="824"/>
        <v>0.8490537082500762</v>
      </c>
      <c r="BL375" s="32">
        <f t="shared" si="824"/>
        <v>0.38571115885181162</v>
      </c>
      <c r="BM375" s="32">
        <f t="shared" si="824"/>
        <v>0.8903292715639064</v>
      </c>
      <c r="BN375" s="32">
        <f t="shared" si="824"/>
        <v>0.42698672216564187</v>
      </c>
      <c r="BO375" s="32">
        <f t="shared" si="824"/>
        <v>-3.6355827232622706E-2</v>
      </c>
      <c r="BP375" s="32">
        <f t="shared" si="824"/>
        <v>0.46826228547947213</v>
      </c>
      <c r="BQ375" s="32">
        <f t="shared" si="824"/>
        <v>4.9197360812075486E-3</v>
      </c>
      <c r="BR375" s="32">
        <f t="shared" si="824"/>
        <v>-0.45842281331705703</v>
      </c>
      <c r="BS375" s="32">
        <f t="shared" si="824"/>
        <v>-3.0048243926264429E-2</v>
      </c>
      <c r="BT375" s="32">
        <f t="shared" si="824"/>
        <v>-0.49339079332452901</v>
      </c>
      <c r="BU375" s="32">
        <f t="shared" si="824"/>
        <v>-0.95673334272279353</v>
      </c>
      <c r="BV375" s="32">
        <f t="shared" si="824"/>
        <v>-0.45211523001069875</v>
      </c>
      <c r="BW375" s="32">
        <f t="shared" si="824"/>
        <v>-0.91545777940896333</v>
      </c>
      <c r="BX375" s="32">
        <f t="shared" si="824"/>
        <v>-1.3788003288072279</v>
      </c>
      <c r="BY375" s="32">
        <f t="shared" si="824"/>
        <v>-0.87418221609513314</v>
      </c>
      <c r="BZ375" s="32">
        <f t="shared" si="824"/>
        <v>-1.3375247654933977</v>
      </c>
      <c r="CA375" s="32">
        <f t="shared" si="824"/>
        <v>-1.8008673148916623</v>
      </c>
      <c r="CB375" s="32">
        <f t="shared" si="824"/>
        <v>0.33594037507285729</v>
      </c>
      <c r="CC375" s="32">
        <f t="shared" ref="CC375:CS375" si="825">SUMPRODUCT(BN$3:BN$6,$K375:$K378)</f>
        <v>-0.12740217432540729</v>
      </c>
      <c r="CD375" s="32">
        <f t="shared" si="825"/>
        <v>-0.59074472372367182</v>
      </c>
      <c r="CE375" s="32">
        <f t="shared" si="825"/>
        <v>-8.6126611011577037E-2</v>
      </c>
      <c r="CF375" s="32">
        <f t="shared" si="825"/>
        <v>-0.54946916040984162</v>
      </c>
      <c r="CG375" s="32">
        <f t="shared" si="825"/>
        <v>-1.0128117098081062</v>
      </c>
      <c r="CH375" s="32">
        <f t="shared" si="825"/>
        <v>-0.50819359709601142</v>
      </c>
      <c r="CI375" s="32">
        <f t="shared" si="825"/>
        <v>-0.971536146494276</v>
      </c>
      <c r="CJ375" s="32">
        <f t="shared" si="825"/>
        <v>-1.4348786958925406</v>
      </c>
      <c r="CK375" s="32">
        <f t="shared" si="825"/>
        <v>0.82392520040501938</v>
      </c>
      <c r="CL375" s="32">
        <f t="shared" si="825"/>
        <v>0.3605826510067548</v>
      </c>
      <c r="CM375" s="32">
        <f t="shared" si="825"/>
        <v>-0.10275989839150979</v>
      </c>
      <c r="CN375" s="32">
        <f t="shared" si="825"/>
        <v>0.40185821432058505</v>
      </c>
      <c r="CO375" s="32">
        <f t="shared" si="825"/>
        <v>-6.1484335077679531E-2</v>
      </c>
      <c r="CP375" s="32">
        <f t="shared" si="825"/>
        <v>-0.52482688447594406</v>
      </c>
      <c r="CQ375" s="32">
        <f t="shared" si="825"/>
        <v>-2.0208771763849276E-2</v>
      </c>
      <c r="CR375" s="32">
        <f t="shared" si="825"/>
        <v>-0.48355132116211386</v>
      </c>
      <c r="CS375" s="32">
        <f t="shared" si="825"/>
        <v>-0.94689387056037844</v>
      </c>
    </row>
    <row r="376" spans="1:111" ht="13.9" thickTop="1" thickBot="1" x14ac:dyDescent="0.4">
      <c r="H376" s="33">
        <f>H375</f>
        <v>2.7151165795658017E-5</v>
      </c>
      <c r="I376" s="33">
        <f t="shared" ref="I376:J376" si="826">I371</f>
        <v>0.42697628472453758</v>
      </c>
      <c r="J376" s="33">
        <f t="shared" si="826"/>
        <v>0.38441962981713684</v>
      </c>
      <c r="K376" s="33">
        <f t="shared" ref="K376:K378" si="827">I376+J376*H376</f>
        <v>0.42698672216564187</v>
      </c>
      <c r="L376" s="33">
        <f>$CE$4-$CE$7*SUMPRODUCT($B$4:$CD$4,Q377:CS377)</f>
        <v>1.8381640492748375E-4</v>
      </c>
      <c r="M376" s="39" t="s">
        <v>375</v>
      </c>
      <c r="O376" s="47">
        <f t="shared" ref="O376:O377" si="828">SUM(Q376:CS376)</f>
        <v>103.79471094238903</v>
      </c>
      <c r="P376" s="39" t="s">
        <v>365</v>
      </c>
      <c r="Q376" s="33">
        <f>EXP(Q375)</f>
        <v>2.5776905710312041</v>
      </c>
      <c r="R376" s="33">
        <f>EXP(R375)</f>
        <v>1.6218238043611826</v>
      </c>
      <c r="S376" s="33">
        <f t="shared" ref="S376:CD376" si="829">EXP(S375)</f>
        <v>1.0204143514946109</v>
      </c>
      <c r="T376" s="33">
        <f t="shared" si="829"/>
        <v>1.6901662290388653</v>
      </c>
      <c r="U376" s="33">
        <f t="shared" si="829"/>
        <v>1.063413838103155</v>
      </c>
      <c r="V376" s="33">
        <f t="shared" si="829"/>
        <v>0.66907560430452762</v>
      </c>
      <c r="W376" s="33">
        <f t="shared" si="829"/>
        <v>1.1082252904547234</v>
      </c>
      <c r="X376" s="33">
        <f t="shared" si="829"/>
        <v>0.69726994265860565</v>
      </c>
      <c r="Y376" s="33">
        <f t="shared" si="829"/>
        <v>0.43870626047132094</v>
      </c>
      <c r="Z376" s="33">
        <f t="shared" si="829"/>
        <v>3.716872130873853</v>
      </c>
      <c r="AA376" s="33">
        <f t="shared" si="829"/>
        <v>2.3385707219336038</v>
      </c>
      <c r="AB376" s="33">
        <f t="shared" si="829"/>
        <v>1.4713750780012151</v>
      </c>
      <c r="AC376" s="33">
        <f t="shared" si="829"/>
        <v>2.4371163179394135</v>
      </c>
      <c r="AD376" s="33">
        <f t="shared" si="829"/>
        <v>1.533377707491862</v>
      </c>
      <c r="AE376" s="33">
        <f t="shared" si="829"/>
        <v>0.96476609529289215</v>
      </c>
      <c r="AF376" s="33">
        <f t="shared" si="829"/>
        <v>1.5979930807493645</v>
      </c>
      <c r="AG376" s="33">
        <f t="shared" si="829"/>
        <v>1.0054206066040683</v>
      </c>
      <c r="AH376" s="33">
        <f t="shared" si="829"/>
        <v>0.63258759275106136</v>
      </c>
      <c r="AI376" s="33">
        <f t="shared" si="829"/>
        <v>6.0548966897847514</v>
      </c>
      <c r="AJ376" s="33">
        <f t="shared" si="829"/>
        <v>3.8096021666837068</v>
      </c>
      <c r="AK376" s="33">
        <f t="shared" si="829"/>
        <v>2.3969143342918251</v>
      </c>
      <c r="AL376" s="33">
        <f t="shared" si="829"/>
        <v>3.9701359117356669</v>
      </c>
      <c r="AM376" s="33">
        <f t="shared" si="829"/>
        <v>2.4979184858585364</v>
      </c>
      <c r="AN376" s="33">
        <f t="shared" si="829"/>
        <v>1.5716330374357312</v>
      </c>
      <c r="AO376" s="33">
        <f t="shared" si="829"/>
        <v>2.6031788757428864</v>
      </c>
      <c r="AP376" s="33">
        <f t="shared" si="829"/>
        <v>1.6378604612736842</v>
      </c>
      <c r="AQ376" s="33">
        <f t="shared" si="829"/>
        <v>1.0305042483252704</v>
      </c>
      <c r="AR376" s="33">
        <f t="shared" si="829"/>
        <v>1.5815775737713091</v>
      </c>
      <c r="AS376" s="33">
        <f t="shared" si="829"/>
        <v>0.99509234599867824</v>
      </c>
      <c r="AT376" s="33">
        <f t="shared" si="829"/>
        <v>0.62608928799108909</v>
      </c>
      <c r="AU376" s="33">
        <f t="shared" si="829"/>
        <v>1.0370247825068108</v>
      </c>
      <c r="AV376" s="33">
        <f t="shared" si="829"/>
        <v>0.65247221558838686</v>
      </c>
      <c r="AW376" s="33">
        <f t="shared" si="829"/>
        <v>0.41052055774956603</v>
      </c>
      <c r="AX376" s="33">
        <f t="shared" si="829"/>
        <v>0.67996689973855218</v>
      </c>
      <c r="AY376" s="33">
        <f t="shared" si="829"/>
        <v>0.42781958260121505</v>
      </c>
      <c r="AZ376" s="33">
        <f t="shared" si="829"/>
        <v>0.26917427205273214</v>
      </c>
      <c r="BA376" s="33">
        <f t="shared" si="829"/>
        <v>2.2805381192103145</v>
      </c>
      <c r="BB376" s="33">
        <f t="shared" si="829"/>
        <v>1.4348622949762091</v>
      </c>
      <c r="BC376" s="33">
        <f t="shared" si="829"/>
        <v>0.90278245656218536</v>
      </c>
      <c r="BD376" s="33">
        <f t="shared" si="829"/>
        <v>1.4953263034915385</v>
      </c>
      <c r="BE376" s="33">
        <f t="shared" si="829"/>
        <v>0.94082502436272197</v>
      </c>
      <c r="BF376" s="33">
        <f t="shared" si="829"/>
        <v>0.59194553349346946</v>
      </c>
      <c r="BG376" s="33">
        <f t="shared" si="829"/>
        <v>0.98047067710840652</v>
      </c>
      <c r="BH376" s="33">
        <f t="shared" si="829"/>
        <v>0.61688966918026988</v>
      </c>
      <c r="BI376" s="33">
        <f t="shared" si="829"/>
        <v>0.38813283540887239</v>
      </c>
      <c r="BJ376" s="33">
        <f t="shared" si="829"/>
        <v>3.7150653083371084</v>
      </c>
      <c r="BK376" s="33">
        <f t="shared" si="829"/>
        <v>2.337433910621463</v>
      </c>
      <c r="BL376" s="33">
        <f t="shared" si="829"/>
        <v>1.4706598223891498</v>
      </c>
      <c r="BM376" s="33">
        <f t="shared" si="829"/>
        <v>2.4359316022610491</v>
      </c>
      <c r="BN376" s="33">
        <f t="shared" si="829"/>
        <v>1.5326323115509513</v>
      </c>
      <c r="BO376" s="33">
        <f t="shared" si="829"/>
        <v>0.96429710925778411</v>
      </c>
      <c r="BP376" s="33">
        <f t="shared" si="829"/>
        <v>1.5972162743890175</v>
      </c>
      <c r="BQ376" s="33">
        <f t="shared" si="829"/>
        <v>1.0049318578532491</v>
      </c>
      <c r="BR376" s="33">
        <f t="shared" si="829"/>
        <v>0.63228008324338869</v>
      </c>
      <c r="BS376" s="33">
        <f t="shared" si="829"/>
        <v>0.97039871657507037</v>
      </c>
      <c r="BT376" s="33">
        <f t="shared" si="829"/>
        <v>0.61055262254902276</v>
      </c>
      <c r="BU376" s="33">
        <f t="shared" si="829"/>
        <v>0.38414571096833416</v>
      </c>
      <c r="BV376" s="33">
        <f t="shared" si="829"/>
        <v>0.63628084685188024</v>
      </c>
      <c r="BW376" s="33">
        <f t="shared" si="829"/>
        <v>0.40033331978657394</v>
      </c>
      <c r="BX376" s="33">
        <f t="shared" si="829"/>
        <v>0.25188054571230517</v>
      </c>
      <c r="BY376" s="33">
        <f t="shared" si="829"/>
        <v>0.417203062159271</v>
      </c>
      <c r="BZ376" s="33">
        <f t="shared" si="829"/>
        <v>0.26249460081300541</v>
      </c>
      <c r="CA376" s="33">
        <f t="shared" si="829"/>
        <v>0.16515558418810106</v>
      </c>
      <c r="CB376" s="33">
        <f t="shared" si="829"/>
        <v>1.3992555918108962</v>
      </c>
      <c r="CC376" s="33">
        <f t="shared" si="829"/>
        <v>0.88037953534374547</v>
      </c>
      <c r="CD376" s="33">
        <f t="shared" si="829"/>
        <v>0.55391461773541129</v>
      </c>
      <c r="CE376" s="33">
        <f t="shared" ref="CE376:CS376" si="830">EXP(CE375)</f>
        <v>0.91747806104068608</v>
      </c>
      <c r="CF376" s="33">
        <f t="shared" si="830"/>
        <v>0.57725615948529374</v>
      </c>
      <c r="CG376" s="33">
        <f t="shared" si="830"/>
        <v>0.36319633985115413</v>
      </c>
      <c r="CH376" s="33">
        <f t="shared" si="830"/>
        <v>0.60158129609585886</v>
      </c>
      <c r="CI376" s="33">
        <f t="shared" si="830"/>
        <v>0.37850115806429196</v>
      </c>
      <c r="CJ376" s="33">
        <f t="shared" si="830"/>
        <v>0.23814425013835852</v>
      </c>
      <c r="CK376" s="33">
        <f t="shared" si="830"/>
        <v>2.2794295183425399</v>
      </c>
      <c r="CL376" s="33">
        <f t="shared" si="830"/>
        <v>1.4341647887289124</v>
      </c>
      <c r="CM376" s="33">
        <f t="shared" si="830"/>
        <v>0.90234360162425387</v>
      </c>
      <c r="CN376" s="33">
        <f t="shared" si="830"/>
        <v>1.4945994048601619</v>
      </c>
      <c r="CO376" s="33">
        <f t="shared" si="830"/>
        <v>0.94036767641065455</v>
      </c>
      <c r="CP376" s="33">
        <f t="shared" si="830"/>
        <v>0.59165778064839392</v>
      </c>
      <c r="CQ376" s="33">
        <f t="shared" si="830"/>
        <v>0.97999405686061769</v>
      </c>
      <c r="CR376" s="33">
        <f t="shared" si="830"/>
        <v>0.61658979064861386</v>
      </c>
      <c r="CS376" s="33">
        <f t="shared" si="830"/>
        <v>0.38794415871256044</v>
      </c>
    </row>
    <row r="377" spans="1:111" ht="13.9" thickTop="1" thickBot="1" x14ac:dyDescent="0.4">
      <c r="H377" s="32">
        <f t="shared" ref="H377:H378" si="831">H376</f>
        <v>2.7151165795658017E-5</v>
      </c>
      <c r="I377" s="32">
        <f t="shared" ref="I377:J377" si="832">I372</f>
        <v>-0.42208590273529384</v>
      </c>
      <c r="J377" s="32">
        <f t="shared" si="832"/>
        <v>0.69671597167849897</v>
      </c>
      <c r="K377" s="32">
        <f t="shared" si="827"/>
        <v>-0.42206698608443433</v>
      </c>
      <c r="L377" s="32">
        <f>$CE$5-$CE$7*SUMPRODUCT($B$5:$CD$5,Q377:CS377)</f>
        <v>3.1723842639053146E-4</v>
      </c>
      <c r="M377" s="32">
        <f>SUMPRODUCT($B$7:$CD$7, LN(Q377:CS377))</f>
        <v>-2480.3390488780624</v>
      </c>
      <c r="O377" s="48">
        <f t="shared" si="828"/>
        <v>1.0000000000000002</v>
      </c>
      <c r="P377" s="39" t="s">
        <v>366</v>
      </c>
      <c r="Q377" s="32">
        <f t="shared" ref="Q377:AV377" si="833">Q376/$O376</f>
        <v>2.4834507920754693E-2</v>
      </c>
      <c r="R377" s="32">
        <f t="shared" si="833"/>
        <v>1.562530296231926E-2</v>
      </c>
      <c r="S377" s="32">
        <f t="shared" si="833"/>
        <v>9.8310823569901264E-3</v>
      </c>
      <c r="T377" s="32">
        <f t="shared" si="833"/>
        <v>1.6283741374615777E-2</v>
      </c>
      <c r="U377" s="32">
        <f t="shared" si="833"/>
        <v>1.024535670891169E-2</v>
      </c>
      <c r="V377" s="32">
        <f t="shared" si="833"/>
        <v>6.4461435291813295E-3</v>
      </c>
      <c r="W377" s="32">
        <f t="shared" si="833"/>
        <v>1.0677088267723399E-2</v>
      </c>
      <c r="X377" s="32">
        <f t="shared" si="833"/>
        <v>6.7177791269694212E-3</v>
      </c>
      <c r="Y377" s="32">
        <f t="shared" si="833"/>
        <v>4.2266725971694613E-3</v>
      </c>
      <c r="Z377" s="32">
        <f t="shared" si="833"/>
        <v>3.5809841340922396E-2</v>
      </c>
      <c r="AA377" s="32">
        <f t="shared" si="833"/>
        <v>2.2530731100851766E-2</v>
      </c>
      <c r="AB377" s="32">
        <f t="shared" si="833"/>
        <v>1.4175819409698996E-2</v>
      </c>
      <c r="AC377" s="32">
        <f t="shared" si="833"/>
        <v>2.3480159015926431E-2</v>
      </c>
      <c r="AD377" s="32">
        <f t="shared" si="833"/>
        <v>1.4773177684775856E-2</v>
      </c>
      <c r="AE377" s="32">
        <f t="shared" si="833"/>
        <v>9.2949446704310677E-3</v>
      </c>
      <c r="AF377" s="32">
        <f t="shared" si="833"/>
        <v>1.5395708184363326E-2</v>
      </c>
      <c r="AG377" s="32">
        <f t="shared" si="833"/>
        <v>9.6866265869955965E-3</v>
      </c>
      <c r="AH377" s="32">
        <f t="shared" si="833"/>
        <v>6.0946033473919239E-3</v>
      </c>
      <c r="AI377" s="32">
        <f t="shared" si="833"/>
        <v>5.8335310487501672E-2</v>
      </c>
      <c r="AJ377" s="32">
        <f t="shared" si="833"/>
        <v>3.6703239809571957E-2</v>
      </c>
      <c r="AK377" s="32">
        <f t="shared" si="833"/>
        <v>2.3092836932916801E-2</v>
      </c>
      <c r="AL377" s="32">
        <f t="shared" si="833"/>
        <v>3.8249886489295969E-2</v>
      </c>
      <c r="AM377" s="32">
        <f t="shared" si="833"/>
        <v>2.4065951561298718E-2</v>
      </c>
      <c r="AN377" s="32">
        <f t="shared" si="833"/>
        <v>1.5141744922899414E-2</v>
      </c>
      <c r="AO377" s="32">
        <f t="shared" si="833"/>
        <v>2.5080072501842351E-2</v>
      </c>
      <c r="AP377" s="32">
        <f t="shared" si="833"/>
        <v>1.5779806566278452E-2</v>
      </c>
      <c r="AQ377" s="32">
        <f t="shared" si="833"/>
        <v>9.9282924820441858E-3</v>
      </c>
      <c r="AR377" s="32">
        <f t="shared" si="833"/>
        <v>1.5237554586467892E-2</v>
      </c>
      <c r="AS377" s="32">
        <f t="shared" si="833"/>
        <v>9.5871199694462419E-3</v>
      </c>
      <c r="AT377" s="32">
        <f t="shared" si="833"/>
        <v>6.0319960651809921E-3</v>
      </c>
      <c r="AU377" s="32">
        <f t="shared" si="833"/>
        <v>9.991113931445009E-3</v>
      </c>
      <c r="AV377" s="32">
        <f t="shared" si="833"/>
        <v>6.2861798030396732E-3</v>
      </c>
      <c r="AW377" s="32">
        <f t="shared" ref="AW377:CB377" si="834">AW376/$O376</f>
        <v>3.9551201985371333E-3</v>
      </c>
      <c r="AX377" s="32">
        <f t="shared" si="834"/>
        <v>6.5510746507687267E-3</v>
      </c>
      <c r="AY377" s="32">
        <f t="shared" si="834"/>
        <v>4.1217859630504209E-3</v>
      </c>
      <c r="AZ377" s="32">
        <f t="shared" si="834"/>
        <v>2.5933332210167875E-3</v>
      </c>
      <c r="BA377" s="32">
        <f t="shared" si="834"/>
        <v>2.1971621660723358E-2</v>
      </c>
      <c r="BB377" s="32">
        <f t="shared" si="834"/>
        <v>1.3824040569587649E-2</v>
      </c>
      <c r="BC377" s="32">
        <f t="shared" si="834"/>
        <v>8.6977693599751167E-3</v>
      </c>
      <c r="BD377" s="32">
        <f t="shared" si="834"/>
        <v>1.4406575151228229E-2</v>
      </c>
      <c r="BE377" s="32">
        <f t="shared" si="834"/>
        <v>9.0642867620193517E-3</v>
      </c>
      <c r="BF377" s="32">
        <f t="shared" si="834"/>
        <v>5.7030413989208675E-3</v>
      </c>
      <c r="BG377" s="32">
        <f t="shared" si="834"/>
        <v>9.4462489293179307E-3</v>
      </c>
      <c r="BH377" s="32">
        <f t="shared" si="834"/>
        <v>5.943363236713216E-3</v>
      </c>
      <c r="BI377" s="32">
        <f t="shared" si="834"/>
        <v>3.7394278753211658E-3</v>
      </c>
      <c r="BJ377" s="32">
        <f t="shared" si="834"/>
        <v>3.5792433685750566E-2</v>
      </c>
      <c r="BK377" s="32">
        <f t="shared" si="834"/>
        <v>2.2519778603351467E-2</v>
      </c>
      <c r="BL377" s="32">
        <f t="shared" si="834"/>
        <v>1.4168928349397644E-2</v>
      </c>
      <c r="BM377" s="32">
        <f t="shared" si="834"/>
        <v>2.3468744988490851E-2</v>
      </c>
      <c r="BN377" s="32">
        <f t="shared" si="834"/>
        <v>1.4765996240421485E-2</v>
      </c>
      <c r="BO377" s="32">
        <f t="shared" si="834"/>
        <v>9.2904262703040284E-3</v>
      </c>
      <c r="BP377" s="32">
        <f t="shared" si="834"/>
        <v>1.5388224119392249E-2</v>
      </c>
      <c r="BQ377" s="32">
        <f t="shared" si="834"/>
        <v>9.681917784915204E-3</v>
      </c>
      <c r="BR377" s="32">
        <f t="shared" si="834"/>
        <v>6.0916406770893557E-3</v>
      </c>
      <c r="BS377" s="32">
        <f t="shared" si="834"/>
        <v>9.3492116097677411E-3</v>
      </c>
      <c r="BT377" s="32">
        <f t="shared" si="834"/>
        <v>5.882309580185722E-3</v>
      </c>
      <c r="BU377" s="32">
        <f t="shared" si="834"/>
        <v>3.7010143145112008E-3</v>
      </c>
      <c r="BV377" s="32">
        <f t="shared" si="834"/>
        <v>6.13018564313018E-3</v>
      </c>
      <c r="BW377" s="32">
        <f t="shared" si="834"/>
        <v>3.8569722498555618E-3</v>
      </c>
      <c r="BX377" s="32">
        <f t="shared" si="834"/>
        <v>2.42671850449211E-3</v>
      </c>
      <c r="BY377" s="32">
        <f t="shared" si="834"/>
        <v>4.0195021342738588E-3</v>
      </c>
      <c r="BZ377" s="32">
        <f t="shared" si="834"/>
        <v>2.5289785811793658E-3</v>
      </c>
      <c r="CA377" s="32">
        <f t="shared" si="834"/>
        <v>1.5911753372459432E-3</v>
      </c>
      <c r="CB377" s="32">
        <f t="shared" si="834"/>
        <v>1.348099126734453E-2</v>
      </c>
      <c r="CC377" s="32">
        <f t="shared" ref="CC377:CS377" si="835">CC376/$O376</f>
        <v>8.4819306046567018E-3</v>
      </c>
      <c r="CD377" s="32">
        <f t="shared" si="835"/>
        <v>5.3366362573412825E-3</v>
      </c>
      <c r="CE377" s="32">
        <f t="shared" si="835"/>
        <v>8.8393527253034093E-3</v>
      </c>
      <c r="CF377" s="32">
        <f t="shared" si="835"/>
        <v>5.5615180604500951E-3</v>
      </c>
      <c r="CG377" s="32">
        <f t="shared" si="835"/>
        <v>3.499179645605885E-3</v>
      </c>
      <c r="CH377" s="32">
        <f t="shared" si="835"/>
        <v>5.795876212129584E-3</v>
      </c>
      <c r="CI377" s="32">
        <f t="shared" si="835"/>
        <v>3.6466324211296085E-3</v>
      </c>
      <c r="CJ377" s="32">
        <f t="shared" si="835"/>
        <v>2.2943775070633399E-3</v>
      </c>
      <c r="CK377" s="32">
        <f t="shared" si="835"/>
        <v>2.1960940953992647E-2</v>
      </c>
      <c r="CL377" s="32">
        <f t="shared" si="835"/>
        <v>1.3817320513806736E-2</v>
      </c>
      <c r="CM377" s="32">
        <f t="shared" si="835"/>
        <v>8.6935412549594866E-3</v>
      </c>
      <c r="CN377" s="32">
        <f t="shared" si="835"/>
        <v>1.439957191739505E-2</v>
      </c>
      <c r="CO377" s="32">
        <f t="shared" si="835"/>
        <v>9.0598804878661218E-3</v>
      </c>
      <c r="CP377" s="32">
        <f t="shared" si="835"/>
        <v>5.7002690722535174E-3</v>
      </c>
      <c r="CQ377" s="32">
        <f t="shared" si="835"/>
        <v>9.4416569781148162E-3</v>
      </c>
      <c r="CR377" s="32">
        <f t="shared" si="835"/>
        <v>5.9404740863033987E-3</v>
      </c>
      <c r="CS377" s="32">
        <f t="shared" si="835"/>
        <v>3.7376100881275904E-3</v>
      </c>
    </row>
    <row r="378" spans="1:111" ht="13.15" thickTop="1" x14ac:dyDescent="0.35">
      <c r="H378" s="34">
        <f t="shared" si="831"/>
        <v>2.7151165795658017E-5</v>
      </c>
      <c r="I378" s="34">
        <f t="shared" ref="I378:J378" si="836">I373</f>
        <v>-0.46332457092023227</v>
      </c>
      <c r="J378" s="34">
        <f t="shared" si="836"/>
        <v>-0.66216228679122147</v>
      </c>
      <c r="K378" s="34">
        <f t="shared" si="827"/>
        <v>-0.46334254939826458</v>
      </c>
      <c r="L378" s="34">
        <f>$CE$6-$CE$7*SUMPRODUCT($B$6:$CD$6,Q377:CS377)</f>
        <v>-2.8935085043713116E-4</v>
      </c>
    </row>
    <row r="380" spans="1:111" ht="27.75" customHeight="1" x14ac:dyDescent="0.35">
      <c r="A380" s="40" t="s">
        <v>354</v>
      </c>
      <c r="B380" s="40"/>
      <c r="C380" s="40">
        <f>1+C322</f>
        <v>7</v>
      </c>
      <c r="D380" s="40"/>
    </row>
    <row r="381" spans="1:111" ht="13.15" x14ac:dyDescent="0.35">
      <c r="B381" s="37" t="s">
        <v>349</v>
      </c>
      <c r="D381" s="37" t="s">
        <v>350</v>
      </c>
      <c r="F381" s="37" t="s">
        <v>348</v>
      </c>
      <c r="H381" s="37" t="s">
        <v>355</v>
      </c>
      <c r="I381" s="37"/>
      <c r="J381" s="37"/>
      <c r="K381" s="37"/>
      <c r="M381" s="37" t="s">
        <v>356</v>
      </c>
      <c r="N381" s="37" t="s">
        <v>357</v>
      </c>
      <c r="P381" s="37" t="s">
        <v>358</v>
      </c>
      <c r="R381" s="37" t="s">
        <v>359</v>
      </c>
      <c r="T381" s="37" t="s">
        <v>360</v>
      </c>
      <c r="V381" s="37" t="s">
        <v>361</v>
      </c>
      <c r="X381" s="37" t="s">
        <v>362</v>
      </c>
      <c r="Y381" s="37"/>
      <c r="Z381" s="37"/>
      <c r="AA381" s="37"/>
      <c r="AC381" s="37" t="s">
        <v>336</v>
      </c>
    </row>
    <row r="382" spans="1:111" ht="13.15" x14ac:dyDescent="0.35">
      <c r="B382" s="36">
        <f>K375</f>
        <v>-0.4884710572433214</v>
      </c>
      <c r="D382" s="36">
        <f>$CE$3-$CE$7*SUMPRODUCT($B$3:$CD$3,AE384:DG384)</f>
        <v>-4.4004130594998969E-4</v>
      </c>
      <c r="F382" s="36">
        <f>SUMPRODUCT(D382:D385,D382:D385)</f>
        <v>4.1178895549006878E-7</v>
      </c>
      <c r="H382" s="36">
        <f t="shared" ref="H382:K385" si="837">X324</f>
        <v>-2.8082831880616634E-3</v>
      </c>
      <c r="I382" s="36">
        <f t="shared" si="837"/>
        <v>-4.9016781112514764E-7</v>
      </c>
      <c r="J382" s="36">
        <f t="shared" si="837"/>
        <v>-5.3878281305397638E-8</v>
      </c>
      <c r="K382" s="36">
        <f t="shared" si="837"/>
        <v>-1.9353716830972784E-7</v>
      </c>
      <c r="M382" s="36">
        <f t="array" ref="M382:M385">MMULT(H382:K385,D382:D385)</f>
        <v>1.2357094085502662E-6</v>
      </c>
      <c r="N382" s="36">
        <f>IFERROR(M382/(MAX(ABS(M382),ABS(M383),ABS(M384),ABS(M385))),0)</f>
        <v>1</v>
      </c>
      <c r="P382" s="36">
        <f>L433</f>
        <v>-2.4594707582537012E-5</v>
      </c>
      <c r="R382" s="36">
        <f>H433*J433</f>
        <v>-1.1666516552821804E-6</v>
      </c>
      <c r="T382" s="36">
        <f>P382-D382</f>
        <v>4.1544659836745268E-4</v>
      </c>
      <c r="V382" s="36">
        <f t="array" ref="V382:V385">MMULT(H382:K385,T382:T385)</f>
        <v>-1.1666433652166736E-6</v>
      </c>
      <c r="X382" s="36">
        <f t="array" ref="X382:AA385">H382:K385+MMULT(R382:R385,TRANSPOSE(R382:R385))*((SUMPRODUCT(R382:R385,T382:T385)+SUMPRODUCT(V382:V385,T382:T385))/SUMPRODUCT(R382:R385,T382:T385)^2)-(MMULT(V382:V385,TRANSPOSE(R382:R385))+MMULT(R382:R385,TRANSPOSE(V382:V385)))/SUMPRODUCT(R382:R385,T382:T385)</f>
        <v>-2.8082980098740728E-3</v>
      </c>
      <c r="Y382" s="36">
        <v>-4.9081866932733365E-7</v>
      </c>
      <c r="Z382" s="36">
        <v>-4.9633109975482162E-8</v>
      </c>
      <c r="AA382" s="36">
        <v>-1.9710213281518355E-7</v>
      </c>
      <c r="AC382" s="43">
        <f>SUM(AE382:DG382)</f>
        <v>-1.6469487854960458</v>
      </c>
      <c r="AD382" s="37" t="s">
        <v>363</v>
      </c>
      <c r="AE382" s="36">
        <f t="shared" ref="AE382:BJ382" si="838">SUMPRODUCT(B$3:B$6,$B382:$B385)</f>
        <v>0.94689387056037844</v>
      </c>
      <c r="AF382" s="36">
        <f t="shared" si="838"/>
        <v>0.48355132116211386</v>
      </c>
      <c r="AG382" s="36">
        <f t="shared" si="838"/>
        <v>2.0208771763849276E-2</v>
      </c>
      <c r="AH382" s="36">
        <f t="shared" si="838"/>
        <v>0.52482688447594406</v>
      </c>
      <c r="AI382" s="36">
        <f t="shared" si="838"/>
        <v>6.1484335077679531E-2</v>
      </c>
      <c r="AJ382" s="36">
        <f t="shared" si="838"/>
        <v>-0.40185821432058505</v>
      </c>
      <c r="AK382" s="36">
        <f t="shared" si="838"/>
        <v>0.10275989839150979</v>
      </c>
      <c r="AL382" s="36">
        <f t="shared" si="838"/>
        <v>-0.3605826510067548</v>
      </c>
      <c r="AM382" s="36">
        <f t="shared" si="838"/>
        <v>-0.82392520040501938</v>
      </c>
      <c r="AN382" s="36">
        <f t="shared" si="838"/>
        <v>1.3128824895595002</v>
      </c>
      <c r="AO382" s="36">
        <f t="shared" si="838"/>
        <v>0.84953994016123546</v>
      </c>
      <c r="AP382" s="36">
        <f t="shared" si="838"/>
        <v>0.38619739076297088</v>
      </c>
      <c r="AQ382" s="36">
        <f t="shared" si="838"/>
        <v>0.89081550347506577</v>
      </c>
      <c r="AR382" s="36">
        <f t="shared" si="838"/>
        <v>0.42747295407680114</v>
      </c>
      <c r="AS382" s="36">
        <f t="shared" si="838"/>
        <v>-3.5869595321463443E-2</v>
      </c>
      <c r="AT382" s="36">
        <f t="shared" si="838"/>
        <v>0.46874851739063139</v>
      </c>
      <c r="AU382" s="36">
        <f t="shared" si="838"/>
        <v>5.4059679923668114E-3</v>
      </c>
      <c r="AV382" s="36">
        <f t="shared" si="838"/>
        <v>-0.45793658140589777</v>
      </c>
      <c r="AW382" s="36">
        <f t="shared" si="838"/>
        <v>1.8008673148916623</v>
      </c>
      <c r="AX382" s="36">
        <f t="shared" si="838"/>
        <v>1.3375247654933977</v>
      </c>
      <c r="AY382" s="36">
        <f t="shared" si="838"/>
        <v>0.87418221609513314</v>
      </c>
      <c r="AZ382" s="36">
        <f t="shared" si="838"/>
        <v>1.3788003288072279</v>
      </c>
      <c r="BA382" s="36">
        <f t="shared" si="838"/>
        <v>0.91545777940896333</v>
      </c>
      <c r="BB382" s="36">
        <f t="shared" si="838"/>
        <v>0.45211523001069875</v>
      </c>
      <c r="BC382" s="36">
        <f t="shared" si="838"/>
        <v>0.95673334272279353</v>
      </c>
      <c r="BD382" s="36">
        <f t="shared" si="838"/>
        <v>0.49339079332452901</v>
      </c>
      <c r="BE382" s="36">
        <f t="shared" si="838"/>
        <v>3.0048243926264429E-2</v>
      </c>
      <c r="BF382" s="36">
        <f t="shared" si="838"/>
        <v>0.45842281331705703</v>
      </c>
      <c r="BG382" s="36">
        <f t="shared" si="838"/>
        <v>-4.9197360812075486E-3</v>
      </c>
      <c r="BH382" s="36">
        <f t="shared" si="838"/>
        <v>-0.46826228547947213</v>
      </c>
      <c r="BI382" s="36">
        <f t="shared" si="838"/>
        <v>3.6355827232622706E-2</v>
      </c>
      <c r="BJ382" s="36">
        <f t="shared" si="838"/>
        <v>-0.42698672216564187</v>
      </c>
      <c r="BK382" s="36">
        <f t="shared" ref="BK382:CP382" si="839">SUMPRODUCT(AH$3:AH$6,$B382:$B385)</f>
        <v>-0.8903292715639064</v>
      </c>
      <c r="BL382" s="36">
        <f t="shared" si="839"/>
        <v>-0.38571115885181162</v>
      </c>
      <c r="BM382" s="36">
        <f t="shared" si="839"/>
        <v>-0.8490537082500762</v>
      </c>
      <c r="BN382" s="36">
        <f t="shared" si="839"/>
        <v>-1.3123962576483408</v>
      </c>
      <c r="BO382" s="36">
        <f t="shared" si="839"/>
        <v>0.82441143231617864</v>
      </c>
      <c r="BP382" s="36">
        <f t="shared" si="839"/>
        <v>0.36106888291791406</v>
      </c>
      <c r="BQ382" s="36">
        <f t="shared" si="839"/>
        <v>-0.10227366648035052</v>
      </c>
      <c r="BR382" s="36">
        <f t="shared" si="839"/>
        <v>0.40234444623174431</v>
      </c>
      <c r="BS382" s="36">
        <f t="shared" si="839"/>
        <v>-6.0998103166520268E-2</v>
      </c>
      <c r="BT382" s="36">
        <f t="shared" si="839"/>
        <v>-0.5243406525647849</v>
      </c>
      <c r="BU382" s="36">
        <f t="shared" si="839"/>
        <v>-1.9722539852690013E-2</v>
      </c>
      <c r="BV382" s="36">
        <f t="shared" si="839"/>
        <v>-0.48306508925095459</v>
      </c>
      <c r="BW382" s="36">
        <f t="shared" si="839"/>
        <v>-0.94640763864921917</v>
      </c>
      <c r="BX382" s="36">
        <f t="shared" si="839"/>
        <v>1.3123962576483408</v>
      </c>
      <c r="BY382" s="36">
        <f t="shared" si="839"/>
        <v>0.8490537082500762</v>
      </c>
      <c r="BZ382" s="36">
        <f t="shared" si="839"/>
        <v>0.38571115885181162</v>
      </c>
      <c r="CA382" s="36">
        <f t="shared" si="839"/>
        <v>0.8903292715639064</v>
      </c>
      <c r="CB382" s="36">
        <f t="shared" si="839"/>
        <v>0.42698672216564187</v>
      </c>
      <c r="CC382" s="36">
        <f t="shared" si="839"/>
        <v>-3.6355827232622706E-2</v>
      </c>
      <c r="CD382" s="36">
        <f t="shared" si="839"/>
        <v>0.46826228547947213</v>
      </c>
      <c r="CE382" s="36">
        <f t="shared" si="839"/>
        <v>4.9197360812075486E-3</v>
      </c>
      <c r="CF382" s="36">
        <f t="shared" si="839"/>
        <v>-0.45842281331705703</v>
      </c>
      <c r="CG382" s="36">
        <f t="shared" si="839"/>
        <v>-3.0048243926264429E-2</v>
      </c>
      <c r="CH382" s="36">
        <f t="shared" si="839"/>
        <v>-0.49339079332452901</v>
      </c>
      <c r="CI382" s="36">
        <f t="shared" si="839"/>
        <v>-0.95673334272279353</v>
      </c>
      <c r="CJ382" s="36">
        <f t="shared" si="839"/>
        <v>-0.45211523001069875</v>
      </c>
      <c r="CK382" s="36">
        <f t="shared" si="839"/>
        <v>-0.91545777940896333</v>
      </c>
      <c r="CL382" s="36">
        <f t="shared" si="839"/>
        <v>-1.3788003288072279</v>
      </c>
      <c r="CM382" s="36">
        <f t="shared" si="839"/>
        <v>-0.87418221609513314</v>
      </c>
      <c r="CN382" s="36">
        <f t="shared" si="839"/>
        <v>-1.3375247654933977</v>
      </c>
      <c r="CO382" s="36">
        <f t="shared" si="839"/>
        <v>-1.8008673148916623</v>
      </c>
      <c r="CP382" s="36">
        <f t="shared" si="839"/>
        <v>0.33594037507285729</v>
      </c>
      <c r="CQ382" s="36">
        <f t="shared" ref="CQ382:DG382" si="840">SUMPRODUCT(BN$3:BN$6,$B382:$B385)</f>
        <v>-0.12740217432540729</v>
      </c>
      <c r="CR382" s="36">
        <f t="shared" si="840"/>
        <v>-0.59074472372367182</v>
      </c>
      <c r="CS382" s="36">
        <f t="shared" si="840"/>
        <v>-8.6126611011577037E-2</v>
      </c>
      <c r="CT382" s="36">
        <f t="shared" si="840"/>
        <v>-0.54946916040984162</v>
      </c>
      <c r="CU382" s="36">
        <f t="shared" si="840"/>
        <v>-1.0128117098081062</v>
      </c>
      <c r="CV382" s="36">
        <f t="shared" si="840"/>
        <v>-0.50819359709601142</v>
      </c>
      <c r="CW382" s="36">
        <f t="shared" si="840"/>
        <v>-0.971536146494276</v>
      </c>
      <c r="CX382" s="36">
        <f t="shared" si="840"/>
        <v>-1.4348786958925406</v>
      </c>
      <c r="CY382" s="36">
        <f t="shared" si="840"/>
        <v>0.82392520040501938</v>
      </c>
      <c r="CZ382" s="36">
        <f t="shared" si="840"/>
        <v>0.3605826510067548</v>
      </c>
      <c r="DA382" s="36">
        <f t="shared" si="840"/>
        <v>-0.10275989839150979</v>
      </c>
      <c r="DB382" s="36">
        <f t="shared" si="840"/>
        <v>0.40185821432058505</v>
      </c>
      <c r="DC382" s="36">
        <f t="shared" si="840"/>
        <v>-6.1484335077679531E-2</v>
      </c>
      <c r="DD382" s="36">
        <f t="shared" si="840"/>
        <v>-0.52482688447594406</v>
      </c>
      <c r="DE382" s="36">
        <f t="shared" si="840"/>
        <v>-2.0208771763849276E-2</v>
      </c>
      <c r="DF382" s="36">
        <f t="shared" si="840"/>
        <v>-0.48355132116211386</v>
      </c>
      <c r="DG382" s="36">
        <f t="shared" si="840"/>
        <v>-0.94689387056037844</v>
      </c>
    </row>
    <row r="383" spans="1:111" ht="13.15" x14ac:dyDescent="0.35">
      <c r="B383" s="35">
        <f t="shared" ref="B383:B385" si="841">K376</f>
        <v>0.42698672216564187</v>
      </c>
      <c r="D383" s="35">
        <f>$CE$4-$CE$7*SUMPRODUCT($B$4:$CD$4,AE384:DG384)</f>
        <v>1.8381640492748375E-4</v>
      </c>
      <c r="F383" s="37" t="s">
        <v>364</v>
      </c>
      <c r="H383" s="35">
        <f t="shared" si="837"/>
        <v>-4.9016781112514764E-7</v>
      </c>
      <c r="I383" s="35">
        <f t="shared" si="837"/>
        <v>-2.5723321340961869E-3</v>
      </c>
      <c r="J383" s="35">
        <f t="shared" si="837"/>
        <v>-5.368962037864038E-7</v>
      </c>
      <c r="K383" s="35">
        <f t="shared" si="837"/>
        <v>-6.6948758439518488E-7</v>
      </c>
      <c r="M383" s="35">
        <v>-4.7259775839018335E-7</v>
      </c>
      <c r="N383" s="35">
        <f>IFERROR(M383/(MAX(ABS(M382),ABS(M383),ABS(M384),ABS(M385))),0)</f>
        <v>-0.3824505625029066</v>
      </c>
      <c r="P383" s="35">
        <f>L434</f>
        <v>1.0271697306052374E-5</v>
      </c>
      <c r="R383" s="35">
        <f>H434*J434</f>
        <v>4.46186581807617E-7</v>
      </c>
      <c r="T383" s="35">
        <f>P383-D383</f>
        <v>-1.7354470762143137E-4</v>
      </c>
      <c r="V383" s="35">
        <v>4.4618890410903251E-7</v>
      </c>
      <c r="X383" s="35">
        <v>-4.9081866932733365E-7</v>
      </c>
      <c r="Y383" s="35">
        <v>-2.5723294682907442E-3</v>
      </c>
      <c r="Z383" s="35">
        <v>-5.3409361690551996E-7</v>
      </c>
      <c r="AA383" s="35">
        <v>-6.7223253671152162E-7</v>
      </c>
      <c r="AC383" s="43">
        <f t="shared" ref="AC383:AC384" si="842">SUM(AE383:DG383)</f>
        <v>103.79471094238903</v>
      </c>
      <c r="AD383" s="37" t="s">
        <v>365</v>
      </c>
      <c r="AE383" s="35">
        <f>EXP(AE382)</f>
        <v>2.5776905710312041</v>
      </c>
      <c r="AF383" s="35">
        <f t="shared" ref="AF383:CQ383" si="843">EXP(AF382)</f>
        <v>1.6218238043611826</v>
      </c>
      <c r="AG383" s="35">
        <f t="shared" si="843"/>
        <v>1.0204143514946109</v>
      </c>
      <c r="AH383" s="35">
        <f t="shared" si="843"/>
        <v>1.6901662290388653</v>
      </c>
      <c r="AI383" s="35">
        <f t="shared" si="843"/>
        <v>1.063413838103155</v>
      </c>
      <c r="AJ383" s="35">
        <f t="shared" si="843"/>
        <v>0.66907560430452762</v>
      </c>
      <c r="AK383" s="35">
        <f t="shared" si="843"/>
        <v>1.1082252904547234</v>
      </c>
      <c r="AL383" s="35">
        <f t="shared" si="843"/>
        <v>0.69726994265860565</v>
      </c>
      <c r="AM383" s="35">
        <f t="shared" si="843"/>
        <v>0.43870626047132094</v>
      </c>
      <c r="AN383" s="35">
        <f t="shared" si="843"/>
        <v>3.716872130873853</v>
      </c>
      <c r="AO383" s="35">
        <f t="shared" si="843"/>
        <v>2.3385707219336038</v>
      </c>
      <c r="AP383" s="35">
        <f t="shared" si="843"/>
        <v>1.4713750780012151</v>
      </c>
      <c r="AQ383" s="35">
        <f t="shared" si="843"/>
        <v>2.4371163179394135</v>
      </c>
      <c r="AR383" s="35">
        <f t="shared" si="843"/>
        <v>1.533377707491862</v>
      </c>
      <c r="AS383" s="35">
        <f t="shared" si="843"/>
        <v>0.96476609529289215</v>
      </c>
      <c r="AT383" s="35">
        <f t="shared" si="843"/>
        <v>1.5979930807493645</v>
      </c>
      <c r="AU383" s="35">
        <f t="shared" si="843"/>
        <v>1.0054206066040683</v>
      </c>
      <c r="AV383" s="35">
        <f t="shared" si="843"/>
        <v>0.63258759275106136</v>
      </c>
      <c r="AW383" s="35">
        <f t="shared" si="843"/>
        <v>6.0548966897847514</v>
      </c>
      <c r="AX383" s="35">
        <f t="shared" si="843"/>
        <v>3.8096021666837068</v>
      </c>
      <c r="AY383" s="35">
        <f t="shared" si="843"/>
        <v>2.3969143342918251</v>
      </c>
      <c r="AZ383" s="35">
        <f t="shared" si="843"/>
        <v>3.9701359117356669</v>
      </c>
      <c r="BA383" s="35">
        <f t="shared" si="843"/>
        <v>2.4979184858585364</v>
      </c>
      <c r="BB383" s="35">
        <f t="shared" si="843"/>
        <v>1.5716330374357312</v>
      </c>
      <c r="BC383" s="35">
        <f t="shared" si="843"/>
        <v>2.6031788757428864</v>
      </c>
      <c r="BD383" s="35">
        <f t="shared" si="843"/>
        <v>1.6378604612736842</v>
      </c>
      <c r="BE383" s="35">
        <f t="shared" si="843"/>
        <v>1.0305042483252704</v>
      </c>
      <c r="BF383" s="35">
        <f t="shared" si="843"/>
        <v>1.5815775737713091</v>
      </c>
      <c r="BG383" s="35">
        <f t="shared" si="843"/>
        <v>0.99509234599867824</v>
      </c>
      <c r="BH383" s="35">
        <f t="shared" si="843"/>
        <v>0.62608928799108909</v>
      </c>
      <c r="BI383" s="35">
        <f t="shared" si="843"/>
        <v>1.0370247825068108</v>
      </c>
      <c r="BJ383" s="35">
        <f t="shared" si="843"/>
        <v>0.65247221558838686</v>
      </c>
      <c r="BK383" s="35">
        <f t="shared" si="843"/>
        <v>0.41052055774956603</v>
      </c>
      <c r="BL383" s="35">
        <f t="shared" si="843"/>
        <v>0.67996689973855218</v>
      </c>
      <c r="BM383" s="35">
        <f t="shared" si="843"/>
        <v>0.42781958260121505</v>
      </c>
      <c r="BN383" s="35">
        <f t="shared" si="843"/>
        <v>0.26917427205273214</v>
      </c>
      <c r="BO383" s="35">
        <f t="shared" si="843"/>
        <v>2.2805381192103145</v>
      </c>
      <c r="BP383" s="35">
        <f t="shared" si="843"/>
        <v>1.4348622949762091</v>
      </c>
      <c r="BQ383" s="35">
        <f t="shared" si="843"/>
        <v>0.90278245656218536</v>
      </c>
      <c r="BR383" s="35">
        <f t="shared" si="843"/>
        <v>1.4953263034915385</v>
      </c>
      <c r="BS383" s="35">
        <f t="shared" si="843"/>
        <v>0.94082502436272197</v>
      </c>
      <c r="BT383" s="35">
        <f t="shared" si="843"/>
        <v>0.59194553349346946</v>
      </c>
      <c r="BU383" s="35">
        <f t="shared" si="843"/>
        <v>0.98047067710840652</v>
      </c>
      <c r="BV383" s="35">
        <f t="shared" si="843"/>
        <v>0.61688966918026988</v>
      </c>
      <c r="BW383" s="35">
        <f t="shared" si="843"/>
        <v>0.38813283540887239</v>
      </c>
      <c r="BX383" s="35">
        <f t="shared" si="843"/>
        <v>3.7150653083371084</v>
      </c>
      <c r="BY383" s="35">
        <f t="shared" si="843"/>
        <v>2.337433910621463</v>
      </c>
      <c r="BZ383" s="35">
        <f t="shared" si="843"/>
        <v>1.4706598223891498</v>
      </c>
      <c r="CA383" s="35">
        <f t="shared" si="843"/>
        <v>2.4359316022610491</v>
      </c>
      <c r="CB383" s="35">
        <f t="shared" si="843"/>
        <v>1.5326323115509513</v>
      </c>
      <c r="CC383" s="35">
        <f t="shared" si="843"/>
        <v>0.96429710925778411</v>
      </c>
      <c r="CD383" s="35">
        <f t="shared" si="843"/>
        <v>1.5972162743890175</v>
      </c>
      <c r="CE383" s="35">
        <f t="shared" si="843"/>
        <v>1.0049318578532491</v>
      </c>
      <c r="CF383" s="35">
        <f t="shared" si="843"/>
        <v>0.63228008324338869</v>
      </c>
      <c r="CG383" s="35">
        <f t="shared" si="843"/>
        <v>0.97039871657507037</v>
      </c>
      <c r="CH383" s="35">
        <f t="shared" si="843"/>
        <v>0.61055262254902276</v>
      </c>
      <c r="CI383" s="35">
        <f t="shared" si="843"/>
        <v>0.38414571096833416</v>
      </c>
      <c r="CJ383" s="35">
        <f t="shared" si="843"/>
        <v>0.63628084685188024</v>
      </c>
      <c r="CK383" s="35">
        <f t="shared" si="843"/>
        <v>0.40033331978657394</v>
      </c>
      <c r="CL383" s="35">
        <f t="shared" si="843"/>
        <v>0.25188054571230517</v>
      </c>
      <c r="CM383" s="35">
        <f t="shared" si="843"/>
        <v>0.417203062159271</v>
      </c>
      <c r="CN383" s="35">
        <f t="shared" si="843"/>
        <v>0.26249460081300541</v>
      </c>
      <c r="CO383" s="35">
        <f t="shared" si="843"/>
        <v>0.16515558418810106</v>
      </c>
      <c r="CP383" s="35">
        <f t="shared" si="843"/>
        <v>1.3992555918108962</v>
      </c>
      <c r="CQ383" s="35">
        <f t="shared" si="843"/>
        <v>0.88037953534374547</v>
      </c>
      <c r="CR383" s="35">
        <f t="shared" ref="CR383:DG383" si="844">EXP(CR382)</f>
        <v>0.55391461773541129</v>
      </c>
      <c r="CS383" s="35">
        <f t="shared" si="844"/>
        <v>0.91747806104068608</v>
      </c>
      <c r="CT383" s="35">
        <f t="shared" si="844"/>
        <v>0.57725615948529374</v>
      </c>
      <c r="CU383" s="35">
        <f t="shared" si="844"/>
        <v>0.36319633985115413</v>
      </c>
      <c r="CV383" s="35">
        <f t="shared" si="844"/>
        <v>0.60158129609585886</v>
      </c>
      <c r="CW383" s="35">
        <f t="shared" si="844"/>
        <v>0.37850115806429196</v>
      </c>
      <c r="CX383" s="35">
        <f t="shared" si="844"/>
        <v>0.23814425013835852</v>
      </c>
      <c r="CY383" s="35">
        <f t="shared" si="844"/>
        <v>2.2794295183425399</v>
      </c>
      <c r="CZ383" s="35">
        <f t="shared" si="844"/>
        <v>1.4341647887289124</v>
      </c>
      <c r="DA383" s="35">
        <f t="shared" si="844"/>
        <v>0.90234360162425387</v>
      </c>
      <c r="DB383" s="35">
        <f t="shared" si="844"/>
        <v>1.4945994048601619</v>
      </c>
      <c r="DC383" s="35">
        <f t="shared" si="844"/>
        <v>0.94036767641065455</v>
      </c>
      <c r="DD383" s="35">
        <f t="shared" si="844"/>
        <v>0.59165778064839392</v>
      </c>
      <c r="DE383" s="35">
        <f t="shared" si="844"/>
        <v>0.97999405686061769</v>
      </c>
      <c r="DF383" s="35">
        <f t="shared" si="844"/>
        <v>0.61658979064861386</v>
      </c>
      <c r="DG383" s="35">
        <f t="shared" si="844"/>
        <v>0.38794415871256044</v>
      </c>
    </row>
    <row r="384" spans="1:111" ht="13.15" x14ac:dyDescent="0.35">
      <c r="B384" s="36">
        <f t="shared" si="841"/>
        <v>-0.42206698608443433</v>
      </c>
      <c r="D384" s="36">
        <f>$CE$5-$CE$7*SUMPRODUCT($B$5:$CD$5,AE384:DG384)</f>
        <v>3.1723842639053146E-4</v>
      </c>
      <c r="F384" s="36">
        <f>SUMPRODUCT($B$7:$CD$7, LN(AE384:DG384))</f>
        <v>-2480.3390488780624</v>
      </c>
      <c r="H384" s="36">
        <f t="shared" si="837"/>
        <v>-5.3878281305397638E-8</v>
      </c>
      <c r="I384" s="36">
        <f t="shared" si="837"/>
        <v>-5.368962037864038E-7</v>
      </c>
      <c r="J384" s="36">
        <f t="shared" si="837"/>
        <v>-2.727563052184584E-3</v>
      </c>
      <c r="K384" s="36">
        <f t="shared" si="837"/>
        <v>4.4207643806683412E-7</v>
      </c>
      <c r="M384" s="36">
        <v>-8.6549070741003655E-7</v>
      </c>
      <c r="N384" s="36">
        <f>IFERROR(M384/(MAX(ABS(M382),ABS(M383),ABS(M384),ABS(M385))),0)</f>
        <v>-0.70039986862722836</v>
      </c>
      <c r="P384" s="36">
        <f>L435</f>
        <v>1.7729077228523238E-5</v>
      </c>
      <c r="R384" s="36">
        <f>H435*J435</f>
        <v>8.1712266609337769E-7</v>
      </c>
      <c r="T384" s="36">
        <f>P384-D384</f>
        <v>-2.9950934916200822E-4</v>
      </c>
      <c r="V384" s="36">
        <v>8.1712219312538291E-7</v>
      </c>
      <c r="X384" s="36">
        <v>-4.9633109975482162E-8</v>
      </c>
      <c r="Y384" s="36">
        <v>-5.3409361690551996E-7</v>
      </c>
      <c r="Z384" s="36">
        <v>-2.727561727831528E-3</v>
      </c>
      <c r="AA384" s="36">
        <v>4.4058422361608826E-7</v>
      </c>
      <c r="AC384" s="44">
        <f t="shared" si="842"/>
        <v>1.0000000000000002</v>
      </c>
      <c r="AD384" s="37" t="s">
        <v>366</v>
      </c>
      <c r="AE384" s="36">
        <f t="shared" ref="AE384:BJ384" si="845">AE383/$AC383</f>
        <v>2.4834507920754693E-2</v>
      </c>
      <c r="AF384" s="36">
        <f t="shared" si="845"/>
        <v>1.562530296231926E-2</v>
      </c>
      <c r="AG384" s="36">
        <f t="shared" si="845"/>
        <v>9.8310823569901264E-3</v>
      </c>
      <c r="AH384" s="36">
        <f t="shared" si="845"/>
        <v>1.6283741374615777E-2</v>
      </c>
      <c r="AI384" s="36">
        <f t="shared" si="845"/>
        <v>1.024535670891169E-2</v>
      </c>
      <c r="AJ384" s="36">
        <f t="shared" si="845"/>
        <v>6.4461435291813295E-3</v>
      </c>
      <c r="AK384" s="36">
        <f t="shared" si="845"/>
        <v>1.0677088267723399E-2</v>
      </c>
      <c r="AL384" s="36">
        <f t="shared" si="845"/>
        <v>6.7177791269694212E-3</v>
      </c>
      <c r="AM384" s="36">
        <f t="shared" si="845"/>
        <v>4.2266725971694613E-3</v>
      </c>
      <c r="AN384" s="36">
        <f t="shared" si="845"/>
        <v>3.5809841340922396E-2</v>
      </c>
      <c r="AO384" s="36">
        <f t="shared" si="845"/>
        <v>2.2530731100851766E-2</v>
      </c>
      <c r="AP384" s="36">
        <f t="shared" si="845"/>
        <v>1.4175819409698996E-2</v>
      </c>
      <c r="AQ384" s="36">
        <f t="shared" si="845"/>
        <v>2.3480159015926431E-2</v>
      </c>
      <c r="AR384" s="36">
        <f t="shared" si="845"/>
        <v>1.4773177684775856E-2</v>
      </c>
      <c r="AS384" s="36">
        <f t="shared" si="845"/>
        <v>9.2949446704310677E-3</v>
      </c>
      <c r="AT384" s="36">
        <f t="shared" si="845"/>
        <v>1.5395708184363326E-2</v>
      </c>
      <c r="AU384" s="36">
        <f t="shared" si="845"/>
        <v>9.6866265869955965E-3</v>
      </c>
      <c r="AV384" s="36">
        <f t="shared" si="845"/>
        <v>6.0946033473919239E-3</v>
      </c>
      <c r="AW384" s="36">
        <f t="shared" si="845"/>
        <v>5.8335310487501672E-2</v>
      </c>
      <c r="AX384" s="36">
        <f t="shared" si="845"/>
        <v>3.6703239809571957E-2</v>
      </c>
      <c r="AY384" s="36">
        <f t="shared" si="845"/>
        <v>2.3092836932916801E-2</v>
      </c>
      <c r="AZ384" s="36">
        <f t="shared" si="845"/>
        <v>3.8249886489295969E-2</v>
      </c>
      <c r="BA384" s="36">
        <f t="shared" si="845"/>
        <v>2.4065951561298718E-2</v>
      </c>
      <c r="BB384" s="36">
        <f t="shared" si="845"/>
        <v>1.5141744922899414E-2</v>
      </c>
      <c r="BC384" s="36">
        <f t="shared" si="845"/>
        <v>2.5080072501842351E-2</v>
      </c>
      <c r="BD384" s="36">
        <f t="shared" si="845"/>
        <v>1.5779806566278452E-2</v>
      </c>
      <c r="BE384" s="36">
        <f t="shared" si="845"/>
        <v>9.9282924820441858E-3</v>
      </c>
      <c r="BF384" s="36">
        <f t="shared" si="845"/>
        <v>1.5237554586467892E-2</v>
      </c>
      <c r="BG384" s="36">
        <f t="shared" si="845"/>
        <v>9.5871199694462419E-3</v>
      </c>
      <c r="BH384" s="36">
        <f t="shared" si="845"/>
        <v>6.0319960651809921E-3</v>
      </c>
      <c r="BI384" s="36">
        <f t="shared" si="845"/>
        <v>9.991113931445009E-3</v>
      </c>
      <c r="BJ384" s="36">
        <f t="shared" si="845"/>
        <v>6.2861798030396732E-3</v>
      </c>
      <c r="BK384" s="36">
        <f t="shared" ref="BK384:CP384" si="846">BK383/$AC383</f>
        <v>3.9551201985371333E-3</v>
      </c>
      <c r="BL384" s="36">
        <f t="shared" si="846"/>
        <v>6.5510746507687267E-3</v>
      </c>
      <c r="BM384" s="36">
        <f t="shared" si="846"/>
        <v>4.1217859630504209E-3</v>
      </c>
      <c r="BN384" s="36">
        <f t="shared" si="846"/>
        <v>2.5933332210167875E-3</v>
      </c>
      <c r="BO384" s="36">
        <f t="shared" si="846"/>
        <v>2.1971621660723358E-2</v>
      </c>
      <c r="BP384" s="36">
        <f t="shared" si="846"/>
        <v>1.3824040569587649E-2</v>
      </c>
      <c r="BQ384" s="36">
        <f t="shared" si="846"/>
        <v>8.6977693599751167E-3</v>
      </c>
      <c r="BR384" s="36">
        <f t="shared" si="846"/>
        <v>1.4406575151228229E-2</v>
      </c>
      <c r="BS384" s="36">
        <f t="shared" si="846"/>
        <v>9.0642867620193517E-3</v>
      </c>
      <c r="BT384" s="36">
        <f t="shared" si="846"/>
        <v>5.7030413989208675E-3</v>
      </c>
      <c r="BU384" s="36">
        <f t="shared" si="846"/>
        <v>9.4462489293179307E-3</v>
      </c>
      <c r="BV384" s="36">
        <f t="shared" si="846"/>
        <v>5.943363236713216E-3</v>
      </c>
      <c r="BW384" s="36">
        <f t="shared" si="846"/>
        <v>3.7394278753211658E-3</v>
      </c>
      <c r="BX384" s="36">
        <f t="shared" si="846"/>
        <v>3.5792433685750566E-2</v>
      </c>
      <c r="BY384" s="36">
        <f t="shared" si="846"/>
        <v>2.2519778603351467E-2</v>
      </c>
      <c r="BZ384" s="36">
        <f t="shared" si="846"/>
        <v>1.4168928349397644E-2</v>
      </c>
      <c r="CA384" s="36">
        <f t="shared" si="846"/>
        <v>2.3468744988490851E-2</v>
      </c>
      <c r="CB384" s="36">
        <f t="shared" si="846"/>
        <v>1.4765996240421485E-2</v>
      </c>
      <c r="CC384" s="36">
        <f t="shared" si="846"/>
        <v>9.2904262703040284E-3</v>
      </c>
      <c r="CD384" s="36">
        <f t="shared" si="846"/>
        <v>1.5388224119392249E-2</v>
      </c>
      <c r="CE384" s="36">
        <f t="shared" si="846"/>
        <v>9.681917784915204E-3</v>
      </c>
      <c r="CF384" s="36">
        <f t="shared" si="846"/>
        <v>6.0916406770893557E-3</v>
      </c>
      <c r="CG384" s="36">
        <f t="shared" si="846"/>
        <v>9.3492116097677411E-3</v>
      </c>
      <c r="CH384" s="36">
        <f t="shared" si="846"/>
        <v>5.882309580185722E-3</v>
      </c>
      <c r="CI384" s="36">
        <f t="shared" si="846"/>
        <v>3.7010143145112008E-3</v>
      </c>
      <c r="CJ384" s="36">
        <f t="shared" si="846"/>
        <v>6.13018564313018E-3</v>
      </c>
      <c r="CK384" s="36">
        <f t="shared" si="846"/>
        <v>3.8569722498555618E-3</v>
      </c>
      <c r="CL384" s="36">
        <f t="shared" si="846"/>
        <v>2.42671850449211E-3</v>
      </c>
      <c r="CM384" s="36">
        <f t="shared" si="846"/>
        <v>4.0195021342738588E-3</v>
      </c>
      <c r="CN384" s="36">
        <f t="shared" si="846"/>
        <v>2.5289785811793658E-3</v>
      </c>
      <c r="CO384" s="36">
        <f t="shared" si="846"/>
        <v>1.5911753372459432E-3</v>
      </c>
      <c r="CP384" s="36">
        <f t="shared" si="846"/>
        <v>1.348099126734453E-2</v>
      </c>
      <c r="CQ384" s="36">
        <f t="shared" ref="CQ384:DG384" si="847">CQ383/$AC383</f>
        <v>8.4819306046567018E-3</v>
      </c>
      <c r="CR384" s="36">
        <f t="shared" si="847"/>
        <v>5.3366362573412825E-3</v>
      </c>
      <c r="CS384" s="36">
        <f t="shared" si="847"/>
        <v>8.8393527253034093E-3</v>
      </c>
      <c r="CT384" s="36">
        <f t="shared" si="847"/>
        <v>5.5615180604500951E-3</v>
      </c>
      <c r="CU384" s="36">
        <f t="shared" si="847"/>
        <v>3.499179645605885E-3</v>
      </c>
      <c r="CV384" s="36">
        <f t="shared" si="847"/>
        <v>5.795876212129584E-3</v>
      </c>
      <c r="CW384" s="36">
        <f t="shared" si="847"/>
        <v>3.6466324211296085E-3</v>
      </c>
      <c r="CX384" s="36">
        <f t="shared" si="847"/>
        <v>2.2943775070633399E-3</v>
      </c>
      <c r="CY384" s="36">
        <f t="shared" si="847"/>
        <v>2.1960940953992647E-2</v>
      </c>
      <c r="CZ384" s="36">
        <f t="shared" si="847"/>
        <v>1.3817320513806736E-2</v>
      </c>
      <c r="DA384" s="36">
        <f t="shared" si="847"/>
        <v>8.6935412549594866E-3</v>
      </c>
      <c r="DB384" s="36">
        <f t="shared" si="847"/>
        <v>1.439957191739505E-2</v>
      </c>
      <c r="DC384" s="36">
        <f t="shared" si="847"/>
        <v>9.0598804878661218E-3</v>
      </c>
      <c r="DD384" s="36">
        <f t="shared" si="847"/>
        <v>5.7002690722535174E-3</v>
      </c>
      <c r="DE384" s="36">
        <f t="shared" si="847"/>
        <v>9.4416569781148162E-3</v>
      </c>
      <c r="DF384" s="36">
        <f t="shared" si="847"/>
        <v>5.9404740863033987E-3</v>
      </c>
      <c r="DG384" s="36">
        <f t="shared" si="847"/>
        <v>3.7376100881275904E-3</v>
      </c>
    </row>
    <row r="385" spans="2:97" x14ac:dyDescent="0.35">
      <c r="B385" s="35">
        <f t="shared" si="841"/>
        <v>-0.46334254939826458</v>
      </c>
      <c r="D385" s="35">
        <f>$CE$6-$CE$7*SUMPRODUCT($B$6:$CD$6,AE384:DG384)</f>
        <v>-2.8935085043713116E-4</v>
      </c>
      <c r="H385" s="35">
        <f t="shared" si="837"/>
        <v>-1.9353716830972784E-7</v>
      </c>
      <c r="I385" s="35">
        <f t="shared" si="837"/>
        <v>-6.6948758439518488E-7</v>
      </c>
      <c r="J385" s="35">
        <f t="shared" si="837"/>
        <v>4.4207643806683412E-7</v>
      </c>
      <c r="K385" s="35">
        <f t="shared" si="837"/>
        <v>-2.7760403173789066E-3</v>
      </c>
      <c r="M385" s="35">
        <v>8.0335197186229252E-7</v>
      </c>
      <c r="N385" s="35">
        <f>IFERROR(M385/(MAX(ABS(M382),ABS(M383),ABS(M384),ABS(M385))),0)</f>
        <v>0.65011398821085675</v>
      </c>
      <c r="P385" s="35">
        <f>L436</f>
        <v>-1.6170443558394254E-5</v>
      </c>
      <c r="R385" s="35">
        <f>H436*J436</f>
        <v>-7.5845656046829592E-7</v>
      </c>
      <c r="T385" s="35">
        <f>P385-D385</f>
        <v>2.731804068787369E-4</v>
      </c>
      <c r="V385" s="35">
        <v>-7.5845644777073477E-7</v>
      </c>
      <c r="X385" s="35">
        <v>-1.9710213281518355E-7</v>
      </c>
      <c r="Y385" s="35">
        <v>-6.7223253671152162E-7</v>
      </c>
      <c r="Z385" s="35">
        <v>4.4058422361608826E-7</v>
      </c>
      <c r="AA385" s="35">
        <v>-2.7760386882331898E-3</v>
      </c>
    </row>
    <row r="386" spans="2:97" x14ac:dyDescent="0.35">
      <c r="B386" s="3"/>
    </row>
    <row r="387" spans="2:97" ht="13.5" thickBot="1" x14ac:dyDescent="0.4">
      <c r="B387" s="39" t="s">
        <v>367</v>
      </c>
      <c r="D387" s="39" t="s">
        <v>368</v>
      </c>
      <c r="E387" s="39" t="s">
        <v>369</v>
      </c>
      <c r="F387" s="39" t="s">
        <v>370</v>
      </c>
      <c r="H387" s="39" t="s">
        <v>347</v>
      </c>
      <c r="I387" s="39" t="s">
        <v>371</v>
      </c>
      <c r="J387" s="39" t="s">
        <v>372</v>
      </c>
      <c r="K387" s="39" t="s">
        <v>349</v>
      </c>
      <c r="L387" s="39" t="s">
        <v>373</v>
      </c>
      <c r="M387" s="39" t="s">
        <v>374</v>
      </c>
    </row>
    <row r="388" spans="2:97" ht="13.15" thickTop="1" x14ac:dyDescent="0.35">
      <c r="B388" s="32">
        <v>1</v>
      </c>
      <c r="D388" s="32">
        <v>0</v>
      </c>
      <c r="E388" s="32"/>
      <c r="F388" s="32" t="b">
        <v>0</v>
      </c>
      <c r="H388" s="32">
        <v>0</v>
      </c>
      <c r="I388" s="32">
        <f>B382</f>
        <v>-0.4884710572433214</v>
      </c>
      <c r="J388" s="32">
        <f>IF(SUMPRODUCT(L388:L391,N382:N385)&gt;0,N382,-N382)</f>
        <v>-1</v>
      </c>
      <c r="K388" s="32">
        <f>I388+J388*H388</f>
        <v>-0.4884710572433214</v>
      </c>
      <c r="L388" s="32">
        <f>D382</f>
        <v>-4.4004130594998969E-4</v>
      </c>
      <c r="M388" s="32">
        <f>SUMPRODUCT(L388:L391,J388:J391)</f>
        <v>9.2064678094909121E-4</v>
      </c>
    </row>
    <row r="389" spans="2:97" ht="13.5" thickBot="1" x14ac:dyDescent="0.4">
      <c r="H389" s="33">
        <f>H388</f>
        <v>0</v>
      </c>
      <c r="I389" s="33">
        <f>B383</f>
        <v>0.42698672216564187</v>
      </c>
      <c r="J389" s="32">
        <f>IF(SUMPRODUCT(L388:L391,N382:N385)&gt;0,N383,-N383)</f>
        <v>0.3824505625029066</v>
      </c>
      <c r="K389" s="33">
        <f t="shared" ref="K389:K391" si="848">I389+J389*H389</f>
        <v>0.42698672216564187</v>
      </c>
      <c r="L389" s="32">
        <f>D383</f>
        <v>1.8381640492748375E-4</v>
      </c>
      <c r="M389" s="39" t="s">
        <v>375</v>
      </c>
    </row>
    <row r="390" spans="2:97" ht="13.15" thickTop="1" x14ac:dyDescent="0.35">
      <c r="H390" s="33">
        <f t="shared" ref="H390:H391" si="849">H389</f>
        <v>0</v>
      </c>
      <c r="I390" s="32">
        <f>B384</f>
        <v>-0.42206698608443433</v>
      </c>
      <c r="J390" s="32">
        <f>IF(SUMPRODUCT(L388:L391,N382:N385)&gt;0,N384,-N384)</f>
        <v>0.70039986862722836</v>
      </c>
      <c r="K390" s="32">
        <f t="shared" si="848"/>
        <v>-0.42206698608443433</v>
      </c>
      <c r="L390" s="32">
        <f>D384</f>
        <v>3.1723842639053146E-4</v>
      </c>
      <c r="M390" s="32">
        <f>F384</f>
        <v>-2480.3390488780624</v>
      </c>
    </row>
    <row r="391" spans="2:97" x14ac:dyDescent="0.35">
      <c r="H391" s="33">
        <f t="shared" si="849"/>
        <v>0</v>
      </c>
      <c r="I391" s="34">
        <f>B385</f>
        <v>-0.46334254939826458</v>
      </c>
      <c r="J391" s="32">
        <f>IF(SUMPRODUCT(L388:L391,N382:N385)&gt;0,N385,-N385)</f>
        <v>-0.65011398821085675</v>
      </c>
      <c r="K391" s="34">
        <f t="shared" si="848"/>
        <v>-0.46334254939826458</v>
      </c>
      <c r="L391" s="32">
        <f>D385</f>
        <v>-2.8935085043713116E-4</v>
      </c>
    </row>
    <row r="392" spans="2:97" ht="13.5" thickBot="1" x14ac:dyDescent="0.4">
      <c r="B392" s="39" t="s">
        <v>367</v>
      </c>
      <c r="D392" s="39" t="s">
        <v>368</v>
      </c>
      <c r="E392" s="39" t="s">
        <v>369</v>
      </c>
      <c r="F392" s="39" t="s">
        <v>370</v>
      </c>
      <c r="H392" s="39" t="s">
        <v>347</v>
      </c>
      <c r="I392" s="39" t="s">
        <v>371</v>
      </c>
      <c r="J392" s="39" t="s">
        <v>372</v>
      </c>
      <c r="K392" s="39" t="s">
        <v>349</v>
      </c>
      <c r="L392" s="39" t="s">
        <v>373</v>
      </c>
      <c r="M392" s="39" t="s">
        <v>374</v>
      </c>
      <c r="O392" s="45" t="s">
        <v>336</v>
      </c>
    </row>
    <row r="393" spans="2:97" ht="13.9" thickTop="1" thickBot="1" x14ac:dyDescent="0.4">
      <c r="B393" s="32">
        <f>1+B388</f>
        <v>2</v>
      </c>
      <c r="D393" s="32">
        <v>0</v>
      </c>
      <c r="E393" s="32">
        <f>H393</f>
        <v>2.7151165795658017E-5</v>
      </c>
      <c r="F393" s="32" t="b">
        <f>OR(F388,M393*M388&lt;=0)</f>
        <v>1</v>
      </c>
      <c r="H393" s="32">
        <f>ABS(H375)</f>
        <v>2.7151165795658017E-5</v>
      </c>
      <c r="I393" s="32">
        <f>I388</f>
        <v>-0.4884710572433214</v>
      </c>
      <c r="J393" s="32">
        <f>J388</f>
        <v>-1</v>
      </c>
      <c r="K393" s="32">
        <f>I393+J393*H393</f>
        <v>-0.48849820840911706</v>
      </c>
      <c r="L393" s="32">
        <f>$CE$3-$CE$7*SUMPRODUCT($B$3:$CD$3,Q395:CS395)</f>
        <v>9.2284758024732128E-3</v>
      </c>
      <c r="M393" s="32">
        <f>SUMPRODUCT(L393:L396,J393:J396)</f>
        <v>-1.930780039607238E-2</v>
      </c>
      <c r="O393" s="46">
        <f>SUM(Q393:CS393)</f>
        <v>-1.6469888379850519</v>
      </c>
      <c r="P393" s="39" t="s">
        <v>363</v>
      </c>
      <c r="Q393" s="32">
        <f t="shared" ref="Q393:AV393" si="850">SUMPRODUCT(B$3:B$6,$K393:$K396)</f>
        <v>0.94690927242726652</v>
      </c>
      <c r="R393" s="32">
        <f t="shared" si="850"/>
        <v>0.483549071676322</v>
      </c>
      <c r="S393" s="32">
        <f t="shared" si="850"/>
        <v>2.0188870925377411E-2</v>
      </c>
      <c r="T393" s="32">
        <f t="shared" si="850"/>
        <v>0.52486130301578859</v>
      </c>
      <c r="U393" s="32">
        <f t="shared" si="850"/>
        <v>6.150110226484401E-2</v>
      </c>
      <c r="V393" s="32">
        <f t="shared" si="850"/>
        <v>-0.40185909848610057</v>
      </c>
      <c r="W393" s="32">
        <f t="shared" si="850"/>
        <v>0.10281333360431061</v>
      </c>
      <c r="X393" s="32">
        <f t="shared" si="850"/>
        <v>-0.36054686714663398</v>
      </c>
      <c r="Y393" s="32">
        <f t="shared" si="850"/>
        <v>-0.82390706789757862</v>
      </c>
      <c r="Z393" s="32">
        <f t="shared" si="850"/>
        <v>1.3129067919795006</v>
      </c>
      <c r="AA393" s="32">
        <f t="shared" si="850"/>
        <v>0.84954659122855603</v>
      </c>
      <c r="AB393" s="32">
        <f t="shared" si="850"/>
        <v>0.38618639047761144</v>
      </c>
      <c r="AC393" s="32">
        <f t="shared" si="850"/>
        <v>0.89085882256802262</v>
      </c>
      <c r="AD393" s="32">
        <f t="shared" si="850"/>
        <v>0.42749862181707804</v>
      </c>
      <c r="AE393" s="32">
        <f t="shared" si="850"/>
        <v>-3.5861578933866545E-2</v>
      </c>
      <c r="AF393" s="32">
        <f t="shared" si="850"/>
        <v>0.46881085315654464</v>
      </c>
      <c r="AG393" s="32">
        <f t="shared" si="850"/>
        <v>5.4506524056000538E-3</v>
      </c>
      <c r="AH393" s="32">
        <f t="shared" si="850"/>
        <v>-0.45790954834534453</v>
      </c>
      <c r="AI393" s="32">
        <f t="shared" si="850"/>
        <v>1.8009034847158127</v>
      </c>
      <c r="AJ393" s="32">
        <f t="shared" si="850"/>
        <v>1.3375432839648682</v>
      </c>
      <c r="AK393" s="32">
        <f t="shared" si="850"/>
        <v>0.87418308321392368</v>
      </c>
      <c r="AL393" s="32">
        <f t="shared" si="850"/>
        <v>1.3788555153043347</v>
      </c>
      <c r="AM393" s="32">
        <f t="shared" si="850"/>
        <v>0.91549531455339017</v>
      </c>
      <c r="AN393" s="32">
        <f t="shared" si="850"/>
        <v>0.45213511380244559</v>
      </c>
      <c r="AO393" s="32">
        <f t="shared" si="850"/>
        <v>0.95680754589285677</v>
      </c>
      <c r="AP393" s="32">
        <f t="shared" si="850"/>
        <v>0.49344734514191219</v>
      </c>
      <c r="AQ393" s="32">
        <f t="shared" si="850"/>
        <v>3.0087144390967602E-2</v>
      </c>
      <c r="AR393" s="32">
        <f t="shared" si="850"/>
        <v>0.45841106401814952</v>
      </c>
      <c r="AS393" s="32">
        <f t="shared" si="850"/>
        <v>-4.9491367327950675E-3</v>
      </c>
      <c r="AT393" s="32">
        <f t="shared" si="850"/>
        <v>-0.46830933748373965</v>
      </c>
      <c r="AU393" s="32">
        <f t="shared" si="850"/>
        <v>3.6363094606671531E-2</v>
      </c>
      <c r="AV393" s="32">
        <f t="shared" si="850"/>
        <v>-0.42699710614427305</v>
      </c>
      <c r="AW393" s="32">
        <f t="shared" ref="AW393:CB393" si="851">SUMPRODUCT(AH$3:AH$6,$K393:$K396)</f>
        <v>-0.89035730689521764</v>
      </c>
      <c r="AX393" s="32">
        <f t="shared" si="851"/>
        <v>-0.38568487480480645</v>
      </c>
      <c r="AY393" s="32">
        <f t="shared" si="851"/>
        <v>-0.84904507555575104</v>
      </c>
      <c r="AZ393" s="32">
        <f t="shared" si="851"/>
        <v>-1.3124052763066956</v>
      </c>
      <c r="BA393" s="32">
        <f t="shared" si="851"/>
        <v>0.8244085835703836</v>
      </c>
      <c r="BB393" s="32">
        <f t="shared" si="851"/>
        <v>0.36104838281943896</v>
      </c>
      <c r="BC393" s="32">
        <f t="shared" si="851"/>
        <v>-0.10231181793150562</v>
      </c>
      <c r="BD393" s="32">
        <f t="shared" si="851"/>
        <v>0.40236061415890556</v>
      </c>
      <c r="BE393" s="32">
        <f t="shared" si="851"/>
        <v>-6.0999586592039003E-2</v>
      </c>
      <c r="BF393" s="32">
        <f t="shared" si="851"/>
        <v>-0.52435978734298361</v>
      </c>
      <c r="BG393" s="32">
        <f t="shared" si="851"/>
        <v>-1.9687355252572425E-2</v>
      </c>
      <c r="BH393" s="32">
        <f t="shared" si="851"/>
        <v>-0.48304755600351701</v>
      </c>
      <c r="BI393" s="32">
        <f t="shared" si="851"/>
        <v>-0.94640775675446154</v>
      </c>
      <c r="BJ393" s="32">
        <f t="shared" si="851"/>
        <v>1.3124052763066956</v>
      </c>
      <c r="BK393" s="32">
        <f t="shared" si="851"/>
        <v>0.84904507555575104</v>
      </c>
      <c r="BL393" s="32">
        <f t="shared" si="851"/>
        <v>0.38568487480480645</v>
      </c>
      <c r="BM393" s="32">
        <f t="shared" si="851"/>
        <v>0.89035730689521764</v>
      </c>
      <c r="BN393" s="32">
        <f t="shared" si="851"/>
        <v>0.42699710614427305</v>
      </c>
      <c r="BO393" s="32">
        <f t="shared" si="851"/>
        <v>-3.6363094606671531E-2</v>
      </c>
      <c r="BP393" s="32">
        <f t="shared" si="851"/>
        <v>0.46830933748373965</v>
      </c>
      <c r="BQ393" s="32">
        <f t="shared" si="851"/>
        <v>4.9491367327950675E-3</v>
      </c>
      <c r="BR393" s="32">
        <f t="shared" si="851"/>
        <v>-0.45841106401814952</v>
      </c>
      <c r="BS393" s="32">
        <f t="shared" si="851"/>
        <v>-3.0087144390967602E-2</v>
      </c>
      <c r="BT393" s="32">
        <f t="shared" si="851"/>
        <v>-0.49344734514191219</v>
      </c>
      <c r="BU393" s="32">
        <f t="shared" si="851"/>
        <v>-0.95680754589285677</v>
      </c>
      <c r="BV393" s="32">
        <f t="shared" si="851"/>
        <v>-0.45213511380244559</v>
      </c>
      <c r="BW393" s="32">
        <f t="shared" si="851"/>
        <v>-0.91549531455339017</v>
      </c>
      <c r="BX393" s="32">
        <f t="shared" si="851"/>
        <v>-1.3788555153043347</v>
      </c>
      <c r="BY393" s="32">
        <f t="shared" si="851"/>
        <v>-0.87418308321392368</v>
      </c>
      <c r="BZ393" s="32">
        <f t="shared" si="851"/>
        <v>-1.3375432839648682</v>
      </c>
      <c r="CA393" s="32">
        <f t="shared" si="851"/>
        <v>-1.8009034847158127</v>
      </c>
      <c r="CB393" s="32">
        <f t="shared" si="851"/>
        <v>0.33591037516126654</v>
      </c>
      <c r="CC393" s="32">
        <f t="shared" ref="CC393:CS393" si="852">SUMPRODUCT(BN$3:BN$6,$K393:$K396)</f>
        <v>-0.12744982558967805</v>
      </c>
      <c r="CD393" s="32">
        <f t="shared" si="852"/>
        <v>-0.59081002634062263</v>
      </c>
      <c r="CE393" s="32">
        <f t="shared" si="852"/>
        <v>-8.6137594250211447E-2</v>
      </c>
      <c r="CF393" s="32">
        <f t="shared" si="852"/>
        <v>-0.54949779500115603</v>
      </c>
      <c r="CG393" s="32">
        <f t="shared" si="852"/>
        <v>-1.0128579957521007</v>
      </c>
      <c r="CH393" s="32">
        <f t="shared" si="852"/>
        <v>-0.50818556366168943</v>
      </c>
      <c r="CI393" s="32">
        <f t="shared" si="852"/>
        <v>-0.97154576441263396</v>
      </c>
      <c r="CJ393" s="32">
        <f t="shared" si="852"/>
        <v>-1.4349059651635785</v>
      </c>
      <c r="CK393" s="32">
        <f t="shared" si="852"/>
        <v>0.82390706789757862</v>
      </c>
      <c r="CL393" s="32">
        <f t="shared" si="852"/>
        <v>0.36054686714663398</v>
      </c>
      <c r="CM393" s="32">
        <f t="shared" si="852"/>
        <v>-0.10281333360431061</v>
      </c>
      <c r="CN393" s="32">
        <f t="shared" si="852"/>
        <v>0.40185909848610057</v>
      </c>
      <c r="CO393" s="32">
        <f t="shared" si="852"/>
        <v>-6.150110226484401E-2</v>
      </c>
      <c r="CP393" s="32">
        <f t="shared" si="852"/>
        <v>-0.52486130301578859</v>
      </c>
      <c r="CQ393" s="32">
        <f t="shared" si="852"/>
        <v>-2.0188870925377411E-2</v>
      </c>
      <c r="CR393" s="32">
        <f t="shared" si="852"/>
        <v>-0.483549071676322</v>
      </c>
      <c r="CS393" s="32">
        <f t="shared" si="852"/>
        <v>-0.94690927242726652</v>
      </c>
    </row>
    <row r="394" spans="2:97" ht="13.9" thickTop="1" thickBot="1" x14ac:dyDescent="0.4">
      <c r="H394" s="33">
        <f>H393</f>
        <v>2.7151165795658017E-5</v>
      </c>
      <c r="I394" s="33">
        <f t="shared" ref="I394:J394" si="853">I389</f>
        <v>0.42698672216564187</v>
      </c>
      <c r="J394" s="33">
        <f t="shared" si="853"/>
        <v>0.3824505625029066</v>
      </c>
      <c r="K394" s="33">
        <f t="shared" ref="K394:K396" si="854">I394+J394*H394</f>
        <v>0.42699710614427305</v>
      </c>
      <c r="L394" s="33">
        <f>$CE$4-$CE$7*SUMPRODUCT($B$4:$CD$4,Q395:CS395)</f>
        <v>-3.8550361518048248E-3</v>
      </c>
      <c r="M394" s="39" t="s">
        <v>375</v>
      </c>
      <c r="O394" s="47">
        <f t="shared" ref="O394:O395" si="855">SUM(Q394:CS394)</f>
        <v>103.79585821224184</v>
      </c>
      <c r="P394" s="39" t="s">
        <v>365</v>
      </c>
      <c r="Q394" s="33">
        <f>EXP(Q393)</f>
        <v>2.5777302725839961</v>
      </c>
      <c r="R394" s="33">
        <f>EXP(R393)</f>
        <v>1.6218201560956811</v>
      </c>
      <c r="S394" s="33">
        <f t="shared" ref="S394:CD394" si="856">EXP(S393)</f>
        <v>1.0203940445954902</v>
      </c>
      <c r="T394" s="33">
        <f t="shared" si="856"/>
        <v>1.6902244030936906</v>
      </c>
      <c r="U394" s="33">
        <f t="shared" si="856"/>
        <v>1.063431668711496</v>
      </c>
      <c r="V394" s="33">
        <f t="shared" si="856"/>
        <v>0.6690750127312125</v>
      </c>
      <c r="W394" s="33">
        <f t="shared" si="856"/>
        <v>1.1082845102911483</v>
      </c>
      <c r="X394" s="33">
        <f t="shared" si="856"/>
        <v>0.69729489411512724</v>
      </c>
      <c r="Y394" s="33">
        <f t="shared" si="856"/>
        <v>0.43871421538797428</v>
      </c>
      <c r="Z394" s="33">
        <f t="shared" si="856"/>
        <v>3.7169624609590808</v>
      </c>
      <c r="AA394" s="33">
        <f t="shared" si="856"/>
        <v>2.3385862759766347</v>
      </c>
      <c r="AB394" s="33">
        <f t="shared" si="856"/>
        <v>1.4713588925445089</v>
      </c>
      <c r="AC394" s="33">
        <f t="shared" si="856"/>
        <v>2.4372218938944474</v>
      </c>
      <c r="AD394" s="33">
        <f t="shared" si="856"/>
        <v>1.5334170663377285</v>
      </c>
      <c r="AE394" s="33">
        <f t="shared" si="856"/>
        <v>0.96477382926285149</v>
      </c>
      <c r="AF394" s="33">
        <f t="shared" si="856"/>
        <v>1.5980926959767405</v>
      </c>
      <c r="AG394" s="33">
        <f t="shared" si="856"/>
        <v>1.0054655342377021</v>
      </c>
      <c r="AH394" s="33">
        <f t="shared" si="856"/>
        <v>0.63260469376090667</v>
      </c>
      <c r="AI394" s="33">
        <f t="shared" si="856"/>
        <v>6.0551156982939958</v>
      </c>
      <c r="AJ394" s="33">
        <f t="shared" si="856"/>
        <v>3.8096727153459691</v>
      </c>
      <c r="AK394" s="33">
        <f t="shared" si="856"/>
        <v>2.3969164127021849</v>
      </c>
      <c r="AL394" s="33">
        <f t="shared" si="856"/>
        <v>3.9703550156754073</v>
      </c>
      <c r="AM394" s="33">
        <f t="shared" si="856"/>
        <v>2.498012247349334</v>
      </c>
      <c r="AN394" s="33">
        <f t="shared" si="856"/>
        <v>1.5716642877704368</v>
      </c>
      <c r="AO394" s="33">
        <f t="shared" si="856"/>
        <v>2.6033720470345809</v>
      </c>
      <c r="AP394" s="33">
        <f t="shared" si="856"/>
        <v>1.6379530878784661</v>
      </c>
      <c r="AQ394" s="33">
        <f t="shared" si="856"/>
        <v>1.0305443361991222</v>
      </c>
      <c r="AR394" s="33">
        <f t="shared" si="856"/>
        <v>1.5815589914528143</v>
      </c>
      <c r="AS394" s="33">
        <f t="shared" si="856"/>
        <v>0.99506309006538995</v>
      </c>
      <c r="AT394" s="33">
        <f t="shared" si="856"/>
        <v>0.62605982992827458</v>
      </c>
      <c r="AU394" s="33">
        <f t="shared" si="856"/>
        <v>1.0370323189811883</v>
      </c>
      <c r="AV394" s="33">
        <f t="shared" si="856"/>
        <v>0.65246544036601972</v>
      </c>
      <c r="AW394" s="33">
        <f t="shared" si="856"/>
        <v>0.41050904883104838</v>
      </c>
      <c r="AX394" s="33">
        <f t="shared" si="856"/>
        <v>0.67998477225538678</v>
      </c>
      <c r="AY394" s="33">
        <f t="shared" si="856"/>
        <v>0.4278232758528393</v>
      </c>
      <c r="AZ394" s="33">
        <f t="shared" si="856"/>
        <v>0.26917184447288134</v>
      </c>
      <c r="BA394" s="33">
        <f t="shared" si="856"/>
        <v>2.2805316225461909</v>
      </c>
      <c r="BB394" s="33">
        <f t="shared" si="856"/>
        <v>1.4348328804593651</v>
      </c>
      <c r="BC394" s="33">
        <f t="shared" si="856"/>
        <v>0.90274801475839672</v>
      </c>
      <c r="BD394" s="33">
        <f t="shared" si="856"/>
        <v>1.4953504800137374</v>
      </c>
      <c r="BE394" s="33">
        <f t="shared" si="856"/>
        <v>0.94082362871990732</v>
      </c>
      <c r="BF394" s="33">
        <f t="shared" si="856"/>
        <v>0.59193420685534703</v>
      </c>
      <c r="BG394" s="33">
        <f t="shared" si="856"/>
        <v>0.98050517518400448</v>
      </c>
      <c r="BH394" s="33">
        <f t="shared" si="856"/>
        <v>0.61690048535430231</v>
      </c>
      <c r="BI394" s="33">
        <f t="shared" si="856"/>
        <v>0.38813278956835251</v>
      </c>
      <c r="BJ394" s="33">
        <f t="shared" si="856"/>
        <v>3.7150988133929754</v>
      </c>
      <c r="BK394" s="33">
        <f t="shared" si="856"/>
        <v>2.3374137323561035</v>
      </c>
      <c r="BL394" s="33">
        <f t="shared" si="856"/>
        <v>1.4706211680052488</v>
      </c>
      <c r="BM394" s="33">
        <f t="shared" si="856"/>
        <v>2.4359998953678756</v>
      </c>
      <c r="BN394" s="33">
        <f t="shared" si="856"/>
        <v>1.5326482264547538</v>
      </c>
      <c r="BO394" s="33">
        <f t="shared" si="856"/>
        <v>0.96429010137546145</v>
      </c>
      <c r="BP394" s="33">
        <f t="shared" si="856"/>
        <v>1.5972914283840354</v>
      </c>
      <c r="BQ394" s="33">
        <f t="shared" si="856"/>
        <v>1.004961403939006</v>
      </c>
      <c r="BR394" s="33">
        <f t="shared" si="856"/>
        <v>0.63228751213472201</v>
      </c>
      <c r="BS394" s="33">
        <f t="shared" si="856"/>
        <v>0.9703609683482648</v>
      </c>
      <c r="BT394" s="33">
        <f t="shared" si="856"/>
        <v>0.61051809566489779</v>
      </c>
      <c r="BU394" s="33">
        <f t="shared" si="856"/>
        <v>0.38411720719636233</v>
      </c>
      <c r="BV394" s="33">
        <f t="shared" si="856"/>
        <v>0.63626819530180978</v>
      </c>
      <c r="BW394" s="33">
        <f t="shared" si="856"/>
        <v>0.40031829349960557</v>
      </c>
      <c r="BX394" s="33">
        <f t="shared" si="856"/>
        <v>0.25186664569084821</v>
      </c>
      <c r="BY394" s="33">
        <f t="shared" si="856"/>
        <v>0.41720270039481316</v>
      </c>
      <c r="BZ394" s="33">
        <f t="shared" si="856"/>
        <v>0.2624897398592379</v>
      </c>
      <c r="CA394" s="33">
        <f t="shared" si="856"/>
        <v>0.16514961064769512</v>
      </c>
      <c r="CB394" s="33">
        <f t="shared" si="856"/>
        <v>1.399213614896504</v>
      </c>
      <c r="CC394" s="33">
        <f t="shared" si="856"/>
        <v>0.88033758514534621</v>
      </c>
      <c r="CD394" s="33">
        <f t="shared" si="856"/>
        <v>0.55387844684234577</v>
      </c>
      <c r="CE394" s="33">
        <f t="shared" ref="CE394:CS394" si="857">EXP(CE393)</f>
        <v>0.91746798421553799</v>
      </c>
      <c r="CF394" s="33">
        <f t="shared" si="857"/>
        <v>0.57723963022773861</v>
      </c>
      <c r="CG394" s="33">
        <f t="shared" si="857"/>
        <v>0.36317952935475661</v>
      </c>
      <c r="CH394" s="33">
        <f t="shared" si="857"/>
        <v>0.60158612887910223</v>
      </c>
      <c r="CI394" s="33">
        <f t="shared" si="857"/>
        <v>0.37849751768856177</v>
      </c>
      <c r="CJ394" s="33">
        <f t="shared" si="857"/>
        <v>0.23813775620679817</v>
      </c>
      <c r="CK394" s="33">
        <f t="shared" si="857"/>
        <v>2.2793881869445602</v>
      </c>
      <c r="CL394" s="33">
        <f t="shared" si="857"/>
        <v>1.4341134696949243</v>
      </c>
      <c r="CM394" s="33">
        <f t="shared" si="857"/>
        <v>0.9022953859900994</v>
      </c>
      <c r="CN394" s="33">
        <f t="shared" si="857"/>
        <v>1.4946007263339993</v>
      </c>
      <c r="CO394" s="33">
        <f t="shared" si="857"/>
        <v>0.94035190922200684</v>
      </c>
      <c r="CP394" s="33">
        <f t="shared" si="857"/>
        <v>0.59163741700194183</v>
      </c>
      <c r="CQ394" s="33">
        <f t="shared" si="857"/>
        <v>0.980013559758108</v>
      </c>
      <c r="CR394" s="33">
        <f t="shared" si="857"/>
        <v>0.61659117766014737</v>
      </c>
      <c r="CS394" s="33">
        <f t="shared" si="857"/>
        <v>0.38793818369428129</v>
      </c>
    </row>
    <row r="395" spans="2:97" ht="13.9" thickTop="1" thickBot="1" x14ac:dyDescent="0.4">
      <c r="H395" s="32">
        <f t="shared" ref="H395:H396" si="858">H394</f>
        <v>2.7151165795658017E-5</v>
      </c>
      <c r="I395" s="32">
        <f t="shared" ref="I395:J395" si="859">I390</f>
        <v>-0.42206698608443433</v>
      </c>
      <c r="J395" s="32">
        <f t="shared" si="859"/>
        <v>0.70039986862722836</v>
      </c>
      <c r="K395" s="32">
        <f t="shared" si="854"/>
        <v>-0.42204796941147799</v>
      </c>
      <c r="L395" s="32">
        <f>$CE$5-$CE$7*SUMPRODUCT($B$5:$CD$5,Q395:CS395)</f>
        <v>-6.6531867246624188E-3</v>
      </c>
      <c r="M395" s="32">
        <f>SUMPRODUCT($B$7:$CD$7, LN(Q395:CS395))</f>
        <v>-2480.33904912768</v>
      </c>
      <c r="O395" s="48">
        <f t="shared" si="855"/>
        <v>1.0000000000000002</v>
      </c>
      <c r="P395" s="39" t="s">
        <v>366</v>
      </c>
      <c r="Q395" s="32">
        <f t="shared" ref="Q395:AV395" si="860">Q394/$O394</f>
        <v>2.4834615918036457E-2</v>
      </c>
      <c r="R395" s="32">
        <f t="shared" si="860"/>
        <v>1.5625095105234181E-2</v>
      </c>
      <c r="S395" s="32">
        <f t="shared" si="860"/>
        <v>9.8307780500160973E-3</v>
      </c>
      <c r="T395" s="32">
        <f t="shared" si="860"/>
        <v>1.6284121854241222E-2</v>
      </c>
      <c r="U395" s="32">
        <f t="shared" si="860"/>
        <v>1.0245415250934101E-2</v>
      </c>
      <c r="V395" s="32">
        <f t="shared" si="860"/>
        <v>6.4460665796807369E-3</v>
      </c>
      <c r="W395" s="32">
        <f t="shared" si="860"/>
        <v>1.0677540793823655E-2</v>
      </c>
      <c r="X395" s="32">
        <f t="shared" si="860"/>
        <v>6.7179452641481915E-3</v>
      </c>
      <c r="Y395" s="32">
        <f t="shared" si="860"/>
        <v>4.2267025191977427E-3</v>
      </c>
      <c r="Z395" s="32">
        <f t="shared" si="860"/>
        <v>3.5810315796595986E-2</v>
      </c>
      <c r="AA395" s="32">
        <f t="shared" si="860"/>
        <v>2.2530631917842926E-2</v>
      </c>
      <c r="AB395" s="32">
        <f t="shared" si="860"/>
        <v>1.4175506786945903E-2</v>
      </c>
      <c r="AC395" s="32">
        <f t="shared" si="860"/>
        <v>2.3480916636488658E-2</v>
      </c>
      <c r="AD395" s="32">
        <f t="shared" si="860"/>
        <v>1.4773393589580387E-2</v>
      </c>
      <c r="AE395" s="32">
        <f t="shared" si="860"/>
        <v>9.2949164434873825E-3</v>
      </c>
      <c r="AF395" s="32">
        <f t="shared" si="860"/>
        <v>1.5396497736055706E-2</v>
      </c>
      <c r="AG395" s="32">
        <f t="shared" si="860"/>
        <v>9.6869523654954087E-3</v>
      </c>
      <c r="AH395" s="32">
        <f t="shared" si="860"/>
        <v>6.094700739092654E-3</v>
      </c>
      <c r="AI395" s="32">
        <f t="shared" si="860"/>
        <v>5.8336775692075217E-2</v>
      </c>
      <c r="AJ395" s="32">
        <f t="shared" si="860"/>
        <v>3.6703513810309729E-2</v>
      </c>
      <c r="AK395" s="32">
        <f t="shared" si="860"/>
        <v>2.3092601708643988E-2</v>
      </c>
      <c r="AL395" s="32">
        <f t="shared" si="860"/>
        <v>3.8251574620220614E-2</v>
      </c>
      <c r="AM395" s="32">
        <f t="shared" si="860"/>
        <v>2.4066588882972546E-2</v>
      </c>
      <c r="AN395" s="32">
        <f t="shared" si="860"/>
        <v>1.5141878634084768E-2</v>
      </c>
      <c r="AO395" s="32">
        <f t="shared" si="860"/>
        <v>2.5081656357724833E-2</v>
      </c>
      <c r="AP395" s="32">
        <f t="shared" si="860"/>
        <v>1.5780524542021498E-2</v>
      </c>
      <c r="AQ395" s="32">
        <f t="shared" si="860"/>
        <v>9.9285689617004229E-3</v>
      </c>
      <c r="AR395" s="32">
        <f t="shared" si="860"/>
        <v>1.5237207136134868E-2</v>
      </c>
      <c r="AS395" s="32">
        <f t="shared" si="860"/>
        <v>9.5867321413797106E-3</v>
      </c>
      <c r="AT395" s="32">
        <f t="shared" si="860"/>
        <v>6.0316455850107911E-3</v>
      </c>
      <c r="AU395" s="32">
        <f t="shared" si="860"/>
        <v>9.9910761069161736E-3</v>
      </c>
      <c r="AV395" s="32">
        <f t="shared" si="860"/>
        <v>6.2860450465360377E-3</v>
      </c>
      <c r="AW395" s="32">
        <f t="shared" ref="AW395:CB395" si="861">AW394/$O394</f>
        <v>3.9549656017260262E-3</v>
      </c>
      <c r="AX395" s="32">
        <f t="shared" si="861"/>
        <v>6.5511744299560923E-3</v>
      </c>
      <c r="AY395" s="32">
        <f t="shared" si="861"/>
        <v>4.1217759862635945E-3</v>
      </c>
      <c r="AZ395" s="32">
        <f t="shared" si="861"/>
        <v>2.5932811685267687E-3</v>
      </c>
      <c r="BA395" s="32">
        <f t="shared" si="861"/>
        <v>2.1971316214592671E-2</v>
      </c>
      <c r="BB395" s="32">
        <f t="shared" si="861"/>
        <v>1.3823604382415894E-2</v>
      </c>
      <c r="BC395" s="32">
        <f t="shared" si="861"/>
        <v>8.6973413998124756E-3</v>
      </c>
      <c r="BD395" s="32">
        <f t="shared" si="861"/>
        <v>1.4406648837143807E-2</v>
      </c>
      <c r="BE395" s="32">
        <f t="shared" si="861"/>
        <v>9.064173127179222E-3</v>
      </c>
      <c r="BF395" s="32">
        <f t="shared" si="861"/>
        <v>5.7028692382403122E-3</v>
      </c>
      <c r="BG395" s="32">
        <f t="shared" si="861"/>
        <v>9.4464768832978555E-3</v>
      </c>
      <c r="BH395" s="32">
        <f t="shared" si="861"/>
        <v>5.943401750124401E-3</v>
      </c>
      <c r="BI395" s="32">
        <f t="shared" si="861"/>
        <v>3.7393861012709998E-3</v>
      </c>
      <c r="BJ395" s="32">
        <f t="shared" si="861"/>
        <v>3.5792360864692105E-2</v>
      </c>
      <c r="BK395" s="32">
        <f t="shared" si="861"/>
        <v>2.2519335285773719E-2</v>
      </c>
      <c r="BL395" s="32">
        <f t="shared" si="861"/>
        <v>1.4168399330521664E-2</v>
      </c>
      <c r="BM395" s="32">
        <f t="shared" si="861"/>
        <v>2.3469143541226294E-2</v>
      </c>
      <c r="BN395" s="32">
        <f t="shared" si="861"/>
        <v>1.4765986358731133E-2</v>
      </c>
      <c r="BO395" s="32">
        <f t="shared" si="861"/>
        <v>9.2902560659374328E-3</v>
      </c>
      <c r="BP395" s="32">
        <f t="shared" si="861"/>
        <v>1.538877808705905E-2</v>
      </c>
      <c r="BQ395" s="32">
        <f t="shared" si="861"/>
        <v>9.6820954250800666E-3</v>
      </c>
      <c r="BR395" s="32">
        <f t="shared" si="861"/>
        <v>6.091644917486207E-3</v>
      </c>
      <c r="BS395" s="32">
        <f t="shared" si="861"/>
        <v>9.348744594067232E-3</v>
      </c>
      <c r="BT395" s="32">
        <f t="shared" si="861"/>
        <v>5.8819119199969424E-3</v>
      </c>
      <c r="BU395" s="32">
        <f t="shared" si="861"/>
        <v>3.7006987929221529E-3</v>
      </c>
      <c r="BV395" s="32">
        <f t="shared" si="861"/>
        <v>6.1299959965721192E-3</v>
      </c>
      <c r="BW395" s="32">
        <f t="shared" si="861"/>
        <v>3.8567848505191263E-3</v>
      </c>
      <c r="BX395" s="32">
        <f t="shared" si="861"/>
        <v>2.4265577647215085E-3</v>
      </c>
      <c r="BY395" s="32">
        <f t="shared" si="861"/>
        <v>4.0194542208198403E-3</v>
      </c>
      <c r="BZ395" s="32">
        <f t="shared" si="861"/>
        <v>2.5289037961659195E-3</v>
      </c>
      <c r="CA395" s="32">
        <f t="shared" si="861"/>
        <v>1.5911001989115702E-3</v>
      </c>
      <c r="CB395" s="32">
        <f t="shared" si="861"/>
        <v>1.3480437842089913E-2</v>
      </c>
      <c r="CC395" s="32">
        <f t="shared" ref="CC395:CS395" si="862">CC394/$O394</f>
        <v>8.4814326920948178E-3</v>
      </c>
      <c r="CD395" s="32">
        <f t="shared" si="862"/>
        <v>5.336228789686143E-3</v>
      </c>
      <c r="CE395" s="32">
        <f t="shared" si="862"/>
        <v>8.8391579396116058E-3</v>
      </c>
      <c r="CF395" s="32">
        <f t="shared" si="862"/>
        <v>5.561297340471897E-3</v>
      </c>
      <c r="CG395" s="32">
        <f t="shared" si="862"/>
        <v>3.4989790113987675E-3</v>
      </c>
      <c r="CH395" s="32">
        <f t="shared" si="862"/>
        <v>5.7958587099783739E-3</v>
      </c>
      <c r="CI395" s="32">
        <f t="shared" si="862"/>
        <v>3.6465570419448702E-3</v>
      </c>
      <c r="CJ395" s="32">
        <f t="shared" si="862"/>
        <v>2.2942895825366549E-3</v>
      </c>
      <c r="CK395" s="32">
        <f t="shared" si="862"/>
        <v>2.1960300017787471E-2</v>
      </c>
      <c r="CL395" s="32">
        <f t="shared" si="862"/>
        <v>1.381667336631533E-2</v>
      </c>
      <c r="CM395" s="32">
        <f t="shared" si="862"/>
        <v>8.6929806403747371E-3</v>
      </c>
      <c r="CN395" s="32">
        <f t="shared" si="862"/>
        <v>1.4399425488422079E-2</v>
      </c>
      <c r="CO395" s="32">
        <f t="shared" si="862"/>
        <v>9.0596284420056006E-3</v>
      </c>
      <c r="CP395" s="32">
        <f t="shared" si="862"/>
        <v>5.7000098770045452E-3</v>
      </c>
      <c r="CQ395" s="32">
        <f t="shared" si="862"/>
        <v>9.4417405148688651E-3</v>
      </c>
      <c r="CR395" s="32">
        <f t="shared" si="862"/>
        <v>5.9404217883081744E-3</v>
      </c>
      <c r="CS395" s="32">
        <f t="shared" si="862"/>
        <v>3.7375112107173392E-3</v>
      </c>
    </row>
    <row r="396" spans="2:97" ht="13.15" thickTop="1" x14ac:dyDescent="0.35">
      <c r="H396" s="34">
        <f t="shared" si="858"/>
        <v>2.7151165795658017E-5</v>
      </c>
      <c r="I396" s="34">
        <f t="shared" ref="I396:J396" si="863">I391</f>
        <v>-0.46334254939826458</v>
      </c>
      <c r="J396" s="34">
        <f t="shared" si="863"/>
        <v>-0.65011398821085675</v>
      </c>
      <c r="K396" s="34">
        <f t="shared" si="854"/>
        <v>-0.46336020075094458</v>
      </c>
      <c r="L396" s="34">
        <f>$CE$6-$CE$7*SUMPRODUCT($B$6:$CD$6,Q395:CS395)</f>
        <v>6.0682785057792898E-3</v>
      </c>
    </row>
    <row r="397" spans="2:97" ht="13.5" thickBot="1" x14ac:dyDescent="0.4">
      <c r="B397" s="39" t="s">
        <v>367</v>
      </c>
      <c r="D397" s="39" t="s">
        <v>368</v>
      </c>
      <c r="E397" s="39" t="s">
        <v>369</v>
      </c>
      <c r="F397" s="39" t="s">
        <v>370</v>
      </c>
      <c r="H397" s="39" t="s">
        <v>347</v>
      </c>
      <c r="I397" s="39" t="s">
        <v>371</v>
      </c>
      <c r="J397" s="39" t="s">
        <v>372</v>
      </c>
      <c r="K397" s="39" t="s">
        <v>349</v>
      </c>
      <c r="L397" s="39" t="s">
        <v>373</v>
      </c>
      <c r="M397" s="39" t="s">
        <v>374</v>
      </c>
      <c r="O397" s="45" t="s">
        <v>336</v>
      </c>
    </row>
    <row r="398" spans="2:97" ht="13.9" thickTop="1" thickBot="1" x14ac:dyDescent="0.4">
      <c r="B398" s="32">
        <f>1+B393</f>
        <v>3</v>
      </c>
      <c r="D398" s="32">
        <f>IF(F393,IF(M398&lt;0,D393,H398),E393)</f>
        <v>0</v>
      </c>
      <c r="E398" s="32">
        <f>IF(F393,IF(M398&lt;0,H398,E393),H398)</f>
        <v>1.3575582897829008E-5</v>
      </c>
      <c r="F398" s="32" t="b">
        <f>OR(F393,M398*M393&lt;=0)</f>
        <v>1</v>
      </c>
      <c r="H398" s="32">
        <f>IF(F393,(D393+E393)/2,2*H393)</f>
        <v>1.3575582897829008E-5</v>
      </c>
      <c r="I398" s="32">
        <f>I393</f>
        <v>-0.4884710572433214</v>
      </c>
      <c r="J398" s="32">
        <f>J393</f>
        <v>-1</v>
      </c>
      <c r="K398" s="32">
        <f>I398+J398*H398</f>
        <v>-0.48848463282621923</v>
      </c>
      <c r="L398" s="32">
        <f>$CE$3-$CE$7*SUMPRODUCT($B$3:$CD$3,Q400:CS400)</f>
        <v>4.3942324707302305E-3</v>
      </c>
      <c r="M398" s="32">
        <f>SUMPRODUCT(L398:L401,J398:J401)</f>
        <v>-9.1935919604930229E-3</v>
      </c>
      <c r="O398" s="46">
        <f>SUM(Q398:CS398)</f>
        <v>-1.6469688117405541</v>
      </c>
      <c r="P398" s="39" t="s">
        <v>363</v>
      </c>
      <c r="Q398" s="32">
        <f t="shared" ref="Q398:AV398" si="864">SUMPRODUCT(B$3:B$6,$K398:$K401)</f>
        <v>0.94690157149382248</v>
      </c>
      <c r="R398" s="32">
        <f t="shared" si="864"/>
        <v>0.48355019641921793</v>
      </c>
      <c r="S398" s="32">
        <f t="shared" si="864"/>
        <v>2.0198821344613371E-2</v>
      </c>
      <c r="T398" s="32">
        <f t="shared" si="864"/>
        <v>0.52484409374586627</v>
      </c>
      <c r="U398" s="32">
        <f t="shared" si="864"/>
        <v>6.149271867126177E-2</v>
      </c>
      <c r="V398" s="32">
        <f t="shared" si="864"/>
        <v>-0.40185865640334278</v>
      </c>
      <c r="W398" s="32">
        <f t="shared" si="864"/>
        <v>0.10278661599791017</v>
      </c>
      <c r="X398" s="32">
        <f t="shared" si="864"/>
        <v>-0.36056475907669439</v>
      </c>
      <c r="Y398" s="32">
        <f t="shared" si="864"/>
        <v>-0.82391613415129894</v>
      </c>
      <c r="Z398" s="32">
        <f t="shared" si="864"/>
        <v>1.3128946407695004</v>
      </c>
      <c r="AA398" s="32">
        <f t="shared" si="864"/>
        <v>0.8495432656948958</v>
      </c>
      <c r="AB398" s="32">
        <f t="shared" si="864"/>
        <v>0.38619189062029124</v>
      </c>
      <c r="AC398" s="32">
        <f t="shared" si="864"/>
        <v>0.89083716302154414</v>
      </c>
      <c r="AD398" s="32">
        <f t="shared" si="864"/>
        <v>0.42748578794693959</v>
      </c>
      <c r="AE398" s="32">
        <f t="shared" si="864"/>
        <v>-3.5865587127664966E-2</v>
      </c>
      <c r="AF398" s="32">
        <f t="shared" si="864"/>
        <v>0.46877968527358799</v>
      </c>
      <c r="AG398" s="32">
        <f t="shared" si="864"/>
        <v>5.4283101989834326E-3</v>
      </c>
      <c r="AH398" s="32">
        <f t="shared" si="864"/>
        <v>-0.45792306487562112</v>
      </c>
      <c r="AI398" s="32">
        <f t="shared" si="864"/>
        <v>1.8008853998037375</v>
      </c>
      <c r="AJ398" s="32">
        <f t="shared" si="864"/>
        <v>1.337534024729133</v>
      </c>
      <c r="AK398" s="32">
        <f t="shared" si="864"/>
        <v>0.87418264965452841</v>
      </c>
      <c r="AL398" s="32">
        <f t="shared" si="864"/>
        <v>1.3788279220557813</v>
      </c>
      <c r="AM398" s="32">
        <f t="shared" si="864"/>
        <v>0.91547654698117675</v>
      </c>
      <c r="AN398" s="32">
        <f t="shared" si="864"/>
        <v>0.4521251719065722</v>
      </c>
      <c r="AO398" s="32">
        <f t="shared" si="864"/>
        <v>0.9567704443078251</v>
      </c>
      <c r="AP398" s="32">
        <f t="shared" si="864"/>
        <v>0.4934190692332206</v>
      </c>
      <c r="AQ398" s="32">
        <f t="shared" si="864"/>
        <v>3.0067694158616043E-2</v>
      </c>
      <c r="AR398" s="32">
        <f t="shared" si="864"/>
        <v>0.45841693866760325</v>
      </c>
      <c r="AS398" s="32">
        <f t="shared" si="864"/>
        <v>-4.934436407001308E-3</v>
      </c>
      <c r="AT398" s="32">
        <f t="shared" si="864"/>
        <v>-0.46828581148160586</v>
      </c>
      <c r="AU398" s="32">
        <f t="shared" si="864"/>
        <v>3.6359460919647091E-2</v>
      </c>
      <c r="AV398" s="32">
        <f t="shared" si="864"/>
        <v>-0.42699191415495746</v>
      </c>
      <c r="AW398" s="32">
        <f t="shared" ref="AW398:CB398" si="865">SUMPRODUCT(AH$3:AH$6,$K398:$K401)</f>
        <v>-0.89034328922956196</v>
      </c>
      <c r="AX398" s="32">
        <f t="shared" si="865"/>
        <v>-0.38569801682830906</v>
      </c>
      <c r="AY398" s="32">
        <f t="shared" si="865"/>
        <v>-0.84904939190291362</v>
      </c>
      <c r="AZ398" s="32">
        <f t="shared" si="865"/>
        <v>-1.3124007669775182</v>
      </c>
      <c r="BA398" s="32">
        <f t="shared" si="865"/>
        <v>0.82441000794328101</v>
      </c>
      <c r="BB398" s="32">
        <f t="shared" si="865"/>
        <v>0.36105863286867651</v>
      </c>
      <c r="BC398" s="32">
        <f t="shared" si="865"/>
        <v>-0.10229274220592804</v>
      </c>
      <c r="BD398" s="32">
        <f t="shared" si="865"/>
        <v>0.40235253019532491</v>
      </c>
      <c r="BE398" s="32">
        <f t="shared" si="865"/>
        <v>-6.0998844879279632E-2</v>
      </c>
      <c r="BF398" s="32">
        <f t="shared" si="865"/>
        <v>-0.5243502199538842</v>
      </c>
      <c r="BG398" s="32">
        <f t="shared" si="865"/>
        <v>-1.9704947552631247E-2</v>
      </c>
      <c r="BH398" s="32">
        <f t="shared" si="865"/>
        <v>-0.4830563226272358</v>
      </c>
      <c r="BI398" s="32">
        <f t="shared" si="865"/>
        <v>-0.9464076977018403</v>
      </c>
      <c r="BJ398" s="32">
        <f t="shared" si="865"/>
        <v>1.3124007669775182</v>
      </c>
      <c r="BK398" s="32">
        <f t="shared" si="865"/>
        <v>0.84904939190291362</v>
      </c>
      <c r="BL398" s="32">
        <f t="shared" si="865"/>
        <v>0.38569801682830906</v>
      </c>
      <c r="BM398" s="32">
        <f t="shared" si="865"/>
        <v>0.89034328922956196</v>
      </c>
      <c r="BN398" s="32">
        <f t="shared" si="865"/>
        <v>0.42699191415495746</v>
      </c>
      <c r="BO398" s="32">
        <f t="shared" si="865"/>
        <v>-3.6359460919647091E-2</v>
      </c>
      <c r="BP398" s="32">
        <f t="shared" si="865"/>
        <v>0.46828581148160586</v>
      </c>
      <c r="BQ398" s="32">
        <f t="shared" si="865"/>
        <v>4.934436407001308E-3</v>
      </c>
      <c r="BR398" s="32">
        <f t="shared" si="865"/>
        <v>-0.45841693866760325</v>
      </c>
      <c r="BS398" s="32">
        <f t="shared" si="865"/>
        <v>-3.0067694158616043E-2</v>
      </c>
      <c r="BT398" s="32">
        <f t="shared" si="865"/>
        <v>-0.4934190692332206</v>
      </c>
      <c r="BU398" s="32">
        <f t="shared" si="865"/>
        <v>-0.9567704443078251</v>
      </c>
      <c r="BV398" s="32">
        <f t="shared" si="865"/>
        <v>-0.4521251719065722</v>
      </c>
      <c r="BW398" s="32">
        <f t="shared" si="865"/>
        <v>-0.91547654698117675</v>
      </c>
      <c r="BX398" s="32">
        <f t="shared" si="865"/>
        <v>-1.3788279220557813</v>
      </c>
      <c r="BY398" s="32">
        <f t="shared" si="865"/>
        <v>-0.87418264965452841</v>
      </c>
      <c r="BZ398" s="32">
        <f t="shared" si="865"/>
        <v>-1.337534024729133</v>
      </c>
      <c r="CA398" s="32">
        <f t="shared" si="865"/>
        <v>-1.8008853998037375</v>
      </c>
      <c r="CB398" s="32">
        <f t="shared" si="865"/>
        <v>0.33592537511706183</v>
      </c>
      <c r="CC398" s="32">
        <f t="shared" ref="CC398:CS398" si="866">SUMPRODUCT(BN$3:BN$6,$K398:$K401)</f>
        <v>-0.12742599995754272</v>
      </c>
      <c r="CD398" s="32">
        <f t="shared" si="866"/>
        <v>-0.59077737503214722</v>
      </c>
      <c r="CE398" s="32">
        <f t="shared" si="866"/>
        <v>-8.6132102630894325E-2</v>
      </c>
      <c r="CF398" s="32">
        <f t="shared" si="866"/>
        <v>-0.54948347770549888</v>
      </c>
      <c r="CG398" s="32">
        <f t="shared" si="866"/>
        <v>-1.0128348527801034</v>
      </c>
      <c r="CH398" s="32">
        <f t="shared" si="866"/>
        <v>-0.50818958037885054</v>
      </c>
      <c r="CI398" s="32">
        <f t="shared" si="866"/>
        <v>-0.97154095545345509</v>
      </c>
      <c r="CJ398" s="32">
        <f t="shared" si="866"/>
        <v>-1.4348923305280596</v>
      </c>
      <c r="CK398" s="32">
        <f t="shared" si="866"/>
        <v>0.82391613415129894</v>
      </c>
      <c r="CL398" s="32">
        <f t="shared" si="866"/>
        <v>0.36056475907669439</v>
      </c>
      <c r="CM398" s="32">
        <f t="shared" si="866"/>
        <v>-0.10278661599791017</v>
      </c>
      <c r="CN398" s="32">
        <f t="shared" si="866"/>
        <v>0.40185865640334278</v>
      </c>
      <c r="CO398" s="32">
        <f t="shared" si="866"/>
        <v>-6.149271867126177E-2</v>
      </c>
      <c r="CP398" s="32">
        <f t="shared" si="866"/>
        <v>-0.52484409374586627</v>
      </c>
      <c r="CQ398" s="32">
        <f t="shared" si="866"/>
        <v>-2.0198821344613371E-2</v>
      </c>
      <c r="CR398" s="32">
        <f t="shared" si="866"/>
        <v>-0.48355019641921793</v>
      </c>
      <c r="CS398" s="32">
        <f t="shared" si="866"/>
        <v>-0.94690157149382248</v>
      </c>
    </row>
    <row r="399" spans="2:97" ht="13.9" thickTop="1" thickBot="1" x14ac:dyDescent="0.4">
      <c r="H399" s="33">
        <f>H398</f>
        <v>1.3575582897829008E-5</v>
      </c>
      <c r="I399" s="33">
        <f t="shared" ref="I399:J399" si="867">I394</f>
        <v>0.42698672216564187</v>
      </c>
      <c r="J399" s="33">
        <f t="shared" si="867"/>
        <v>0.3824505625029066</v>
      </c>
      <c r="K399" s="33">
        <f t="shared" ref="K399:K401" si="868">I399+J399*H399</f>
        <v>0.42699191415495746</v>
      </c>
      <c r="L399" s="33">
        <f>$CE$4-$CE$7*SUMPRODUCT($B$4:$CD$4,Q400:CS400)</f>
        <v>-1.8356114653670375E-3</v>
      </c>
      <c r="M399" s="39" t="s">
        <v>375</v>
      </c>
      <c r="O399" s="47">
        <f t="shared" ref="O399:O400" si="869">SUM(Q399:CS399)</f>
        <v>103.79528456385383</v>
      </c>
      <c r="P399" s="39" t="s">
        <v>365</v>
      </c>
      <c r="Q399" s="33">
        <f>EXP(Q398)</f>
        <v>2.5777104217311653</v>
      </c>
      <c r="R399" s="33">
        <f>EXP(R398)</f>
        <v>1.6218219802274059</v>
      </c>
      <c r="S399" s="33">
        <f t="shared" ref="S399:CD399" si="870">EXP(S398)</f>
        <v>1.0204041979945351</v>
      </c>
      <c r="T399" s="33">
        <f t="shared" si="870"/>
        <v>1.6901953158159946</v>
      </c>
      <c r="U399" s="33">
        <f t="shared" si="870"/>
        <v>1.0634227533699545</v>
      </c>
      <c r="V399" s="33">
        <f t="shared" si="870"/>
        <v>0.66907530851780472</v>
      </c>
      <c r="W399" s="33">
        <f t="shared" si="870"/>
        <v>1.1082548999773829</v>
      </c>
      <c r="X399" s="33">
        <f t="shared" si="870"/>
        <v>0.69728241827525905</v>
      </c>
      <c r="Y399" s="33">
        <f t="shared" si="870"/>
        <v>0.43871023791161728</v>
      </c>
      <c r="Z399" s="33">
        <f t="shared" si="870"/>
        <v>3.716917295642062</v>
      </c>
      <c r="AA399" s="33">
        <f t="shared" si="870"/>
        <v>2.3385784989421881</v>
      </c>
      <c r="AB399" s="33">
        <f t="shared" si="870"/>
        <v>1.4713669852506066</v>
      </c>
      <c r="AC399" s="33">
        <f t="shared" si="870"/>
        <v>2.4371691053452484</v>
      </c>
      <c r="AD399" s="33">
        <f t="shared" si="870"/>
        <v>1.5333973867885136</v>
      </c>
      <c r="AE399" s="33">
        <f t="shared" si="870"/>
        <v>0.96476996227012202</v>
      </c>
      <c r="AF399" s="33">
        <f t="shared" si="870"/>
        <v>1.5980428875868535</v>
      </c>
      <c r="AG399" s="33">
        <f t="shared" si="870"/>
        <v>1.0054430701699397</v>
      </c>
      <c r="AH399" s="33">
        <f t="shared" si="870"/>
        <v>0.63259614319819746</v>
      </c>
      <c r="AI399" s="33">
        <f t="shared" si="870"/>
        <v>6.0550061930491861</v>
      </c>
      <c r="AJ399" s="33">
        <f t="shared" si="870"/>
        <v>3.8096374408515312</v>
      </c>
      <c r="AK399" s="33">
        <f t="shared" si="870"/>
        <v>2.3969153734967796</v>
      </c>
      <c r="AL399" s="33">
        <f t="shared" si="870"/>
        <v>3.9702454621940899</v>
      </c>
      <c r="AM399" s="33">
        <f t="shared" si="870"/>
        <v>2.4979653661640162</v>
      </c>
      <c r="AN399" s="33">
        <f t="shared" si="870"/>
        <v>1.5716486625254122</v>
      </c>
      <c r="AO399" s="33">
        <f t="shared" si="870"/>
        <v>2.6032754595969934</v>
      </c>
      <c r="AP399" s="33">
        <f t="shared" si="870"/>
        <v>1.6379067739212998</v>
      </c>
      <c r="AQ399" s="33">
        <f t="shared" si="870"/>
        <v>1.0305242920672666</v>
      </c>
      <c r="AR399" s="33">
        <f t="shared" si="870"/>
        <v>1.5815682825847706</v>
      </c>
      <c r="AS399" s="33">
        <f t="shared" si="870"/>
        <v>0.99507771792451616</v>
      </c>
      <c r="AT399" s="33">
        <f t="shared" si="870"/>
        <v>0.62607455878642426</v>
      </c>
      <c r="AU399" s="33">
        <f t="shared" si="870"/>
        <v>1.0370285507371533</v>
      </c>
      <c r="AV399" s="33">
        <f t="shared" si="870"/>
        <v>0.6524688279684091</v>
      </c>
      <c r="AW399" s="33">
        <f t="shared" si="870"/>
        <v>0.41051480324997519</v>
      </c>
      <c r="AX399" s="33">
        <f t="shared" si="870"/>
        <v>0.67997583593824917</v>
      </c>
      <c r="AY399" s="33">
        <f t="shared" si="870"/>
        <v>0.42782142922304184</v>
      </c>
      <c r="AZ399" s="33">
        <f t="shared" si="870"/>
        <v>0.26917305826007004</v>
      </c>
      <c r="BA399" s="33">
        <f t="shared" si="870"/>
        <v>2.2805348708759392</v>
      </c>
      <c r="BB399" s="33">
        <f t="shared" si="870"/>
        <v>1.434847587642412</v>
      </c>
      <c r="BC399" s="33">
        <f t="shared" si="870"/>
        <v>0.90276523549604037</v>
      </c>
      <c r="BD399" s="33">
        <f t="shared" si="870"/>
        <v>1.4953383917037775</v>
      </c>
      <c r="BE399" s="33">
        <f t="shared" si="870"/>
        <v>0.94082432654105586</v>
      </c>
      <c r="BF399" s="33">
        <f t="shared" si="870"/>
        <v>0.59193987014731664</v>
      </c>
      <c r="BG399" s="33">
        <f t="shared" si="870"/>
        <v>0.98048792599448031</v>
      </c>
      <c r="BH399" s="33">
        <f t="shared" si="870"/>
        <v>0.61689507724358073</v>
      </c>
      <c r="BI399" s="33">
        <f t="shared" si="870"/>
        <v>0.38813281248861176</v>
      </c>
      <c r="BJ399" s="33">
        <f t="shared" si="870"/>
        <v>3.7150820608272705</v>
      </c>
      <c r="BK399" s="33">
        <f t="shared" si="870"/>
        <v>2.3374238214670093</v>
      </c>
      <c r="BL399" s="33">
        <f t="shared" si="870"/>
        <v>1.4706404950702001</v>
      </c>
      <c r="BM399" s="33">
        <f t="shared" si="870"/>
        <v>2.4359657485751347</v>
      </c>
      <c r="BN399" s="33">
        <f t="shared" si="870"/>
        <v>1.532640268982195</v>
      </c>
      <c r="BO399" s="33">
        <f t="shared" si="870"/>
        <v>0.96429360531025665</v>
      </c>
      <c r="BP399" s="33">
        <f t="shared" si="870"/>
        <v>1.5972538509445082</v>
      </c>
      <c r="BQ399" s="33">
        <f t="shared" si="870"/>
        <v>1.0049466307875434</v>
      </c>
      <c r="BR399" s="33">
        <f t="shared" si="870"/>
        <v>0.6322837976781448</v>
      </c>
      <c r="BS399" s="33">
        <f t="shared" si="870"/>
        <v>0.97037984227811469</v>
      </c>
      <c r="BT399" s="33">
        <f t="shared" si="870"/>
        <v>0.61053535886289045</v>
      </c>
      <c r="BU399" s="33">
        <f t="shared" si="870"/>
        <v>0.38413145881796451</v>
      </c>
      <c r="BV399" s="33">
        <f t="shared" si="870"/>
        <v>0.63627452104539994</v>
      </c>
      <c r="BW399" s="33">
        <f t="shared" si="870"/>
        <v>0.40032580657258804</v>
      </c>
      <c r="BX399" s="33">
        <f t="shared" si="870"/>
        <v>0.25187359560569</v>
      </c>
      <c r="BY399" s="33">
        <f t="shared" si="870"/>
        <v>0.41720288127700289</v>
      </c>
      <c r="BZ399" s="33">
        <f t="shared" si="870"/>
        <v>0.26249217032486949</v>
      </c>
      <c r="CA399" s="33">
        <f t="shared" si="870"/>
        <v>0.16515259739089036</v>
      </c>
      <c r="CB399" s="33">
        <f t="shared" si="870"/>
        <v>1.399234603196287</v>
      </c>
      <c r="CC399" s="33">
        <f t="shared" si="870"/>
        <v>0.88035855999467327</v>
      </c>
      <c r="CD399" s="33">
        <f t="shared" si="870"/>
        <v>0.55389653199362177</v>
      </c>
      <c r="CE399" s="33">
        <f t="shared" ref="CE399:CS399" si="871">EXP(CE398)</f>
        <v>0.91747302261427743</v>
      </c>
      <c r="CF399" s="33">
        <f t="shared" si="871"/>
        <v>0.57724789479735261</v>
      </c>
      <c r="CG399" s="33">
        <f t="shared" si="871"/>
        <v>0.36318793450569414</v>
      </c>
      <c r="CH399" s="33">
        <f t="shared" si="871"/>
        <v>0.60158371248262754</v>
      </c>
      <c r="CI399" s="33">
        <f t="shared" si="871"/>
        <v>0.3784993378720502</v>
      </c>
      <c r="CJ399" s="33">
        <f t="shared" si="871"/>
        <v>0.2381410031504427</v>
      </c>
      <c r="CK399" s="33">
        <f t="shared" si="871"/>
        <v>2.2794088525498699</v>
      </c>
      <c r="CL399" s="33">
        <f t="shared" si="871"/>
        <v>1.4341391289823693</v>
      </c>
      <c r="CM399" s="33">
        <f t="shared" si="871"/>
        <v>0.90231949348512508</v>
      </c>
      <c r="CN399" s="33">
        <f t="shared" si="871"/>
        <v>1.4946000655969345</v>
      </c>
      <c r="CO399" s="33">
        <f t="shared" si="871"/>
        <v>0.9403597927832843</v>
      </c>
      <c r="CP399" s="33">
        <f t="shared" si="871"/>
        <v>0.59164759873755701</v>
      </c>
      <c r="CQ399" s="33">
        <f t="shared" si="871"/>
        <v>0.98000380826084732</v>
      </c>
      <c r="CR399" s="33">
        <f t="shared" si="871"/>
        <v>0.61659048415399065</v>
      </c>
      <c r="CS399" s="33">
        <f t="shared" si="871"/>
        <v>0.38794117119191757</v>
      </c>
    </row>
    <row r="400" spans="2:97" ht="13.9" thickTop="1" thickBot="1" x14ac:dyDescent="0.4">
      <c r="H400" s="32">
        <f t="shared" ref="H400:H401" si="872">H399</f>
        <v>1.3575582897829008E-5</v>
      </c>
      <c r="I400" s="32">
        <f t="shared" ref="I400:J400" si="873">I395</f>
        <v>-0.42206698608443433</v>
      </c>
      <c r="J400" s="32">
        <f t="shared" si="873"/>
        <v>0.70039986862722836</v>
      </c>
      <c r="K400" s="32">
        <f t="shared" si="868"/>
        <v>-0.42205747774795616</v>
      </c>
      <c r="L400" s="32">
        <f>$CE$5-$CE$7*SUMPRODUCT($B$5:$CD$5,Q400:CS400)</f>
        <v>-3.167967422058382E-3</v>
      </c>
      <c r="M400" s="32">
        <f>SUMPRODUCT($B$7:$CD$7, LN(Q400:CS400))</f>
        <v>-2480.3390489342178</v>
      </c>
      <c r="O400" s="48">
        <f t="shared" si="869"/>
        <v>1.0000000000000002</v>
      </c>
      <c r="P400" s="39" t="s">
        <v>366</v>
      </c>
      <c r="Q400" s="32">
        <f t="shared" ref="Q400:AV400" si="874">Q399/$O399</f>
        <v>2.4834561922178491E-2</v>
      </c>
      <c r="R400" s="32">
        <f t="shared" si="874"/>
        <v>1.5625199035218956E-2</v>
      </c>
      <c r="S400" s="32">
        <f t="shared" si="874"/>
        <v>9.830930203450548E-3</v>
      </c>
      <c r="T400" s="32">
        <f t="shared" si="874"/>
        <v>1.6283931615180488E-2</v>
      </c>
      <c r="U400" s="32">
        <f t="shared" si="874"/>
        <v>1.0245385981053382E-2</v>
      </c>
      <c r="V400" s="32">
        <f t="shared" si="874"/>
        <v>6.4461050550537894E-3</v>
      </c>
      <c r="W400" s="32">
        <f t="shared" si="874"/>
        <v>1.067731452959788E-2</v>
      </c>
      <c r="X400" s="32">
        <f t="shared" si="874"/>
        <v>6.7178621958138944E-3</v>
      </c>
      <c r="Y400" s="32">
        <f t="shared" si="874"/>
        <v>4.2266875586407507E-3</v>
      </c>
      <c r="Z400" s="32">
        <f t="shared" si="874"/>
        <v>3.5810078572070886E-2</v>
      </c>
      <c r="AA400" s="32">
        <f t="shared" si="874"/>
        <v>2.2530681511870782E-2</v>
      </c>
      <c r="AB400" s="32">
        <f t="shared" si="874"/>
        <v>1.4175663099082659E-2</v>
      </c>
      <c r="AC400" s="32">
        <f t="shared" si="874"/>
        <v>2.3480537825838574E-2</v>
      </c>
      <c r="AD400" s="32">
        <f t="shared" si="874"/>
        <v>1.4773285638474094E-2</v>
      </c>
      <c r="AE400" s="32">
        <f t="shared" si="874"/>
        <v>9.2949305580120566E-3</v>
      </c>
      <c r="AF400" s="32">
        <f t="shared" si="874"/>
        <v>1.5396102956909892E-2</v>
      </c>
      <c r="AG400" s="32">
        <f t="shared" si="874"/>
        <v>9.6867894759843469E-3</v>
      </c>
      <c r="AH400" s="32">
        <f t="shared" si="874"/>
        <v>6.0946520437451142E-3</v>
      </c>
      <c r="AI400" s="32">
        <f t="shared" si="874"/>
        <v>5.8336043091863257E-2</v>
      </c>
      <c r="AJ400" s="32">
        <f t="shared" si="874"/>
        <v>3.6703376813884837E-2</v>
      </c>
      <c r="AK400" s="32">
        <f t="shared" si="874"/>
        <v>2.309271932312321E-2</v>
      </c>
      <c r="AL400" s="32">
        <f t="shared" si="874"/>
        <v>3.8250730549822178E-2</v>
      </c>
      <c r="AM400" s="32">
        <f t="shared" si="874"/>
        <v>2.4066270222779657E-2</v>
      </c>
      <c r="AN400" s="32">
        <f t="shared" si="874"/>
        <v>1.5141811780077058E-2</v>
      </c>
      <c r="AO400" s="32">
        <f t="shared" si="874"/>
        <v>2.5080864420150843E-2</v>
      </c>
      <c r="AP400" s="32">
        <f t="shared" si="874"/>
        <v>1.5780165551872213E-2</v>
      </c>
      <c r="AQ400" s="32">
        <f t="shared" si="874"/>
        <v>9.9284307220459354E-3</v>
      </c>
      <c r="AR400" s="32">
        <f t="shared" si="874"/>
        <v>1.5237380862054532E-2</v>
      </c>
      <c r="AS400" s="32">
        <f t="shared" si="874"/>
        <v>9.5869260545487899E-3</v>
      </c>
      <c r="AT400" s="32">
        <f t="shared" si="874"/>
        <v>6.031820823240476E-3</v>
      </c>
      <c r="AU400" s="32">
        <f t="shared" si="874"/>
        <v>9.9910950203058943E-3</v>
      </c>
      <c r="AV400" s="32">
        <f t="shared" si="874"/>
        <v>6.2861124251460268E-3</v>
      </c>
      <c r="AW400" s="32">
        <f t="shared" ref="AW400:CB400" si="875">AW399/$O399</f>
        <v>3.9550428998287547E-3</v>
      </c>
      <c r="AX400" s="32">
        <f t="shared" si="875"/>
        <v>6.5511245409220374E-3</v>
      </c>
      <c r="AY400" s="32">
        <f t="shared" si="875"/>
        <v>4.1217809751256124E-3</v>
      </c>
      <c r="AZ400" s="32">
        <f t="shared" si="875"/>
        <v>2.5933071949379113E-3</v>
      </c>
      <c r="BA400" s="32">
        <f t="shared" si="875"/>
        <v>2.1971468939641251E-2</v>
      </c>
      <c r="BB400" s="32">
        <f t="shared" si="875"/>
        <v>1.3823822475863131E-2</v>
      </c>
      <c r="BC400" s="32">
        <f t="shared" si="875"/>
        <v>8.6975553782567862E-3</v>
      </c>
      <c r="BD400" s="32">
        <f t="shared" si="875"/>
        <v>1.4406611995787345E-2</v>
      </c>
      <c r="BE400" s="32">
        <f t="shared" si="875"/>
        <v>9.0642299454583609E-3</v>
      </c>
      <c r="BF400" s="32">
        <f t="shared" si="875"/>
        <v>5.7029553185834869E-3</v>
      </c>
      <c r="BG400" s="32">
        <f t="shared" si="875"/>
        <v>9.4463629067011601E-3</v>
      </c>
      <c r="BH400" s="32">
        <f t="shared" si="875"/>
        <v>5.9433824940676666E-3</v>
      </c>
      <c r="BI400" s="32">
        <f t="shared" si="875"/>
        <v>3.7394069886656201E-3</v>
      </c>
      <c r="BJ400" s="32">
        <f t="shared" si="875"/>
        <v>3.5792397279298262E-2</v>
      </c>
      <c r="BK400" s="32">
        <f t="shared" si="875"/>
        <v>2.2519556946048444E-2</v>
      </c>
      <c r="BL400" s="32">
        <f t="shared" si="875"/>
        <v>1.4168663839111851E-2</v>
      </c>
      <c r="BM400" s="32">
        <f t="shared" si="875"/>
        <v>2.3468944266697905E-2</v>
      </c>
      <c r="BN400" s="32">
        <f t="shared" si="875"/>
        <v>1.4765991301265038E-2</v>
      </c>
      <c r="BO400" s="32">
        <f t="shared" si="875"/>
        <v>9.2903411687939724E-3</v>
      </c>
      <c r="BP400" s="32">
        <f t="shared" si="875"/>
        <v>1.5388501102493663E-2</v>
      </c>
      <c r="BQ400" s="32">
        <f t="shared" si="875"/>
        <v>9.682006605698068E-3</v>
      </c>
      <c r="BR400" s="32">
        <f t="shared" si="875"/>
        <v>6.0916427979844315E-3</v>
      </c>
      <c r="BS400" s="32">
        <f t="shared" si="875"/>
        <v>9.3489781000710755E-3</v>
      </c>
      <c r="BT400" s="32">
        <f t="shared" si="875"/>
        <v>5.8821107474038977E-3</v>
      </c>
      <c r="BU400" s="32">
        <f t="shared" si="875"/>
        <v>3.7008565507776095E-3</v>
      </c>
      <c r="BV400" s="32">
        <f t="shared" si="875"/>
        <v>6.1300908198191817E-3</v>
      </c>
      <c r="BW400" s="32">
        <f t="shared" si="875"/>
        <v>3.8568785494904789E-3</v>
      </c>
      <c r="BX400" s="32">
        <f t="shared" si="875"/>
        <v>2.4266381335535515E-3</v>
      </c>
      <c r="BY400" s="32">
        <f t="shared" si="875"/>
        <v>4.0194781779353747E-3</v>
      </c>
      <c r="BZ400" s="32">
        <f t="shared" si="875"/>
        <v>2.52894118868557E-3</v>
      </c>
      <c r="CA400" s="32">
        <f t="shared" si="875"/>
        <v>1.5911377678172857E-3</v>
      </c>
      <c r="CB400" s="32">
        <f t="shared" si="875"/>
        <v>1.3480714553419735E-2</v>
      </c>
      <c r="CC400" s="32">
        <f t="shared" ref="CC400:CS400" si="876">CC399/$O399</f>
        <v>8.4816816456925407E-3</v>
      </c>
      <c r="CD400" s="32">
        <f t="shared" si="876"/>
        <v>5.3364325202352536E-3</v>
      </c>
      <c r="CE400" s="32">
        <f t="shared" si="876"/>
        <v>8.8392553329323664E-3</v>
      </c>
      <c r="CF400" s="32">
        <f t="shared" si="876"/>
        <v>5.5614077000023581E-3</v>
      </c>
      <c r="CG400" s="32">
        <f t="shared" si="876"/>
        <v>3.4990793274646743E-3</v>
      </c>
      <c r="CH400" s="32">
        <f t="shared" si="876"/>
        <v>5.7958674617105488E-3</v>
      </c>
      <c r="CI400" s="32">
        <f t="shared" si="876"/>
        <v>3.6465947317597188E-3</v>
      </c>
      <c r="CJ400" s="32">
        <f t="shared" si="876"/>
        <v>2.2943335446413342E-3</v>
      </c>
      <c r="CK400" s="32">
        <f t="shared" si="876"/>
        <v>2.1960620486064571E-2</v>
      </c>
      <c r="CL400" s="32">
        <f t="shared" si="876"/>
        <v>1.3816996937853194E-2</v>
      </c>
      <c r="CM400" s="32">
        <f t="shared" si="876"/>
        <v>8.6932609441426698E-3</v>
      </c>
      <c r="CN400" s="32">
        <f t="shared" si="876"/>
        <v>1.4399498704370055E-2</v>
      </c>
      <c r="CO400" s="32">
        <f t="shared" si="876"/>
        <v>9.0597544650959962E-3</v>
      </c>
      <c r="CP400" s="32">
        <f t="shared" si="876"/>
        <v>5.7001394738079962E-3</v>
      </c>
      <c r="CQ400" s="32">
        <f t="shared" si="876"/>
        <v>9.4416987474797917E-3</v>
      </c>
      <c r="CR400" s="32">
        <f t="shared" si="876"/>
        <v>5.9404479379279538E-3</v>
      </c>
      <c r="CS400" s="32">
        <f t="shared" si="876"/>
        <v>3.7375606495231488E-3</v>
      </c>
    </row>
    <row r="401" spans="2:97" ht="13.15" thickTop="1" x14ac:dyDescent="0.35">
      <c r="H401" s="34">
        <f t="shared" si="872"/>
        <v>1.3575582897829008E-5</v>
      </c>
      <c r="I401" s="34">
        <f t="shared" ref="I401:J401" si="877">I396</f>
        <v>-0.46334254939826458</v>
      </c>
      <c r="J401" s="34">
        <f t="shared" si="877"/>
        <v>-0.65011398821085675</v>
      </c>
      <c r="K401" s="34">
        <f t="shared" si="868"/>
        <v>-0.46335137507460455</v>
      </c>
      <c r="L401" s="34">
        <f>$CE$6-$CE$7*SUMPRODUCT($B$6:$CD$6,Q400:CS400)</f>
        <v>2.8894700316186572E-3</v>
      </c>
    </row>
    <row r="402" spans="2:97" ht="13.5" thickBot="1" x14ac:dyDescent="0.4">
      <c r="B402" s="39" t="s">
        <v>367</v>
      </c>
      <c r="D402" s="39" t="s">
        <v>368</v>
      </c>
      <c r="E402" s="39" t="s">
        <v>369</v>
      </c>
      <c r="F402" s="39" t="s">
        <v>370</v>
      </c>
      <c r="H402" s="39" t="s">
        <v>347</v>
      </c>
      <c r="I402" s="39" t="s">
        <v>371</v>
      </c>
      <c r="J402" s="39" t="s">
        <v>372</v>
      </c>
      <c r="K402" s="39" t="s">
        <v>349</v>
      </c>
      <c r="L402" s="39" t="s">
        <v>373</v>
      </c>
      <c r="M402" s="39" t="s">
        <v>374</v>
      </c>
      <c r="O402" s="45" t="s">
        <v>336</v>
      </c>
    </row>
    <row r="403" spans="2:97" ht="13.9" thickTop="1" thickBot="1" x14ac:dyDescent="0.4">
      <c r="B403" s="32">
        <f>1+B398</f>
        <v>4</v>
      </c>
      <c r="D403" s="32">
        <f>IF(F398,IF(M403&lt;0,D398,H403),E398)</f>
        <v>0</v>
      </c>
      <c r="E403" s="32">
        <f>IF(F398,IF(M403&lt;0,H403,E398),H403)</f>
        <v>6.7877914489145041E-6</v>
      </c>
      <c r="F403" s="32" t="b">
        <f>OR(F398,M403*M398&lt;=0)</f>
        <v>1</v>
      </c>
      <c r="H403" s="32">
        <f>IF(F398,(D398+E398)/2,2*H398)</f>
        <v>6.7877914489145041E-6</v>
      </c>
      <c r="I403" s="32">
        <f>I398</f>
        <v>-0.4884710572433214</v>
      </c>
      <c r="J403" s="32">
        <f>J398</f>
        <v>-1</v>
      </c>
      <c r="K403" s="32">
        <f>I403+J403*H403</f>
        <v>-0.48847784503477032</v>
      </c>
      <c r="L403" s="32">
        <f>$CE$3-$CE$7*SUMPRODUCT($B$3:$CD$3,Q405:CS405)</f>
        <v>1.9770993879433263E-3</v>
      </c>
      <c r="M403" s="32">
        <f>SUMPRODUCT(L403:L406,J403:J406)</f>
        <v>-4.1364763778763336E-3</v>
      </c>
      <c r="O403" s="46">
        <f>SUM(Q403:CS403)</f>
        <v>-1.6469587986182994</v>
      </c>
      <c r="P403" s="39" t="s">
        <v>363</v>
      </c>
      <c r="Q403" s="32">
        <f t="shared" ref="Q403:AV403" si="878">SUMPRODUCT(B$3:B$6,$K403:$K406)</f>
        <v>0.94689772102710046</v>
      </c>
      <c r="R403" s="32">
        <f t="shared" si="878"/>
        <v>0.48355075879066589</v>
      </c>
      <c r="S403" s="32">
        <f t="shared" si="878"/>
        <v>2.0203796554231324E-2</v>
      </c>
      <c r="T403" s="32">
        <f t="shared" si="878"/>
        <v>0.52483548911090527</v>
      </c>
      <c r="U403" s="32">
        <f t="shared" si="878"/>
        <v>6.148852687447065E-2</v>
      </c>
      <c r="V403" s="32">
        <f t="shared" si="878"/>
        <v>-0.40185843536196392</v>
      </c>
      <c r="W403" s="32">
        <f t="shared" si="878"/>
        <v>0.10277325719470998</v>
      </c>
      <c r="X403" s="32">
        <f t="shared" si="878"/>
        <v>-0.36057370504172459</v>
      </c>
      <c r="Y403" s="32">
        <f t="shared" si="878"/>
        <v>-0.82392066727815916</v>
      </c>
      <c r="Z403" s="32">
        <f t="shared" si="878"/>
        <v>1.3128885651645001</v>
      </c>
      <c r="AA403" s="32">
        <f t="shared" si="878"/>
        <v>0.84954160292806558</v>
      </c>
      <c r="AB403" s="32">
        <f t="shared" si="878"/>
        <v>0.38619464069163101</v>
      </c>
      <c r="AC403" s="32">
        <f t="shared" si="878"/>
        <v>0.89082633324830496</v>
      </c>
      <c r="AD403" s="32">
        <f t="shared" si="878"/>
        <v>0.42747937101187039</v>
      </c>
      <c r="AE403" s="32">
        <f t="shared" si="878"/>
        <v>-3.5867591224564177E-2</v>
      </c>
      <c r="AF403" s="32">
        <f t="shared" si="878"/>
        <v>0.46876410133210972</v>
      </c>
      <c r="AG403" s="32">
        <f t="shared" si="878"/>
        <v>5.4171390956751497E-3</v>
      </c>
      <c r="AH403" s="32">
        <f t="shared" si="878"/>
        <v>-0.45792982314075942</v>
      </c>
      <c r="AI403" s="32">
        <f t="shared" si="878"/>
        <v>1.8008763573476998</v>
      </c>
      <c r="AJ403" s="32">
        <f t="shared" si="878"/>
        <v>1.3375293951112652</v>
      </c>
      <c r="AK403" s="32">
        <f t="shared" si="878"/>
        <v>0.87418243287483066</v>
      </c>
      <c r="AL403" s="32">
        <f t="shared" si="878"/>
        <v>1.3788141254315045</v>
      </c>
      <c r="AM403" s="32">
        <f t="shared" si="878"/>
        <v>0.91546716319506993</v>
      </c>
      <c r="AN403" s="32">
        <f t="shared" si="878"/>
        <v>0.45212020095863537</v>
      </c>
      <c r="AO403" s="32">
        <f t="shared" si="878"/>
        <v>0.9567518935153092</v>
      </c>
      <c r="AP403" s="32">
        <f t="shared" si="878"/>
        <v>0.49340493127887469</v>
      </c>
      <c r="AQ403" s="32">
        <f t="shared" si="878"/>
        <v>3.0057969042440125E-2</v>
      </c>
      <c r="AR403" s="32">
        <f t="shared" si="878"/>
        <v>0.45841987599233014</v>
      </c>
      <c r="AS403" s="32">
        <f t="shared" si="878"/>
        <v>-4.9270862441044283E-3</v>
      </c>
      <c r="AT403" s="32">
        <f t="shared" si="878"/>
        <v>-0.468274048480539</v>
      </c>
      <c r="AU403" s="32">
        <f t="shared" si="878"/>
        <v>3.6357644076134898E-2</v>
      </c>
      <c r="AV403" s="32">
        <f t="shared" si="878"/>
        <v>-0.42698931816029967</v>
      </c>
      <c r="AW403" s="32">
        <f t="shared" ref="AW403:CB403" si="879">SUMPRODUCT(AH$3:AH$6,$K403:$K406)</f>
        <v>-0.89033628039673429</v>
      </c>
      <c r="AX403" s="32">
        <f t="shared" si="879"/>
        <v>-0.38570458784006034</v>
      </c>
      <c r="AY403" s="32">
        <f t="shared" si="879"/>
        <v>-0.84905155007649491</v>
      </c>
      <c r="AZ403" s="32">
        <f t="shared" si="879"/>
        <v>-1.3123985123129294</v>
      </c>
      <c r="BA403" s="32">
        <f t="shared" si="879"/>
        <v>0.82441072012972993</v>
      </c>
      <c r="BB403" s="32">
        <f t="shared" si="879"/>
        <v>0.36106375789329531</v>
      </c>
      <c r="BC403" s="32">
        <f t="shared" si="879"/>
        <v>-0.10228320434313926</v>
      </c>
      <c r="BD403" s="32">
        <f t="shared" si="879"/>
        <v>0.40234848821353464</v>
      </c>
      <c r="BE403" s="32">
        <f t="shared" si="879"/>
        <v>-6.099847402289995E-2</v>
      </c>
      <c r="BF403" s="32">
        <f t="shared" si="879"/>
        <v>-0.5243454362593345</v>
      </c>
      <c r="BG403" s="32">
        <f t="shared" si="879"/>
        <v>-1.9713743702660602E-2</v>
      </c>
      <c r="BH403" s="32">
        <f t="shared" si="879"/>
        <v>-0.48306070593909517</v>
      </c>
      <c r="BI403" s="32">
        <f t="shared" si="879"/>
        <v>-0.94640766817552979</v>
      </c>
      <c r="BJ403" s="32">
        <f t="shared" si="879"/>
        <v>1.3123985123129294</v>
      </c>
      <c r="BK403" s="32">
        <f t="shared" si="879"/>
        <v>0.84905155007649491</v>
      </c>
      <c r="BL403" s="32">
        <f t="shared" si="879"/>
        <v>0.38570458784006034</v>
      </c>
      <c r="BM403" s="32">
        <f t="shared" si="879"/>
        <v>0.89033628039673429</v>
      </c>
      <c r="BN403" s="32">
        <f t="shared" si="879"/>
        <v>0.42698931816029967</v>
      </c>
      <c r="BO403" s="32">
        <f t="shared" si="879"/>
        <v>-3.6357644076134898E-2</v>
      </c>
      <c r="BP403" s="32">
        <f t="shared" si="879"/>
        <v>0.468274048480539</v>
      </c>
      <c r="BQ403" s="32">
        <f t="shared" si="879"/>
        <v>4.9270862441044283E-3</v>
      </c>
      <c r="BR403" s="32">
        <f t="shared" si="879"/>
        <v>-0.45841987599233014</v>
      </c>
      <c r="BS403" s="32">
        <f t="shared" si="879"/>
        <v>-3.0057969042440125E-2</v>
      </c>
      <c r="BT403" s="32">
        <f t="shared" si="879"/>
        <v>-0.49340493127887469</v>
      </c>
      <c r="BU403" s="32">
        <f t="shared" si="879"/>
        <v>-0.9567518935153092</v>
      </c>
      <c r="BV403" s="32">
        <f t="shared" si="879"/>
        <v>-0.45212020095863537</v>
      </c>
      <c r="BW403" s="32">
        <f t="shared" si="879"/>
        <v>-0.91546716319506993</v>
      </c>
      <c r="BX403" s="32">
        <f t="shared" si="879"/>
        <v>-1.3788141254315045</v>
      </c>
      <c r="BY403" s="32">
        <f t="shared" si="879"/>
        <v>-0.87418243287483066</v>
      </c>
      <c r="BZ403" s="32">
        <f t="shared" si="879"/>
        <v>-1.3375293951112652</v>
      </c>
      <c r="CA403" s="32">
        <f t="shared" si="879"/>
        <v>-1.8008763573476998</v>
      </c>
      <c r="CB403" s="32">
        <f t="shared" si="879"/>
        <v>0.33593287509495956</v>
      </c>
      <c r="CC403" s="32">
        <f t="shared" ref="CC403:CS403" si="880">SUMPRODUCT(BN$3:BN$6,$K403:$K406)</f>
        <v>-0.12741408714147501</v>
      </c>
      <c r="CD403" s="32">
        <f t="shared" si="880"/>
        <v>-0.59076104937790963</v>
      </c>
      <c r="CE403" s="32">
        <f t="shared" si="880"/>
        <v>-8.6129356821235681E-2</v>
      </c>
      <c r="CF403" s="32">
        <f t="shared" si="880"/>
        <v>-0.54947631905767025</v>
      </c>
      <c r="CG403" s="32">
        <f t="shared" si="880"/>
        <v>-1.0128232812941049</v>
      </c>
      <c r="CH403" s="32">
        <f t="shared" si="880"/>
        <v>-0.50819158873743087</v>
      </c>
      <c r="CI403" s="32">
        <f t="shared" si="880"/>
        <v>-0.97153855097386543</v>
      </c>
      <c r="CJ403" s="32">
        <f t="shared" si="880"/>
        <v>-1.4348855132103</v>
      </c>
      <c r="CK403" s="32">
        <f t="shared" si="880"/>
        <v>0.82392066727815916</v>
      </c>
      <c r="CL403" s="32">
        <f t="shared" si="880"/>
        <v>0.36057370504172459</v>
      </c>
      <c r="CM403" s="32">
        <f t="shared" si="880"/>
        <v>-0.10277325719470998</v>
      </c>
      <c r="CN403" s="32">
        <f t="shared" si="880"/>
        <v>0.40185843536196392</v>
      </c>
      <c r="CO403" s="32">
        <f t="shared" si="880"/>
        <v>-6.148852687447065E-2</v>
      </c>
      <c r="CP403" s="32">
        <f t="shared" si="880"/>
        <v>-0.52483548911090527</v>
      </c>
      <c r="CQ403" s="32">
        <f t="shared" si="880"/>
        <v>-2.0203796554231324E-2</v>
      </c>
      <c r="CR403" s="32">
        <f t="shared" si="880"/>
        <v>-0.48355075879066589</v>
      </c>
      <c r="CS403" s="32">
        <f t="shared" si="880"/>
        <v>-0.94689772102710046</v>
      </c>
    </row>
    <row r="404" spans="2:97" ht="13.9" thickTop="1" thickBot="1" x14ac:dyDescent="0.4">
      <c r="H404" s="33">
        <f>H403</f>
        <v>6.7877914489145041E-6</v>
      </c>
      <c r="I404" s="33">
        <f t="shared" ref="I404:J404" si="881">I399</f>
        <v>0.42698672216564187</v>
      </c>
      <c r="J404" s="33">
        <f t="shared" si="881"/>
        <v>0.3824505625029066</v>
      </c>
      <c r="K404" s="33">
        <f t="shared" ref="K404:K406" si="882">I404+J404*H404</f>
        <v>0.42698931816029967</v>
      </c>
      <c r="L404" s="33">
        <f>$CE$4-$CE$7*SUMPRODUCT($B$4:$CD$4,Q405:CS405)</f>
        <v>-8.2589792819476315E-4</v>
      </c>
      <c r="M404" s="39" t="s">
        <v>375</v>
      </c>
      <c r="O404" s="47">
        <f t="shared" ref="O404:O405" si="883">SUM(Q404:CS404)</f>
        <v>103.79499774975609</v>
      </c>
      <c r="P404" s="39" t="s">
        <v>365</v>
      </c>
      <c r="Q404" s="33">
        <f>EXP(Q403)</f>
        <v>2.577700496362076</v>
      </c>
      <c r="R404" s="33">
        <f>EXP(R403)</f>
        <v>1.6218228922940379</v>
      </c>
      <c r="S404" s="33">
        <f t="shared" ref="S404:CD404" si="884">EXP(S403)</f>
        <v>1.020409274731944</v>
      </c>
      <c r="T404" s="33">
        <f t="shared" si="884"/>
        <v>1.6901807723648599</v>
      </c>
      <c r="U404" s="33">
        <f t="shared" si="884"/>
        <v>1.063418295727212</v>
      </c>
      <c r="V404" s="33">
        <f t="shared" si="884"/>
        <v>0.66907545641114974</v>
      </c>
      <c r="W404" s="33">
        <f t="shared" si="884"/>
        <v>1.1082400951171663</v>
      </c>
      <c r="X404" s="33">
        <f t="shared" si="884"/>
        <v>0.69727618043903072</v>
      </c>
      <c r="Y404" s="33">
        <f t="shared" si="884"/>
        <v>0.43870824918696155</v>
      </c>
      <c r="Z404" s="33">
        <f t="shared" si="884"/>
        <v>3.7168947131893564</v>
      </c>
      <c r="AA404" s="33">
        <f t="shared" si="884"/>
        <v>2.3385746104346632</v>
      </c>
      <c r="AB404" s="33">
        <f t="shared" si="884"/>
        <v>1.4713710316203468</v>
      </c>
      <c r="AC404" s="33">
        <f t="shared" si="884"/>
        <v>2.437142711499412</v>
      </c>
      <c r="AD404" s="33">
        <f t="shared" si="884"/>
        <v>1.5333875471086176</v>
      </c>
      <c r="AE404" s="33">
        <f t="shared" si="884"/>
        <v>0.96476802877956969</v>
      </c>
      <c r="AF404" s="33">
        <f t="shared" si="884"/>
        <v>1.5980179839740623</v>
      </c>
      <c r="AG404" s="33">
        <f t="shared" si="884"/>
        <v>1.0054318383242684</v>
      </c>
      <c r="AH404" s="33">
        <f t="shared" si="884"/>
        <v>0.63259186796018285</v>
      </c>
      <c r="AI404" s="33">
        <f t="shared" si="884"/>
        <v>6.0549514411694236</v>
      </c>
      <c r="AJ404" s="33">
        <f t="shared" si="884"/>
        <v>3.8096198037267923</v>
      </c>
      <c r="AK404" s="33">
        <f t="shared" si="884"/>
        <v>2.3969148538942457</v>
      </c>
      <c r="AL404" s="33">
        <f t="shared" si="884"/>
        <v>3.9701906865870211</v>
      </c>
      <c r="AM404" s="33">
        <f t="shared" si="884"/>
        <v>2.4979419259012974</v>
      </c>
      <c r="AN404" s="33">
        <f t="shared" si="884"/>
        <v>1.5716408499611536</v>
      </c>
      <c r="AO404" s="33">
        <f t="shared" si="884"/>
        <v>2.6032271672220131</v>
      </c>
      <c r="AP404" s="33">
        <f t="shared" si="884"/>
        <v>1.6378836174338003</v>
      </c>
      <c r="AQ404" s="33">
        <f t="shared" si="884"/>
        <v>1.0305142701475365</v>
      </c>
      <c r="AR404" s="33">
        <f t="shared" si="884"/>
        <v>1.581572928171217</v>
      </c>
      <c r="AS404" s="33">
        <f t="shared" si="884"/>
        <v>0.99508503193471753</v>
      </c>
      <c r="AT404" s="33">
        <f t="shared" si="884"/>
        <v>0.62608192334544177</v>
      </c>
      <c r="AU404" s="33">
        <f t="shared" si="884"/>
        <v>1.0370266666202705</v>
      </c>
      <c r="AV404" s="33">
        <f t="shared" si="884"/>
        <v>0.65247052177619935</v>
      </c>
      <c r="AW404" s="33">
        <f t="shared" si="884"/>
        <v>0.41051768048968751</v>
      </c>
      <c r="AX404" s="33">
        <f t="shared" si="884"/>
        <v>0.6799713678237207</v>
      </c>
      <c r="AY404" s="33">
        <f t="shared" si="884"/>
        <v>0.42782050591113208</v>
      </c>
      <c r="AZ404" s="33">
        <f t="shared" si="884"/>
        <v>0.26917366515571695</v>
      </c>
      <c r="BA404" s="33">
        <f t="shared" si="884"/>
        <v>2.2805364950425489</v>
      </c>
      <c r="BB404" s="33">
        <f t="shared" si="884"/>
        <v>1.4348549412904668</v>
      </c>
      <c r="BC404" s="33">
        <f t="shared" si="884"/>
        <v>0.90277384598804988</v>
      </c>
      <c r="BD404" s="33">
        <f t="shared" si="884"/>
        <v>1.495332347585443</v>
      </c>
      <c r="BE404" s="33">
        <f t="shared" si="884"/>
        <v>0.94082467545182424</v>
      </c>
      <c r="BF404" s="33">
        <f t="shared" si="884"/>
        <v>0.59194270181362008</v>
      </c>
      <c r="BG404" s="33">
        <f t="shared" si="884"/>
        <v>0.98047930151351248</v>
      </c>
      <c r="BH404" s="33">
        <f t="shared" si="884"/>
        <v>0.61689237320599899</v>
      </c>
      <c r="BI404" s="33">
        <f t="shared" si="884"/>
        <v>0.38813282394874188</v>
      </c>
      <c r="BJ404" s="33">
        <f t="shared" si="884"/>
        <v>3.7150736845727463</v>
      </c>
      <c r="BK404" s="33">
        <f t="shared" si="884"/>
        <v>2.3374288660387923</v>
      </c>
      <c r="BL404" s="33">
        <f t="shared" si="884"/>
        <v>1.470650158697925</v>
      </c>
      <c r="BM404" s="33">
        <f t="shared" si="884"/>
        <v>2.4359486753582607</v>
      </c>
      <c r="BN404" s="33">
        <f t="shared" si="884"/>
        <v>1.5326362902614088</v>
      </c>
      <c r="BO404" s="33">
        <f t="shared" si="884"/>
        <v>0.96429535728242888</v>
      </c>
      <c r="BP404" s="33">
        <f t="shared" si="884"/>
        <v>1.5972350625562595</v>
      </c>
      <c r="BQ404" s="33">
        <f t="shared" si="884"/>
        <v>1.0049392442932503</v>
      </c>
      <c r="BR404" s="33">
        <f t="shared" si="884"/>
        <v>0.63228194045803909</v>
      </c>
      <c r="BS404" s="33">
        <f t="shared" si="884"/>
        <v>0.97038927938070396</v>
      </c>
      <c r="BT404" s="33">
        <f t="shared" si="884"/>
        <v>0.61054399064493836</v>
      </c>
      <c r="BU404" s="33">
        <f t="shared" si="884"/>
        <v>0.38413858482705221</v>
      </c>
      <c r="BV404" s="33">
        <f t="shared" si="884"/>
        <v>0.63627768394077888</v>
      </c>
      <c r="BW404" s="33">
        <f t="shared" si="884"/>
        <v>0.40032956316195545</v>
      </c>
      <c r="BX404" s="33">
        <f t="shared" si="884"/>
        <v>0.25187707063502562</v>
      </c>
      <c r="BY404" s="33">
        <f t="shared" si="884"/>
        <v>0.4172029717181272</v>
      </c>
      <c r="BZ404" s="33">
        <f t="shared" si="884"/>
        <v>0.26249338556612439</v>
      </c>
      <c r="CA404" s="33">
        <f t="shared" si="884"/>
        <v>0.16515409078274373</v>
      </c>
      <c r="CB404" s="33">
        <f t="shared" si="884"/>
        <v>1.3992450974642381</v>
      </c>
      <c r="CC404" s="33">
        <f t="shared" si="884"/>
        <v>0.88036904760674051</v>
      </c>
      <c r="CD404" s="33">
        <f t="shared" si="884"/>
        <v>0.55390557479070113</v>
      </c>
      <c r="CE404" s="33">
        <f t="shared" ref="CE404:CS404" si="885">EXP(CE403)</f>
        <v>0.91747554182402313</v>
      </c>
      <c r="CF404" s="33">
        <f t="shared" si="885"/>
        <v>0.57725202712653223</v>
      </c>
      <c r="CG404" s="33">
        <f t="shared" si="885"/>
        <v>0.36319213715410847</v>
      </c>
      <c r="CH404" s="33">
        <f t="shared" si="885"/>
        <v>0.60158250428802995</v>
      </c>
      <c r="CI404" s="33">
        <f t="shared" si="885"/>
        <v>0.37850024796707699</v>
      </c>
      <c r="CJ404" s="33">
        <f t="shared" si="885"/>
        <v>0.23814262663886671</v>
      </c>
      <c r="CK404" s="33">
        <f t="shared" si="885"/>
        <v>2.279419185422785</v>
      </c>
      <c r="CL404" s="33">
        <f t="shared" si="885"/>
        <v>1.434151958798253</v>
      </c>
      <c r="CM404" s="33">
        <f t="shared" si="885"/>
        <v>0.90233154747417554</v>
      </c>
      <c r="CN404" s="33">
        <f t="shared" si="885"/>
        <v>1.4945997352285116</v>
      </c>
      <c r="CO404" s="33">
        <f t="shared" si="885"/>
        <v>0.94036373458870781</v>
      </c>
      <c r="CP404" s="33">
        <f t="shared" si="885"/>
        <v>0.59165268967107254</v>
      </c>
      <c r="CQ404" s="33">
        <f t="shared" si="885"/>
        <v>0.97999893254860371</v>
      </c>
      <c r="CR404" s="33">
        <f t="shared" si="885"/>
        <v>0.61659013740120472</v>
      </c>
      <c r="CS404" s="33">
        <f t="shared" si="885"/>
        <v>0.38794266494936319</v>
      </c>
    </row>
    <row r="405" spans="2:97" ht="13.9" thickTop="1" thickBot="1" x14ac:dyDescent="0.4">
      <c r="H405" s="32">
        <f t="shared" ref="H405:H406" si="886">H404</f>
        <v>6.7877914489145041E-6</v>
      </c>
      <c r="I405" s="32">
        <f t="shared" ref="I405:J405" si="887">I400</f>
        <v>-0.42206698608443433</v>
      </c>
      <c r="J405" s="32">
        <f t="shared" si="887"/>
        <v>0.70039986862722836</v>
      </c>
      <c r="K405" s="32">
        <f t="shared" si="882"/>
        <v>-0.42206223191619524</v>
      </c>
      <c r="L405" s="32">
        <f>$CE$5-$CE$7*SUMPRODUCT($B$5:$CD$5,Q405:CS405)</f>
        <v>-1.4253628161213783E-3</v>
      </c>
      <c r="M405" s="32">
        <f>SUMPRODUCT($B$7:$CD$7, LN(Q405:CS405))</f>
        <v>-2480.3390488889772</v>
      </c>
      <c r="O405" s="48">
        <f t="shared" si="883"/>
        <v>1</v>
      </c>
      <c r="P405" s="39" t="s">
        <v>366</v>
      </c>
      <c r="Q405" s="32">
        <f t="shared" ref="Q405:AV405" si="888">Q404/$O404</f>
        <v>2.483453492216231E-2</v>
      </c>
      <c r="R405" s="32">
        <f t="shared" si="888"/>
        <v>1.5625250999129668E-2</v>
      </c>
      <c r="S405" s="32">
        <f t="shared" si="888"/>
        <v>9.8310062802071958E-3</v>
      </c>
      <c r="T405" s="32">
        <f t="shared" si="888"/>
        <v>1.6283836495086117E-2</v>
      </c>
      <c r="U405" s="32">
        <f t="shared" si="888"/>
        <v>1.0245371345265153E-2</v>
      </c>
      <c r="V405" s="32">
        <f t="shared" si="888"/>
        <v>6.4461242922732465E-3</v>
      </c>
      <c r="W405" s="32">
        <f t="shared" si="888"/>
        <v>1.0677201398366719E-2</v>
      </c>
      <c r="X405" s="32">
        <f t="shared" si="888"/>
        <v>6.7178206614554236E-3</v>
      </c>
      <c r="Y405" s="32">
        <f t="shared" si="888"/>
        <v>4.2266800780193904E-3</v>
      </c>
      <c r="Z405" s="32">
        <f t="shared" si="888"/>
        <v>3.5809959957324541E-2</v>
      </c>
      <c r="AA405" s="32">
        <f t="shared" si="888"/>
        <v>2.2530706306992127E-2</v>
      </c>
      <c r="AB405" s="32">
        <f t="shared" si="888"/>
        <v>1.4175741254580878E-2</v>
      </c>
      <c r="AC405" s="32">
        <f t="shared" si="888"/>
        <v>2.3480348420790241E-2</v>
      </c>
      <c r="AD405" s="32">
        <f t="shared" si="888"/>
        <v>1.4773231661948959E-2</v>
      </c>
      <c r="AE405" s="32">
        <f t="shared" si="888"/>
        <v>9.2949376144847665E-3</v>
      </c>
      <c r="AF405" s="32">
        <f t="shared" si="888"/>
        <v>1.5395905569811696E-2</v>
      </c>
      <c r="AG405" s="32">
        <f t="shared" si="888"/>
        <v>9.6867080314246758E-3</v>
      </c>
      <c r="AH405" s="32">
        <f t="shared" si="888"/>
        <v>6.094627695694221E-3</v>
      </c>
      <c r="AI405" s="32">
        <f t="shared" si="888"/>
        <v>5.8335676790201116E-2</v>
      </c>
      <c r="AJ405" s="32">
        <f t="shared" si="888"/>
        <v>3.6703308312714372E-2</v>
      </c>
      <c r="AK405" s="32">
        <f t="shared" si="888"/>
        <v>2.3092778128605704E-2</v>
      </c>
      <c r="AL405" s="32">
        <f t="shared" si="888"/>
        <v>3.8250308518325012E-2</v>
      </c>
      <c r="AM405" s="32">
        <f t="shared" si="888"/>
        <v>2.4066110892200173E-2</v>
      </c>
      <c r="AN405" s="32">
        <f t="shared" si="888"/>
        <v>1.5141778351884466E-2</v>
      </c>
      <c r="AO405" s="32">
        <f t="shared" si="888"/>
        <v>2.5080468458588415E-2</v>
      </c>
      <c r="AP405" s="32">
        <f t="shared" si="888"/>
        <v>1.577998605850588E-2</v>
      </c>
      <c r="AQ405" s="32">
        <f t="shared" si="888"/>
        <v>9.9283616020884608E-3</v>
      </c>
      <c r="AR405" s="32">
        <f t="shared" si="888"/>
        <v>1.52374677244495E-2</v>
      </c>
      <c r="AS405" s="32">
        <f t="shared" si="888"/>
        <v>9.58702301178147E-3</v>
      </c>
      <c r="AT405" s="32">
        <f t="shared" si="888"/>
        <v>6.0319084437468759E-3</v>
      </c>
      <c r="AU405" s="32">
        <f t="shared" si="888"/>
        <v>9.9911044761567761E-3</v>
      </c>
      <c r="AV405" s="32">
        <f t="shared" si="888"/>
        <v>6.2861461141823921E-3</v>
      </c>
      <c r="AW405" s="32">
        <f t="shared" ref="AW405:CB405" si="889">AW404/$O404</f>
        <v>3.9550815491072372E-3</v>
      </c>
      <c r="AX405" s="32">
        <f t="shared" si="889"/>
        <v>6.5510995959852849E-3</v>
      </c>
      <c r="AY405" s="32">
        <f t="shared" si="889"/>
        <v>4.1217834692051664E-3</v>
      </c>
      <c r="AZ405" s="32">
        <f t="shared" si="889"/>
        <v>2.593320208018883E-3</v>
      </c>
      <c r="BA405" s="32">
        <f t="shared" si="889"/>
        <v>2.1971545300678113E-2</v>
      </c>
      <c r="BB405" s="32">
        <f t="shared" si="889"/>
        <v>1.382393152269073E-2</v>
      </c>
      <c r="BC405" s="32">
        <f t="shared" si="889"/>
        <v>8.6976623687066972E-3</v>
      </c>
      <c r="BD405" s="32">
        <f t="shared" si="889"/>
        <v>1.4406593573908111E-2</v>
      </c>
      <c r="BE405" s="32">
        <f t="shared" si="889"/>
        <v>9.0642583539536237E-3</v>
      </c>
      <c r="BF405" s="32">
        <f t="shared" si="889"/>
        <v>5.7029983587529014E-3</v>
      </c>
      <c r="BG405" s="32">
        <f t="shared" si="889"/>
        <v>9.4463059181078557E-3</v>
      </c>
      <c r="BH405" s="32">
        <f t="shared" si="889"/>
        <v>5.9433728655526527E-3</v>
      </c>
      <c r="BI405" s="32">
        <f t="shared" si="889"/>
        <v>3.7394174320857765E-3</v>
      </c>
      <c r="BJ405" s="32">
        <f t="shared" si="889"/>
        <v>3.579241548354363E-2</v>
      </c>
      <c r="BK405" s="32">
        <f t="shared" si="889"/>
        <v>2.2519667775071413E-2</v>
      </c>
      <c r="BL405" s="32">
        <f t="shared" si="889"/>
        <v>1.4168796094042797E-2</v>
      </c>
      <c r="BM405" s="32">
        <f t="shared" si="889"/>
        <v>2.3468844628054195E-2</v>
      </c>
      <c r="BN405" s="32">
        <f t="shared" si="889"/>
        <v>1.476599377126544E-2</v>
      </c>
      <c r="BO405" s="32">
        <f t="shared" si="889"/>
        <v>9.2903837197173111E-3</v>
      </c>
      <c r="BP405" s="32">
        <f t="shared" si="889"/>
        <v>1.5388362610759947E-2</v>
      </c>
      <c r="BQ405" s="32">
        <f t="shared" si="889"/>
        <v>9.6819621954817355E-3</v>
      </c>
      <c r="BR405" s="32">
        <f t="shared" si="889"/>
        <v>6.0916417377110538E-3</v>
      </c>
      <c r="BS405" s="32">
        <f t="shared" si="889"/>
        <v>9.3490948544578036E-3</v>
      </c>
      <c r="BT405" s="32">
        <f t="shared" si="889"/>
        <v>5.8822101631229437E-3</v>
      </c>
      <c r="BU405" s="32">
        <f t="shared" si="889"/>
        <v>3.7009354319096259E-3</v>
      </c>
      <c r="BV405" s="32">
        <f t="shared" si="889"/>
        <v>6.1301382314666898E-3</v>
      </c>
      <c r="BW405" s="32">
        <f t="shared" si="889"/>
        <v>3.8569253994988036E-3</v>
      </c>
      <c r="BX405" s="32">
        <f t="shared" si="889"/>
        <v>2.4266783187595138E-3</v>
      </c>
      <c r="BY405" s="32">
        <f t="shared" si="889"/>
        <v>4.0194901562017483E-3</v>
      </c>
      <c r="BZ405" s="32">
        <f t="shared" si="889"/>
        <v>2.5289598849356997E-3</v>
      </c>
      <c r="CA405" s="32">
        <f t="shared" si="889"/>
        <v>1.5911565524662466E-3</v>
      </c>
      <c r="CB405" s="32">
        <f t="shared" si="889"/>
        <v>1.348085291005776E-2</v>
      </c>
      <c r="CC405" s="32">
        <f t="shared" ref="CC405:CS405" si="890">CC404/$O404</f>
        <v>8.4818061245038115E-3</v>
      </c>
      <c r="CD405" s="32">
        <f t="shared" si="890"/>
        <v>5.3365343879686411E-3</v>
      </c>
      <c r="CE405" s="32">
        <f t="shared" si="890"/>
        <v>8.8393040292366019E-3</v>
      </c>
      <c r="CF405" s="32">
        <f t="shared" si="890"/>
        <v>5.5614628801115683E-3</v>
      </c>
      <c r="CG405" s="32">
        <f t="shared" si="890"/>
        <v>3.4991294862758639E-3</v>
      </c>
      <c r="CH405" s="32">
        <f t="shared" si="890"/>
        <v>5.7958718370842068E-3</v>
      </c>
      <c r="CI405" s="32">
        <f t="shared" si="890"/>
        <v>3.6466135765002841E-3</v>
      </c>
      <c r="CJ405" s="32">
        <f t="shared" si="890"/>
        <v>2.2943555258126717E-3</v>
      </c>
      <c r="CK405" s="32">
        <f t="shared" si="890"/>
        <v>2.1960780720072237E-2</v>
      </c>
      <c r="CL405" s="32">
        <f t="shared" si="890"/>
        <v>1.3817158725278002E-2</v>
      </c>
      <c r="CM405" s="32">
        <f t="shared" si="890"/>
        <v>8.6934010986699593E-3</v>
      </c>
      <c r="CN405" s="32">
        <f t="shared" si="890"/>
        <v>1.4399535311247923E-2</v>
      </c>
      <c r="CO405" s="32">
        <f t="shared" si="890"/>
        <v>9.0598174765210929E-3</v>
      </c>
      <c r="CP405" s="32">
        <f t="shared" si="890"/>
        <v>5.700204272825497E-3</v>
      </c>
      <c r="CQ405" s="32">
        <f t="shared" si="890"/>
        <v>9.4416778630442878E-3</v>
      </c>
      <c r="CR405" s="32">
        <f t="shared" si="890"/>
        <v>5.9404610122712163E-3</v>
      </c>
      <c r="CS405" s="32">
        <f t="shared" si="890"/>
        <v>3.7375853688505411E-3</v>
      </c>
    </row>
    <row r="406" spans="2:97" ht="13.15" thickTop="1" x14ac:dyDescent="0.35">
      <c r="H406" s="34">
        <f t="shared" si="886"/>
        <v>6.7877914489145041E-6</v>
      </c>
      <c r="I406" s="34">
        <f t="shared" ref="I406:J406" si="891">I401</f>
        <v>-0.46334254939826458</v>
      </c>
      <c r="J406" s="34">
        <f t="shared" si="891"/>
        <v>-0.65011398821085675</v>
      </c>
      <c r="K406" s="34">
        <f t="shared" si="882"/>
        <v>-0.46334696223643457</v>
      </c>
      <c r="L406" s="34">
        <f>$CE$6-$CE$7*SUMPRODUCT($B$6:$CD$6,Q405:CS405)</f>
        <v>1.3000611414213381E-3</v>
      </c>
    </row>
    <row r="407" spans="2:97" ht="13.5" thickBot="1" x14ac:dyDescent="0.4">
      <c r="B407" s="39" t="s">
        <v>367</v>
      </c>
      <c r="D407" s="39" t="s">
        <v>368</v>
      </c>
      <c r="E407" s="39" t="s">
        <v>369</v>
      </c>
      <c r="F407" s="39" t="s">
        <v>370</v>
      </c>
      <c r="H407" s="39" t="s">
        <v>347</v>
      </c>
      <c r="I407" s="39" t="s">
        <v>371</v>
      </c>
      <c r="J407" s="39" t="s">
        <v>372</v>
      </c>
      <c r="K407" s="39" t="s">
        <v>349</v>
      </c>
      <c r="L407" s="39" t="s">
        <v>373</v>
      </c>
      <c r="M407" s="39" t="s">
        <v>374</v>
      </c>
      <c r="O407" s="45" t="s">
        <v>336</v>
      </c>
    </row>
    <row r="408" spans="2:97" ht="13.9" thickTop="1" thickBot="1" x14ac:dyDescent="0.4">
      <c r="B408" s="32">
        <f>1+B403</f>
        <v>5</v>
      </c>
      <c r="D408" s="32">
        <f>IF(F403,IF(M408&lt;0,D403,H408),E403)</f>
        <v>0</v>
      </c>
      <c r="E408" s="32">
        <f>IF(F403,IF(M408&lt;0,H408,E403),H408)</f>
        <v>3.3938957244572521E-6</v>
      </c>
      <c r="F408" s="32" t="b">
        <f>OR(F403,M408*M403&lt;=0)</f>
        <v>1</v>
      </c>
      <c r="H408" s="32">
        <f>IF(F403,(D403+E403)/2,2*H403)</f>
        <v>3.3938957244572521E-6</v>
      </c>
      <c r="I408" s="32">
        <f>I403</f>
        <v>-0.4884710572433214</v>
      </c>
      <c r="J408" s="32">
        <f>J403</f>
        <v>-1</v>
      </c>
      <c r="K408" s="32">
        <f>I408+J408*H408</f>
        <v>-0.48847445113904586</v>
      </c>
      <c r="L408" s="32">
        <f>$CE$3-$CE$7*SUMPRODUCT($B$3:$CD$3,Q410:CS410)</f>
        <v>7.6852999220022866E-4</v>
      </c>
      <c r="M408" s="32">
        <f>SUMPRODUCT(L408:L411,J408:J411)</f>
        <v>-1.6079157452030621E-3</v>
      </c>
      <c r="O408" s="46">
        <f>SUM(Q408:CS408)</f>
        <v>-1.6469537920571686</v>
      </c>
      <c r="P408" s="39" t="s">
        <v>363</v>
      </c>
      <c r="Q408" s="32">
        <f t="shared" ref="Q408:AV408" si="892">SUMPRODUCT(B$3:B$6,$K408:$K411)</f>
        <v>0.94689579579373939</v>
      </c>
      <c r="R408" s="32">
        <f t="shared" si="892"/>
        <v>0.48355103997638987</v>
      </c>
      <c r="S408" s="32">
        <f t="shared" si="892"/>
        <v>2.02062841590403E-2</v>
      </c>
      <c r="T408" s="32">
        <f t="shared" si="892"/>
        <v>0.52483118679342466</v>
      </c>
      <c r="U408" s="32">
        <f t="shared" si="892"/>
        <v>6.148643097607509E-2</v>
      </c>
      <c r="V408" s="32">
        <f t="shared" si="892"/>
        <v>-0.40185832484127448</v>
      </c>
      <c r="W408" s="32">
        <f t="shared" si="892"/>
        <v>0.10276657779310988</v>
      </c>
      <c r="X408" s="32">
        <f t="shared" si="892"/>
        <v>-0.36057817802423969</v>
      </c>
      <c r="Y408" s="32">
        <f t="shared" si="892"/>
        <v>-0.82392293384158921</v>
      </c>
      <c r="Z408" s="32">
        <f t="shared" si="892"/>
        <v>1.3128855273620001</v>
      </c>
      <c r="AA408" s="32">
        <f t="shared" si="892"/>
        <v>0.84954077154465057</v>
      </c>
      <c r="AB408" s="32">
        <f t="shared" si="892"/>
        <v>0.386196015727301</v>
      </c>
      <c r="AC408" s="32">
        <f t="shared" si="892"/>
        <v>0.89082091836168531</v>
      </c>
      <c r="AD408" s="32">
        <f t="shared" si="892"/>
        <v>0.42747616254433574</v>
      </c>
      <c r="AE408" s="32">
        <f t="shared" si="892"/>
        <v>-3.5868593273013838E-2</v>
      </c>
      <c r="AF408" s="32">
        <f t="shared" si="892"/>
        <v>0.46875630936137053</v>
      </c>
      <c r="AG408" s="32">
        <f t="shared" si="892"/>
        <v>5.4115535440209528E-3</v>
      </c>
      <c r="AH408" s="32">
        <f t="shared" si="892"/>
        <v>-0.45793320227332862</v>
      </c>
      <c r="AI408" s="32">
        <f t="shared" si="892"/>
        <v>1.8008718361196809</v>
      </c>
      <c r="AJ408" s="32">
        <f t="shared" si="892"/>
        <v>1.3375270803023314</v>
      </c>
      <c r="AK408" s="32">
        <f t="shared" si="892"/>
        <v>0.87418232448498179</v>
      </c>
      <c r="AL408" s="32">
        <f t="shared" si="892"/>
        <v>1.3788072271193661</v>
      </c>
      <c r="AM408" s="32">
        <f t="shared" si="892"/>
        <v>0.91546247130201663</v>
      </c>
      <c r="AN408" s="32">
        <f t="shared" si="892"/>
        <v>0.45211771548466706</v>
      </c>
      <c r="AO408" s="32">
        <f t="shared" si="892"/>
        <v>0.95674261811905148</v>
      </c>
      <c r="AP408" s="32">
        <f t="shared" si="892"/>
        <v>0.49339786230170185</v>
      </c>
      <c r="AQ408" s="32">
        <f t="shared" si="892"/>
        <v>3.0053106484352277E-2</v>
      </c>
      <c r="AR408" s="32">
        <f t="shared" si="892"/>
        <v>0.45842134465469359</v>
      </c>
      <c r="AS408" s="32">
        <f t="shared" si="892"/>
        <v>-4.9234111626559884E-3</v>
      </c>
      <c r="AT408" s="32">
        <f t="shared" si="892"/>
        <v>-0.46826816698000556</v>
      </c>
      <c r="AU408" s="32">
        <f t="shared" si="892"/>
        <v>3.6356735654378802E-2</v>
      </c>
      <c r="AV408" s="32">
        <f t="shared" si="892"/>
        <v>-0.42698802016297077</v>
      </c>
      <c r="AW408" s="32">
        <f t="shared" ref="AW408:CB408" si="893">SUMPRODUCT(AH$3:AH$6,$K408:$K411)</f>
        <v>-0.89033277598032035</v>
      </c>
      <c r="AX408" s="32">
        <f t="shared" si="893"/>
        <v>-0.38570787334593604</v>
      </c>
      <c r="AY408" s="32">
        <f t="shared" si="893"/>
        <v>-0.84905262916328561</v>
      </c>
      <c r="AZ408" s="32">
        <f t="shared" si="893"/>
        <v>-1.3123973849806352</v>
      </c>
      <c r="BA408" s="32">
        <f t="shared" si="893"/>
        <v>0.82441107622295418</v>
      </c>
      <c r="BB408" s="32">
        <f t="shared" si="893"/>
        <v>0.36106632040560466</v>
      </c>
      <c r="BC408" s="32">
        <f t="shared" si="893"/>
        <v>-0.10227843541174492</v>
      </c>
      <c r="BD408" s="32">
        <f t="shared" si="893"/>
        <v>0.40234646722263945</v>
      </c>
      <c r="BE408" s="32">
        <f t="shared" si="893"/>
        <v>-6.0998288594710105E-2</v>
      </c>
      <c r="BF408" s="32">
        <f t="shared" si="893"/>
        <v>-0.5243430444120597</v>
      </c>
      <c r="BG408" s="32">
        <f t="shared" si="893"/>
        <v>-1.9718141777675335E-2</v>
      </c>
      <c r="BH408" s="32">
        <f t="shared" si="893"/>
        <v>-0.48306289759502491</v>
      </c>
      <c r="BI408" s="32">
        <f t="shared" si="893"/>
        <v>-0.94640765341237443</v>
      </c>
      <c r="BJ408" s="32">
        <f t="shared" si="893"/>
        <v>1.3123973849806352</v>
      </c>
      <c r="BK408" s="32">
        <f t="shared" si="893"/>
        <v>0.84905262916328561</v>
      </c>
      <c r="BL408" s="32">
        <f t="shared" si="893"/>
        <v>0.38570787334593604</v>
      </c>
      <c r="BM408" s="32">
        <f t="shared" si="893"/>
        <v>0.89033277598032035</v>
      </c>
      <c r="BN408" s="32">
        <f t="shared" si="893"/>
        <v>0.42698802016297077</v>
      </c>
      <c r="BO408" s="32">
        <f t="shared" si="893"/>
        <v>-3.6356735654378802E-2</v>
      </c>
      <c r="BP408" s="32">
        <f t="shared" si="893"/>
        <v>0.46826816698000556</v>
      </c>
      <c r="BQ408" s="32">
        <f t="shared" si="893"/>
        <v>4.9234111626559884E-3</v>
      </c>
      <c r="BR408" s="32">
        <f t="shared" si="893"/>
        <v>-0.45842134465469359</v>
      </c>
      <c r="BS408" s="32">
        <f t="shared" si="893"/>
        <v>-3.0053106484352277E-2</v>
      </c>
      <c r="BT408" s="32">
        <f t="shared" si="893"/>
        <v>-0.49339786230170185</v>
      </c>
      <c r="BU408" s="32">
        <f t="shared" si="893"/>
        <v>-0.95674261811905148</v>
      </c>
      <c r="BV408" s="32">
        <f t="shared" si="893"/>
        <v>-0.45211771548466706</v>
      </c>
      <c r="BW408" s="32">
        <f t="shared" si="893"/>
        <v>-0.91546247130201663</v>
      </c>
      <c r="BX408" s="32">
        <f t="shared" si="893"/>
        <v>-1.3788072271193661</v>
      </c>
      <c r="BY408" s="32">
        <f t="shared" si="893"/>
        <v>-0.87418232448498179</v>
      </c>
      <c r="BZ408" s="32">
        <f t="shared" si="893"/>
        <v>-1.3375270803023314</v>
      </c>
      <c r="CA408" s="32">
        <f t="shared" si="893"/>
        <v>-1.8008718361196809</v>
      </c>
      <c r="CB408" s="32">
        <f t="shared" si="893"/>
        <v>0.33593662508390837</v>
      </c>
      <c r="CC408" s="32">
        <f t="shared" ref="CC408:CS408" si="894">SUMPRODUCT(BN$3:BN$6,$K408:$K411)</f>
        <v>-0.1274081307334412</v>
      </c>
      <c r="CD408" s="32">
        <f t="shared" si="894"/>
        <v>-0.59075288655079072</v>
      </c>
      <c r="CE408" s="32">
        <f t="shared" si="894"/>
        <v>-8.6127983916406414E-2</v>
      </c>
      <c r="CF408" s="32">
        <f t="shared" si="894"/>
        <v>-0.54947273973375599</v>
      </c>
      <c r="CG408" s="32">
        <f t="shared" si="894"/>
        <v>-1.0128174955511056</v>
      </c>
      <c r="CH408" s="32">
        <f t="shared" si="894"/>
        <v>-0.50819259291672125</v>
      </c>
      <c r="CI408" s="32">
        <f t="shared" si="894"/>
        <v>-0.97153734873407083</v>
      </c>
      <c r="CJ408" s="32">
        <f t="shared" si="894"/>
        <v>-1.4348821045514204</v>
      </c>
      <c r="CK408" s="32">
        <f t="shared" si="894"/>
        <v>0.82392293384158921</v>
      </c>
      <c r="CL408" s="32">
        <f t="shared" si="894"/>
        <v>0.36057817802423969</v>
      </c>
      <c r="CM408" s="32">
        <f t="shared" si="894"/>
        <v>-0.10276657779310988</v>
      </c>
      <c r="CN408" s="32">
        <f t="shared" si="894"/>
        <v>0.40185832484127448</v>
      </c>
      <c r="CO408" s="32">
        <f t="shared" si="894"/>
        <v>-6.148643097607509E-2</v>
      </c>
      <c r="CP408" s="32">
        <f t="shared" si="894"/>
        <v>-0.52483118679342466</v>
      </c>
      <c r="CQ408" s="32">
        <f t="shared" si="894"/>
        <v>-2.02062841590403E-2</v>
      </c>
      <c r="CR408" s="32">
        <f t="shared" si="894"/>
        <v>-0.48355103997638987</v>
      </c>
      <c r="CS408" s="32">
        <f t="shared" si="894"/>
        <v>-0.94689579579373939</v>
      </c>
    </row>
    <row r="409" spans="2:97" ht="13.9" thickTop="1" thickBot="1" x14ac:dyDescent="0.4">
      <c r="H409" s="33">
        <f>H408</f>
        <v>3.3938957244572521E-6</v>
      </c>
      <c r="I409" s="33">
        <f t="shared" ref="I409:J409" si="895">I404</f>
        <v>0.42698672216564187</v>
      </c>
      <c r="J409" s="33">
        <f t="shared" si="895"/>
        <v>0.3824505625029066</v>
      </c>
      <c r="K409" s="33">
        <f t="shared" ref="K409:K411" si="896">I409+J409*H409</f>
        <v>0.42698802016297077</v>
      </c>
      <c r="L409" s="33">
        <f>$CE$4-$CE$7*SUMPRODUCT($B$4:$CD$4,Q410:CS410)</f>
        <v>-3.21040861081201E-4</v>
      </c>
      <c r="M409" s="39" t="s">
        <v>375</v>
      </c>
      <c r="O409" s="47">
        <f t="shared" ref="O409:O410" si="897">SUM(Q409:CS409)</f>
        <v>103.79485434523122</v>
      </c>
      <c r="P409" s="39" t="s">
        <v>365</v>
      </c>
      <c r="Q409" s="33">
        <f>EXP(Q408)</f>
        <v>2.577695533691863</v>
      </c>
      <c r="R409" s="33">
        <f>EXP(R408)</f>
        <v>1.6218233483275459</v>
      </c>
      <c r="S409" s="33">
        <f t="shared" ref="S409:CD409" si="898">EXP(S408)</f>
        <v>1.0204118131101201</v>
      </c>
      <c r="T409" s="33">
        <f t="shared" si="898"/>
        <v>1.69017350068622</v>
      </c>
      <c r="U409" s="33">
        <f t="shared" si="898"/>
        <v>1.0634160669128478</v>
      </c>
      <c r="V409" s="33">
        <f t="shared" si="898"/>
        <v>0.66907553035783462</v>
      </c>
      <c r="W409" s="33">
        <f t="shared" si="898"/>
        <v>1.1082326927612232</v>
      </c>
      <c r="X409" s="33">
        <f t="shared" si="898"/>
        <v>0.69727306154184276</v>
      </c>
      <c r="Y409" s="33">
        <f t="shared" si="898"/>
        <v>0.43870725482801437</v>
      </c>
      <c r="Z409" s="33">
        <f t="shared" si="898"/>
        <v>3.7168834220144547</v>
      </c>
      <c r="AA409" s="33">
        <f t="shared" si="898"/>
        <v>2.3385726661833255</v>
      </c>
      <c r="AB409" s="33">
        <f t="shared" si="898"/>
        <v>1.4713730548093902</v>
      </c>
      <c r="AC409" s="33">
        <f t="shared" si="898"/>
        <v>2.4371295146836829</v>
      </c>
      <c r="AD409" s="33">
        <f t="shared" si="898"/>
        <v>1.5333826272923472</v>
      </c>
      <c r="AE409" s="33">
        <f t="shared" si="898"/>
        <v>0.96476706203574647</v>
      </c>
      <c r="AF409" s="33">
        <f t="shared" si="898"/>
        <v>1.5980055323132021</v>
      </c>
      <c r="AG409" s="33">
        <f t="shared" si="898"/>
        <v>1.0054262224484845</v>
      </c>
      <c r="AH409" s="33">
        <f t="shared" si="898"/>
        <v>0.63258973035201049</v>
      </c>
      <c r="AI409" s="33">
        <f t="shared" si="898"/>
        <v>6.054924065415201</v>
      </c>
      <c r="AJ409" s="33">
        <f t="shared" si="898"/>
        <v>3.8096109851950426</v>
      </c>
      <c r="AK409" s="33">
        <f t="shared" si="898"/>
        <v>2.3969145940930212</v>
      </c>
      <c r="AL409" s="33">
        <f t="shared" si="898"/>
        <v>3.97016329906688</v>
      </c>
      <c r="AM409" s="33">
        <f t="shared" si="898"/>
        <v>2.4979302058524224</v>
      </c>
      <c r="AN409" s="33">
        <f t="shared" si="898"/>
        <v>1.571636943693588</v>
      </c>
      <c r="AO409" s="33">
        <f t="shared" si="898"/>
        <v>2.6032030213704695</v>
      </c>
      <c r="AP409" s="33">
        <f t="shared" si="898"/>
        <v>1.6378720393128197</v>
      </c>
      <c r="AQ409" s="33">
        <f t="shared" si="898"/>
        <v>1.0305092592242204</v>
      </c>
      <c r="AR409" s="33">
        <f t="shared" si="898"/>
        <v>1.5815752509695573</v>
      </c>
      <c r="AS409" s="33">
        <f t="shared" si="898"/>
        <v>0.99508868895997793</v>
      </c>
      <c r="AT409" s="33">
        <f t="shared" si="898"/>
        <v>0.62608560565743665</v>
      </c>
      <c r="AU409" s="33">
        <f t="shared" si="898"/>
        <v>1.0370257245631127</v>
      </c>
      <c r="AV409" s="33">
        <f t="shared" si="898"/>
        <v>0.65247136868174349</v>
      </c>
      <c r="AW409" s="33">
        <f t="shared" si="898"/>
        <v>0.41051911911710598</v>
      </c>
      <c r="AX409" s="33">
        <f t="shared" si="898"/>
        <v>0.67996913377746637</v>
      </c>
      <c r="AY409" s="33">
        <f t="shared" si="898"/>
        <v>0.42782004425592446</v>
      </c>
      <c r="AZ409" s="33">
        <f t="shared" si="898"/>
        <v>0.26917396860405346</v>
      </c>
      <c r="BA409" s="33">
        <f t="shared" si="898"/>
        <v>2.2805373071262869</v>
      </c>
      <c r="BB409" s="33">
        <f t="shared" si="898"/>
        <v>1.4348586181286269</v>
      </c>
      <c r="BC409" s="33">
        <f t="shared" si="898"/>
        <v>0.90277815126485172</v>
      </c>
      <c r="BD409" s="33">
        <f t="shared" si="898"/>
        <v>1.495329325535437</v>
      </c>
      <c r="BE409" s="33">
        <f t="shared" si="898"/>
        <v>0.9408248499072569</v>
      </c>
      <c r="BF409" s="33">
        <f t="shared" si="898"/>
        <v>0.59194411765185151</v>
      </c>
      <c r="BG409" s="33">
        <f t="shared" si="898"/>
        <v>0.98047498930147681</v>
      </c>
      <c r="BH409" s="33">
        <f t="shared" si="898"/>
        <v>0.61689102119165284</v>
      </c>
      <c r="BI409" s="33">
        <f t="shared" si="898"/>
        <v>0.38813282967880713</v>
      </c>
      <c r="BJ409" s="33">
        <f t="shared" si="898"/>
        <v>3.7150694964525672</v>
      </c>
      <c r="BK409" s="33">
        <f t="shared" si="898"/>
        <v>2.337431388328767</v>
      </c>
      <c r="BL409" s="33">
        <f t="shared" si="898"/>
        <v>1.4706549905356001</v>
      </c>
      <c r="BM409" s="33">
        <f t="shared" si="898"/>
        <v>2.4359401387946971</v>
      </c>
      <c r="BN409" s="33">
        <f t="shared" si="898"/>
        <v>1.5326343009048891</v>
      </c>
      <c r="BO409" s="33">
        <f t="shared" si="898"/>
        <v>0.96429623326970859</v>
      </c>
      <c r="BP409" s="33">
        <f t="shared" si="898"/>
        <v>1.5972256684450128</v>
      </c>
      <c r="BQ409" s="33">
        <f t="shared" si="898"/>
        <v>1.0049355510664633</v>
      </c>
      <c r="BR409" s="33">
        <f t="shared" si="898"/>
        <v>0.63228101185003194</v>
      </c>
      <c r="BS409" s="33">
        <f t="shared" si="898"/>
        <v>0.9703939979664149</v>
      </c>
      <c r="BT409" s="33">
        <f t="shared" si="898"/>
        <v>0.61054830658172587</v>
      </c>
      <c r="BU409" s="33">
        <f t="shared" si="898"/>
        <v>0.38414214788116868</v>
      </c>
      <c r="BV409" s="33">
        <f t="shared" si="898"/>
        <v>0.63627926539436419</v>
      </c>
      <c r="BW409" s="33">
        <f t="shared" si="898"/>
        <v>0.40033144146985827</v>
      </c>
      <c r="BX409" s="33">
        <f t="shared" si="898"/>
        <v>0.25187880816767239</v>
      </c>
      <c r="BY409" s="33">
        <f t="shared" si="898"/>
        <v>0.41720301693869671</v>
      </c>
      <c r="BZ409" s="33">
        <f t="shared" si="898"/>
        <v>0.26249399318886163</v>
      </c>
      <c r="CA409" s="33">
        <f t="shared" si="898"/>
        <v>0.16515483748373441</v>
      </c>
      <c r="CB409" s="33">
        <f t="shared" si="898"/>
        <v>1.3992503446277285</v>
      </c>
      <c r="CC409" s="33">
        <f t="shared" si="898"/>
        <v>0.88037429145962565</v>
      </c>
      <c r="CD409" s="33">
        <f t="shared" si="898"/>
        <v>0.55391009624460219</v>
      </c>
      <c r="CE409" s="33">
        <f t="shared" ref="CE409:CS409" si="899">EXP(CE408)</f>
        <v>0.91747680143148991</v>
      </c>
      <c r="CF409" s="33">
        <f t="shared" si="899"/>
        <v>0.57725409330221522</v>
      </c>
      <c r="CG409" s="33">
        <f t="shared" si="899"/>
        <v>0.36319423849655236</v>
      </c>
      <c r="CH409" s="33">
        <f t="shared" si="899"/>
        <v>0.60158190019164104</v>
      </c>
      <c r="CI409" s="33">
        <f t="shared" si="899"/>
        <v>0.37850070301541089</v>
      </c>
      <c r="CJ409" s="33">
        <f t="shared" si="899"/>
        <v>0.23814343838722909</v>
      </c>
      <c r="CK409" s="33">
        <f t="shared" si="899"/>
        <v>2.2794243518768074</v>
      </c>
      <c r="CL409" s="33">
        <f t="shared" si="899"/>
        <v>1.4341583737492356</v>
      </c>
      <c r="CM409" s="33">
        <f t="shared" si="899"/>
        <v>0.90233757452908603</v>
      </c>
      <c r="CN409" s="33">
        <f t="shared" si="899"/>
        <v>1.4945995700443275</v>
      </c>
      <c r="CO409" s="33">
        <f t="shared" si="899"/>
        <v>0.94036570549761578</v>
      </c>
      <c r="CP409" s="33">
        <f t="shared" si="899"/>
        <v>0.59165523515425744</v>
      </c>
      <c r="CQ409" s="33">
        <f t="shared" si="899"/>
        <v>0.97999649470157857</v>
      </c>
      <c r="CR409" s="33">
        <f t="shared" si="899"/>
        <v>0.61658996402488486</v>
      </c>
      <c r="CS409" s="33">
        <f t="shared" si="899"/>
        <v>0.38794341183024289</v>
      </c>
    </row>
    <row r="410" spans="2:97" ht="13.9" thickTop="1" thickBot="1" x14ac:dyDescent="0.4">
      <c r="H410" s="32">
        <f t="shared" ref="H410:H411" si="900">H409</f>
        <v>3.3938957244572521E-6</v>
      </c>
      <c r="I410" s="32">
        <f t="shared" ref="I410:J410" si="901">I405</f>
        <v>-0.42206698608443433</v>
      </c>
      <c r="J410" s="32">
        <f t="shared" si="901"/>
        <v>0.70039986862722836</v>
      </c>
      <c r="K410" s="32">
        <f t="shared" si="896"/>
        <v>-0.42206460900031478</v>
      </c>
      <c r="L410" s="32">
        <f>$CE$5-$CE$7*SUMPRODUCT($B$5:$CD$5,Q410:CS410)</f>
        <v>-5.5406177432359982E-4</v>
      </c>
      <c r="M410" s="32">
        <f>SUMPRODUCT($B$7:$CD$7, LN(Q410:CS410))</f>
        <v>-2480.3390488792288</v>
      </c>
      <c r="O410" s="48">
        <f t="shared" si="897"/>
        <v>1.0000000000000002</v>
      </c>
      <c r="P410" s="39" t="s">
        <v>366</v>
      </c>
      <c r="Q410" s="32">
        <f t="shared" ref="Q410:AV410" si="902">Q409/$O409</f>
        <v>2.4834521421632436E-2</v>
      </c>
      <c r="R410" s="32">
        <f t="shared" si="902"/>
        <v>1.5625276980814604E-2</v>
      </c>
      <c r="S410" s="32">
        <f t="shared" si="902"/>
        <v>9.8310443185953781E-3</v>
      </c>
      <c r="T410" s="32">
        <f t="shared" si="902"/>
        <v>1.6283788934897944E-2</v>
      </c>
      <c r="U410" s="32">
        <f t="shared" si="902"/>
        <v>1.0245364027159077E-2</v>
      </c>
      <c r="V410" s="32">
        <f t="shared" si="902"/>
        <v>6.4461339107662122E-3</v>
      </c>
      <c r="W410" s="32">
        <f t="shared" si="902"/>
        <v>1.067714483297158E-2</v>
      </c>
      <c r="X410" s="32">
        <f t="shared" si="902"/>
        <v>6.717799894228365E-3</v>
      </c>
      <c r="Y410" s="32">
        <f t="shared" si="902"/>
        <v>4.2266763376229977E-3</v>
      </c>
      <c r="Z410" s="32">
        <f t="shared" si="902"/>
        <v>3.5809900649330449E-2</v>
      </c>
      <c r="AA410" s="32">
        <f t="shared" si="902"/>
        <v>2.2530718704079664E-2</v>
      </c>
      <c r="AB410" s="32">
        <f t="shared" si="902"/>
        <v>1.4175780332187454E-2</v>
      </c>
      <c r="AC410" s="32">
        <f t="shared" si="902"/>
        <v>2.3480253718335269E-2</v>
      </c>
      <c r="AD410" s="32">
        <f t="shared" si="902"/>
        <v>1.4773204673443403E-2</v>
      </c>
      <c r="AE410" s="32">
        <f t="shared" si="902"/>
        <v>9.2949411425237195E-3</v>
      </c>
      <c r="AF410" s="32">
        <f t="shared" si="902"/>
        <v>1.5395806876881284E-2</v>
      </c>
      <c r="AG410" s="32">
        <f t="shared" si="902"/>
        <v>9.6866673091938107E-3</v>
      </c>
      <c r="AH410" s="32">
        <f t="shared" si="902"/>
        <v>6.0946155215744991E-3</v>
      </c>
      <c r="AI410" s="32">
        <f t="shared" si="902"/>
        <v>5.8335493638981058E-2</v>
      </c>
      <c r="AJ410" s="32">
        <f t="shared" si="902"/>
        <v>3.6703274061389658E-2</v>
      </c>
      <c r="AK410" s="32">
        <f t="shared" si="902"/>
        <v>2.3092807530907682E-2</v>
      </c>
      <c r="AL410" s="32">
        <f t="shared" si="902"/>
        <v>3.825009750350198E-2</v>
      </c>
      <c r="AM410" s="32">
        <f t="shared" si="902"/>
        <v>2.4066031226789693E-2</v>
      </c>
      <c r="AN410" s="32">
        <f t="shared" si="902"/>
        <v>1.5141761637490999E-2</v>
      </c>
      <c r="AO410" s="32">
        <f t="shared" si="902"/>
        <v>2.5080270479613347E-2</v>
      </c>
      <c r="AP410" s="32">
        <f t="shared" si="902"/>
        <v>1.5779896312249804E-2</v>
      </c>
      <c r="AQ410" s="32">
        <f t="shared" si="902"/>
        <v>9.9283270420771723E-3</v>
      </c>
      <c r="AR410" s="32">
        <f t="shared" si="902"/>
        <v>1.5237511155505772E-2</v>
      </c>
      <c r="AS410" s="32">
        <f t="shared" si="902"/>
        <v>9.5870714905598453E-3</v>
      </c>
      <c r="AT410" s="32">
        <f t="shared" si="902"/>
        <v>6.0319522543479699E-3</v>
      </c>
      <c r="AU410" s="32">
        <f t="shared" si="902"/>
        <v>9.9911092038712235E-3</v>
      </c>
      <c r="AV410" s="32">
        <f t="shared" si="902"/>
        <v>6.2861629586334197E-3</v>
      </c>
      <c r="AW410" s="32">
        <f t="shared" ref="AW410:CB410" si="903">AW409/$O409</f>
        <v>3.9551008738032594E-3</v>
      </c>
      <c r="AX410" s="32">
        <f t="shared" si="903"/>
        <v>6.5510871234119817E-3</v>
      </c>
      <c r="AY410" s="32">
        <f t="shared" si="903"/>
        <v>4.1217847161570814E-3</v>
      </c>
      <c r="AZ410" s="32">
        <f t="shared" si="903"/>
        <v>2.5933267145282187E-3</v>
      </c>
      <c r="BA410" s="32">
        <f t="shared" si="903"/>
        <v>2.1971583480824688E-2</v>
      </c>
      <c r="BB410" s="32">
        <f t="shared" si="903"/>
        <v>1.3823986046130528E-2</v>
      </c>
      <c r="BC410" s="32">
        <f t="shared" si="903"/>
        <v>8.6977158642385938E-3</v>
      </c>
      <c r="BD410" s="32">
        <f t="shared" si="903"/>
        <v>1.4406584362668253E-2</v>
      </c>
      <c r="BE410" s="32">
        <f t="shared" si="903"/>
        <v>9.06427255804018E-3</v>
      </c>
      <c r="BF410" s="32">
        <f t="shared" si="903"/>
        <v>5.7030198788370666E-3</v>
      </c>
      <c r="BG410" s="32">
        <f t="shared" si="903"/>
        <v>9.4462774237374716E-3</v>
      </c>
      <c r="BH410" s="32">
        <f t="shared" si="903"/>
        <v>5.9433680511734874E-3</v>
      </c>
      <c r="BI410" s="32">
        <f t="shared" si="903"/>
        <v>3.7394226537265682E-3</v>
      </c>
      <c r="BJ410" s="32">
        <f t="shared" si="903"/>
        <v>3.5792424584901915E-2</v>
      </c>
      <c r="BK410" s="32">
        <f t="shared" si="903"/>
        <v>2.2519723189304314E-2</v>
      </c>
      <c r="BL410" s="32">
        <f t="shared" si="903"/>
        <v>1.4168862221667237E-2</v>
      </c>
      <c r="BM410" s="32">
        <f t="shared" si="903"/>
        <v>2.346879480838748E-2</v>
      </c>
      <c r="BN410" s="32">
        <f t="shared" si="903"/>
        <v>1.4765995005949011E-2</v>
      </c>
      <c r="BO410" s="32">
        <f t="shared" si="903"/>
        <v>9.2904049950527489E-3</v>
      </c>
      <c r="BP410" s="32">
        <f t="shared" si="903"/>
        <v>1.5388293365030347E-2</v>
      </c>
      <c r="BQ410" s="32">
        <f t="shared" si="903"/>
        <v>9.6819399902422464E-3</v>
      </c>
      <c r="BR410" s="32">
        <f t="shared" si="903"/>
        <v>6.0916412074437454E-3</v>
      </c>
      <c r="BS410" s="32">
        <f t="shared" si="903"/>
        <v>9.3491532319973716E-3</v>
      </c>
      <c r="BT410" s="32">
        <f t="shared" si="903"/>
        <v>5.8822598714863665E-3</v>
      </c>
      <c r="BU410" s="32">
        <f t="shared" si="903"/>
        <v>3.700974873026717E-3</v>
      </c>
      <c r="BV410" s="32">
        <f t="shared" si="903"/>
        <v>6.1301619372964378E-3</v>
      </c>
      <c r="BW410" s="32">
        <f t="shared" si="903"/>
        <v>3.856948824633629E-3</v>
      </c>
      <c r="BX410" s="32">
        <f t="shared" si="903"/>
        <v>2.4266984115599828E-3</v>
      </c>
      <c r="BY410" s="32">
        <f t="shared" si="903"/>
        <v>4.019496145262088E-3</v>
      </c>
      <c r="BZ410" s="32">
        <f t="shared" si="903"/>
        <v>2.5289692330583411E-3</v>
      </c>
      <c r="CA410" s="32">
        <f t="shared" si="903"/>
        <v>1.5911659448397534E-3</v>
      </c>
      <c r="CB410" s="32">
        <f t="shared" si="903"/>
        <v>1.3480922088620052E-2</v>
      </c>
      <c r="CC410" s="32">
        <f t="shared" ref="CC410:CS410" si="904">CC409/$O409</f>
        <v>8.481868364412554E-3</v>
      </c>
      <c r="CD410" s="32">
        <f t="shared" si="904"/>
        <v>5.336585322450055E-3</v>
      </c>
      <c r="CE410" s="32">
        <f t="shared" si="904"/>
        <v>8.8393283772996867E-3</v>
      </c>
      <c r="CF410" s="32">
        <f t="shared" si="904"/>
        <v>5.5614904702521676E-3</v>
      </c>
      <c r="CG410" s="32">
        <f t="shared" si="904"/>
        <v>3.4991545658760209E-3</v>
      </c>
      <c r="CH410" s="32">
        <f t="shared" si="904"/>
        <v>5.7958740246479307E-3</v>
      </c>
      <c r="CI410" s="32">
        <f t="shared" si="904"/>
        <v>3.6466229988288512E-3</v>
      </c>
      <c r="CJ410" s="32">
        <f t="shared" si="904"/>
        <v>2.2943665164280895E-3</v>
      </c>
      <c r="CK410" s="32">
        <f t="shared" si="904"/>
        <v>2.1960860837043353E-2</v>
      </c>
      <c r="CL410" s="32">
        <f t="shared" si="904"/>
        <v>1.381723961940438E-2</v>
      </c>
      <c r="CM410" s="32">
        <f t="shared" si="904"/>
        <v>8.6934711765944434E-3</v>
      </c>
      <c r="CN410" s="32">
        <f t="shared" si="904"/>
        <v>1.4399553614412832E-2</v>
      </c>
      <c r="CO410" s="32">
        <f t="shared" si="904"/>
        <v>9.0598489822036176E-3</v>
      </c>
      <c r="CP410" s="32">
        <f t="shared" si="904"/>
        <v>5.7002366724881928E-3</v>
      </c>
      <c r="CQ410" s="32">
        <f t="shared" si="904"/>
        <v>9.4416674206412986E-3</v>
      </c>
      <c r="CR410" s="32">
        <f t="shared" si="904"/>
        <v>5.9404675493261935E-3</v>
      </c>
      <c r="CS410" s="32">
        <f t="shared" si="904"/>
        <v>3.7375977284953596E-3</v>
      </c>
    </row>
    <row r="411" spans="2:97" ht="13.15" thickTop="1" x14ac:dyDescent="0.35">
      <c r="H411" s="34">
        <f t="shared" si="900"/>
        <v>3.3938957244572521E-6</v>
      </c>
      <c r="I411" s="34">
        <f t="shared" ref="I411:J411" si="905">I406</f>
        <v>-0.46334254939826458</v>
      </c>
      <c r="J411" s="34">
        <f t="shared" si="905"/>
        <v>-0.65011398821085675</v>
      </c>
      <c r="K411" s="34">
        <f t="shared" si="896"/>
        <v>-0.46334475581734957</v>
      </c>
      <c r="L411" s="34">
        <f>$CE$6-$CE$7*SUMPRODUCT($B$6:$CD$6,Q410:CS410)</f>
        <v>5.0535553319264181E-4</v>
      </c>
    </row>
    <row r="412" spans="2:97" ht="13.5" thickBot="1" x14ac:dyDescent="0.4">
      <c r="B412" s="39" t="s">
        <v>367</v>
      </c>
      <c r="D412" s="39" t="s">
        <v>368</v>
      </c>
      <c r="E412" s="39" t="s">
        <v>369</v>
      </c>
      <c r="F412" s="39" t="s">
        <v>370</v>
      </c>
      <c r="H412" s="39" t="s">
        <v>347</v>
      </c>
      <c r="I412" s="39" t="s">
        <v>371</v>
      </c>
      <c r="J412" s="39" t="s">
        <v>372</v>
      </c>
      <c r="K412" s="39" t="s">
        <v>349</v>
      </c>
      <c r="L412" s="39" t="s">
        <v>373</v>
      </c>
      <c r="M412" s="39" t="s">
        <v>374</v>
      </c>
      <c r="O412" s="45" t="s">
        <v>336</v>
      </c>
    </row>
    <row r="413" spans="2:97" ht="13.9" thickTop="1" thickBot="1" x14ac:dyDescent="0.4">
      <c r="B413" s="32">
        <f>1+B408</f>
        <v>6</v>
      </c>
      <c r="D413" s="32">
        <f>IF(F408,IF(M413&lt;0,D408,H413),E408)</f>
        <v>0</v>
      </c>
      <c r="E413" s="32">
        <f>IF(F408,IF(M413&lt;0,H413,E408),H413)</f>
        <v>1.696947862228626E-6</v>
      </c>
      <c r="F413" s="32" t="b">
        <f>OR(F408,M413*M408&lt;=0)</f>
        <v>1</v>
      </c>
      <c r="H413" s="32">
        <f>IF(F408,(D408+E408)/2,2*H408)</f>
        <v>1.696947862228626E-6</v>
      </c>
      <c r="I413" s="32">
        <f>I408</f>
        <v>-0.4884710572433214</v>
      </c>
      <c r="J413" s="32">
        <f>J408</f>
        <v>-1</v>
      </c>
      <c r="K413" s="32">
        <f>I413+J413*H413</f>
        <v>-0.48847275419118363</v>
      </c>
      <c r="L413" s="32">
        <f>$CE$3-$CE$7*SUMPRODUCT($B$3:$CD$3,Q415:CS415)</f>
        <v>1.6424458087271887E-4</v>
      </c>
      <c r="M413" s="32">
        <f>SUMPRODUCT(L413:L416,J413:J416)</f>
        <v>-3.4363471887860963E-4</v>
      </c>
      <c r="O413" s="46">
        <f>SUM(Q413:CS413)</f>
        <v>-1.6469512887766071</v>
      </c>
      <c r="P413" s="39" t="s">
        <v>363</v>
      </c>
      <c r="Q413" s="32">
        <f t="shared" ref="Q413:AV413" si="906">SUMPRODUCT(B$3:B$6,$K413:$K416)</f>
        <v>0.94689483317705903</v>
      </c>
      <c r="R413" s="32">
        <f t="shared" si="906"/>
        <v>0.48355118056925189</v>
      </c>
      <c r="S413" s="32">
        <f t="shared" si="906"/>
        <v>2.0207527961444816E-2</v>
      </c>
      <c r="T413" s="32">
        <f t="shared" si="906"/>
        <v>0.52482903563468442</v>
      </c>
      <c r="U413" s="32">
        <f t="shared" si="906"/>
        <v>6.1485383026877338E-2</v>
      </c>
      <c r="V413" s="32">
        <f t="shared" si="906"/>
        <v>-0.40185826958092974</v>
      </c>
      <c r="W413" s="32">
        <f t="shared" si="906"/>
        <v>0.10276323809230986</v>
      </c>
      <c r="X413" s="32">
        <f t="shared" si="906"/>
        <v>-0.36058041451549722</v>
      </c>
      <c r="Y413" s="32">
        <f t="shared" si="906"/>
        <v>-0.82392406712330435</v>
      </c>
      <c r="Z413" s="32">
        <f t="shared" si="906"/>
        <v>1.3128840084607503</v>
      </c>
      <c r="AA413" s="32">
        <f t="shared" si="906"/>
        <v>0.84954035585294307</v>
      </c>
      <c r="AB413" s="32">
        <f t="shared" si="906"/>
        <v>0.386196703245136</v>
      </c>
      <c r="AC413" s="32">
        <f t="shared" si="906"/>
        <v>0.89081821091837554</v>
      </c>
      <c r="AD413" s="32">
        <f t="shared" si="906"/>
        <v>0.42747455831056846</v>
      </c>
      <c r="AE413" s="32">
        <f t="shared" si="906"/>
        <v>-3.5869094297238613E-2</v>
      </c>
      <c r="AF413" s="32">
        <f t="shared" si="906"/>
        <v>0.46875241337600099</v>
      </c>
      <c r="AG413" s="32">
        <f t="shared" si="906"/>
        <v>5.4087607681939098E-3</v>
      </c>
      <c r="AH413" s="32">
        <f t="shared" si="906"/>
        <v>-0.45793489183961317</v>
      </c>
      <c r="AI413" s="32">
        <f t="shared" si="906"/>
        <v>1.8008695755056716</v>
      </c>
      <c r="AJ413" s="32">
        <f t="shared" si="906"/>
        <v>1.3375259228978644</v>
      </c>
      <c r="AK413" s="32">
        <f t="shared" si="906"/>
        <v>0.87418227029005735</v>
      </c>
      <c r="AL413" s="32">
        <f t="shared" si="906"/>
        <v>1.3788037779632969</v>
      </c>
      <c r="AM413" s="32">
        <f t="shared" si="906"/>
        <v>0.91546012535548993</v>
      </c>
      <c r="AN413" s="32">
        <f t="shared" si="906"/>
        <v>0.45211647274768285</v>
      </c>
      <c r="AO413" s="32">
        <f t="shared" si="906"/>
        <v>0.9567379804209224</v>
      </c>
      <c r="AP413" s="32">
        <f t="shared" si="906"/>
        <v>0.49339432781311537</v>
      </c>
      <c r="AQ413" s="32">
        <f t="shared" si="906"/>
        <v>3.0050675205308297E-2</v>
      </c>
      <c r="AR413" s="32">
        <f t="shared" si="906"/>
        <v>0.45842207898587534</v>
      </c>
      <c r="AS413" s="32">
        <f t="shared" si="906"/>
        <v>-4.9215736219317407E-3</v>
      </c>
      <c r="AT413" s="32">
        <f t="shared" si="906"/>
        <v>-0.46826522622973882</v>
      </c>
      <c r="AU413" s="32">
        <f t="shared" si="906"/>
        <v>3.6356281443500782E-2</v>
      </c>
      <c r="AV413" s="32">
        <f t="shared" si="906"/>
        <v>-0.4269873711643063</v>
      </c>
      <c r="AW413" s="32">
        <f t="shared" ref="AW413:CB413" si="907">SUMPRODUCT(AH$3:AH$6,$K413:$K416)</f>
        <v>-0.89033102377211337</v>
      </c>
      <c r="AX413" s="32">
        <f t="shared" si="907"/>
        <v>-0.38570951609887383</v>
      </c>
      <c r="AY413" s="32">
        <f t="shared" si="907"/>
        <v>-0.84905316870668091</v>
      </c>
      <c r="AZ413" s="32">
        <f t="shared" si="907"/>
        <v>-1.3123968213144881</v>
      </c>
      <c r="BA413" s="32">
        <f t="shared" si="907"/>
        <v>0.82441125426956652</v>
      </c>
      <c r="BB413" s="32">
        <f t="shared" si="907"/>
        <v>0.36106760166175939</v>
      </c>
      <c r="BC413" s="32">
        <f t="shared" si="907"/>
        <v>-0.10227605094604769</v>
      </c>
      <c r="BD413" s="32">
        <f t="shared" si="907"/>
        <v>0.40234545672719191</v>
      </c>
      <c r="BE413" s="32">
        <f t="shared" si="907"/>
        <v>-6.0998195880615183E-2</v>
      </c>
      <c r="BF413" s="32">
        <f t="shared" si="907"/>
        <v>-0.52434184848842225</v>
      </c>
      <c r="BG413" s="32">
        <f t="shared" si="907"/>
        <v>-1.9720340815182646E-2</v>
      </c>
      <c r="BH413" s="32">
        <f t="shared" si="907"/>
        <v>-0.48306399342298972</v>
      </c>
      <c r="BI413" s="32">
        <f t="shared" si="907"/>
        <v>-0.94640764603079686</v>
      </c>
      <c r="BJ413" s="32">
        <f t="shared" si="907"/>
        <v>1.3123968213144881</v>
      </c>
      <c r="BK413" s="32">
        <f t="shared" si="907"/>
        <v>0.84905316870668091</v>
      </c>
      <c r="BL413" s="32">
        <f t="shared" si="907"/>
        <v>0.38570951609887383</v>
      </c>
      <c r="BM413" s="32">
        <f t="shared" si="907"/>
        <v>0.89033102377211337</v>
      </c>
      <c r="BN413" s="32">
        <f t="shared" si="907"/>
        <v>0.4269873711643063</v>
      </c>
      <c r="BO413" s="32">
        <f t="shared" si="907"/>
        <v>-3.6356281443500782E-2</v>
      </c>
      <c r="BP413" s="32">
        <f t="shared" si="907"/>
        <v>0.46826522622973882</v>
      </c>
      <c r="BQ413" s="32">
        <f t="shared" si="907"/>
        <v>4.9215736219317407E-3</v>
      </c>
      <c r="BR413" s="32">
        <f t="shared" si="907"/>
        <v>-0.45842207898587534</v>
      </c>
      <c r="BS413" s="32">
        <f t="shared" si="907"/>
        <v>-3.0050675205308297E-2</v>
      </c>
      <c r="BT413" s="32">
        <f t="shared" si="907"/>
        <v>-0.49339432781311537</v>
      </c>
      <c r="BU413" s="32">
        <f t="shared" si="907"/>
        <v>-0.9567379804209224</v>
      </c>
      <c r="BV413" s="32">
        <f t="shared" si="907"/>
        <v>-0.45211647274768285</v>
      </c>
      <c r="BW413" s="32">
        <f t="shared" si="907"/>
        <v>-0.91546012535548993</v>
      </c>
      <c r="BX413" s="32">
        <f t="shared" si="907"/>
        <v>-1.3788037779632969</v>
      </c>
      <c r="BY413" s="32">
        <f t="shared" si="907"/>
        <v>-0.87418227029005735</v>
      </c>
      <c r="BZ413" s="32">
        <f t="shared" si="907"/>
        <v>-1.3375259228978644</v>
      </c>
      <c r="CA413" s="32">
        <f t="shared" si="907"/>
        <v>-1.8008695755056716</v>
      </c>
      <c r="CB413" s="32">
        <f t="shared" si="907"/>
        <v>0.33593850007838283</v>
      </c>
      <c r="CC413" s="32">
        <f t="shared" ref="CC413:CS413" si="908">SUMPRODUCT(BN$3:BN$6,$K413:$K416)</f>
        <v>-0.12740515252942425</v>
      </c>
      <c r="CD413" s="32">
        <f t="shared" si="908"/>
        <v>-0.59074880513723138</v>
      </c>
      <c r="CE413" s="32">
        <f t="shared" si="908"/>
        <v>-8.6127297463991725E-2</v>
      </c>
      <c r="CF413" s="32">
        <f t="shared" si="908"/>
        <v>-0.5494709500717988</v>
      </c>
      <c r="CG413" s="32">
        <f t="shared" si="908"/>
        <v>-1.0128146026796059</v>
      </c>
      <c r="CH413" s="32">
        <f t="shared" si="908"/>
        <v>-0.50819309500636634</v>
      </c>
      <c r="CI413" s="32">
        <f t="shared" si="908"/>
        <v>-0.97153674761417341</v>
      </c>
      <c r="CJ413" s="32">
        <f t="shared" si="908"/>
        <v>-1.4348804002219806</v>
      </c>
      <c r="CK413" s="32">
        <f t="shared" si="908"/>
        <v>0.82392406712330435</v>
      </c>
      <c r="CL413" s="32">
        <f t="shared" si="908"/>
        <v>0.36058041451549722</v>
      </c>
      <c r="CM413" s="32">
        <f t="shared" si="908"/>
        <v>-0.10276323809230986</v>
      </c>
      <c r="CN413" s="32">
        <f t="shared" si="908"/>
        <v>0.40185826958092974</v>
      </c>
      <c r="CO413" s="32">
        <f t="shared" si="908"/>
        <v>-6.1485383026877338E-2</v>
      </c>
      <c r="CP413" s="32">
        <f t="shared" si="908"/>
        <v>-0.52482903563468442</v>
      </c>
      <c r="CQ413" s="32">
        <f t="shared" si="908"/>
        <v>-2.0207527961444816E-2</v>
      </c>
      <c r="CR413" s="32">
        <f t="shared" si="908"/>
        <v>-0.48355118056925189</v>
      </c>
      <c r="CS413" s="32">
        <f t="shared" si="908"/>
        <v>-0.94689483317705903</v>
      </c>
    </row>
    <row r="414" spans="2:97" ht="13.9" thickTop="1" thickBot="1" x14ac:dyDescent="0.4">
      <c r="H414" s="33">
        <f>H413</f>
        <v>1.696947862228626E-6</v>
      </c>
      <c r="I414" s="33">
        <f t="shared" ref="I414:J414" si="909">I409</f>
        <v>0.42698672216564187</v>
      </c>
      <c r="J414" s="33">
        <f t="shared" si="909"/>
        <v>0.3824505625029066</v>
      </c>
      <c r="K414" s="33">
        <f t="shared" ref="K414:K416" si="910">I414+J414*H414</f>
        <v>0.4269873711643063</v>
      </c>
      <c r="L414" s="33">
        <f>$CE$4-$CE$7*SUMPRODUCT($B$4:$CD$4,Q415:CS415)</f>
        <v>-6.8612252903221815E-5</v>
      </c>
      <c r="M414" s="39" t="s">
        <v>375</v>
      </c>
      <c r="O414" s="47">
        <f t="shared" ref="O414:O415" si="911">SUM(Q414:CS414)</f>
        <v>103.79478264359982</v>
      </c>
      <c r="P414" s="39" t="s">
        <v>365</v>
      </c>
      <c r="Q414" s="33">
        <f>EXP(Q413)</f>
        <v>2.5776930523603396</v>
      </c>
      <c r="R414" s="33">
        <f>EXP(R413)</f>
        <v>1.6218235763443483</v>
      </c>
      <c r="S414" s="33">
        <f t="shared" ref="S414:CD414" si="912">EXP(S413)</f>
        <v>1.0204130823015762</v>
      </c>
      <c r="T414" s="33">
        <f t="shared" si="912"/>
        <v>1.6901698648586321</v>
      </c>
      <c r="U414" s="33">
        <f t="shared" si="912"/>
        <v>1.0634149525074177</v>
      </c>
      <c r="V414" s="33">
        <f t="shared" si="912"/>
        <v>0.66907556733118012</v>
      </c>
      <c r="W414" s="33">
        <f t="shared" si="912"/>
        <v>1.1082289916017931</v>
      </c>
      <c r="X414" s="33">
        <f t="shared" si="912"/>
        <v>0.69727150209848043</v>
      </c>
      <c r="Y414" s="33">
        <f t="shared" si="912"/>
        <v>0.43870675764938588</v>
      </c>
      <c r="Z414" s="33">
        <f t="shared" si="912"/>
        <v>3.7168777764398668</v>
      </c>
      <c r="AA414" s="33">
        <f t="shared" si="912"/>
        <v>2.3385716940582628</v>
      </c>
      <c r="AB414" s="33">
        <f t="shared" si="912"/>
        <v>1.471374066404955</v>
      </c>
      <c r="AC414" s="33">
        <f t="shared" si="912"/>
        <v>2.437122916302616</v>
      </c>
      <c r="AD414" s="33">
        <f t="shared" si="912"/>
        <v>1.5333801673901315</v>
      </c>
      <c r="AE414" s="33">
        <f t="shared" si="912"/>
        <v>0.96476657866419824</v>
      </c>
      <c r="AF414" s="33">
        <f t="shared" si="912"/>
        <v>1.5979993065191556</v>
      </c>
      <c r="AG414" s="33">
        <f t="shared" si="912"/>
        <v>1.0054234145223555</v>
      </c>
      <c r="AH414" s="33">
        <f t="shared" si="912"/>
        <v>0.63258866155063298</v>
      </c>
      <c r="AI414" s="33">
        <f t="shared" si="912"/>
        <v>6.0549103775845046</v>
      </c>
      <c r="AJ414" s="33">
        <f t="shared" si="912"/>
        <v>3.8096065759368227</v>
      </c>
      <c r="AK414" s="33">
        <f t="shared" si="912"/>
        <v>2.3969144641924194</v>
      </c>
      <c r="AL414" s="33">
        <f t="shared" si="912"/>
        <v>3.970149605377657</v>
      </c>
      <c r="AM414" s="33">
        <f t="shared" si="912"/>
        <v>2.4979243458486056</v>
      </c>
      <c r="AN414" s="33">
        <f t="shared" si="912"/>
        <v>1.5716349905634459</v>
      </c>
      <c r="AO414" s="33">
        <f t="shared" si="912"/>
        <v>2.6031909485286828</v>
      </c>
      <c r="AP414" s="33">
        <f t="shared" si="912"/>
        <v>1.6378662502830212</v>
      </c>
      <c r="AQ414" s="33">
        <f t="shared" si="912"/>
        <v>1.0305067537716996</v>
      </c>
      <c r="AR414" s="33">
        <f t="shared" si="912"/>
        <v>1.5815764123700069</v>
      </c>
      <c r="AS414" s="33">
        <f t="shared" si="912"/>
        <v>0.9950905174776481</v>
      </c>
      <c r="AT414" s="33">
        <f t="shared" si="912"/>
        <v>0.6260874468215557</v>
      </c>
      <c r="AU414" s="33">
        <f t="shared" si="912"/>
        <v>1.0370252535348548</v>
      </c>
      <c r="AV414" s="33">
        <f t="shared" si="912"/>
        <v>0.65247179213492779</v>
      </c>
      <c r="AW414" s="33">
        <f t="shared" si="912"/>
        <v>0.41051983843270584</v>
      </c>
      <c r="AX414" s="33">
        <f t="shared" si="912"/>
        <v>0.67996801675709173</v>
      </c>
      <c r="AY414" s="33">
        <f t="shared" si="912"/>
        <v>0.4278198134285075</v>
      </c>
      <c r="AZ414" s="33">
        <f t="shared" si="912"/>
        <v>0.26917412032834998</v>
      </c>
      <c r="BA414" s="33">
        <f t="shared" si="912"/>
        <v>2.2805377131682647</v>
      </c>
      <c r="BB414" s="33">
        <f t="shared" si="912"/>
        <v>1.4348604565512402</v>
      </c>
      <c r="BC414" s="33">
        <f t="shared" si="912"/>
        <v>0.9027803039109521</v>
      </c>
      <c r="BD414" s="33">
        <f t="shared" si="912"/>
        <v>1.4953278145127245</v>
      </c>
      <c r="BE414" s="33">
        <f t="shared" si="912"/>
        <v>0.94082493713498538</v>
      </c>
      <c r="BF414" s="33">
        <f t="shared" si="912"/>
        <v>0.59194482557223715</v>
      </c>
      <c r="BG414" s="33">
        <f t="shared" si="912"/>
        <v>0.98047283320257095</v>
      </c>
      <c r="BH414" s="33">
        <f t="shared" si="912"/>
        <v>0.61689034518559094</v>
      </c>
      <c r="BI414" s="33">
        <f t="shared" si="912"/>
        <v>0.38813283254383973</v>
      </c>
      <c r="BJ414" s="33">
        <f t="shared" si="912"/>
        <v>3.715067402394248</v>
      </c>
      <c r="BK414" s="33">
        <f t="shared" si="912"/>
        <v>2.3374326494747746</v>
      </c>
      <c r="BL414" s="33">
        <f t="shared" si="912"/>
        <v>1.4706574064603906</v>
      </c>
      <c r="BM414" s="33">
        <f t="shared" si="912"/>
        <v>2.4359358705241339</v>
      </c>
      <c r="BN414" s="33">
        <f t="shared" si="912"/>
        <v>1.5326333062275974</v>
      </c>
      <c r="BO414" s="33">
        <f t="shared" si="912"/>
        <v>0.96429667126364693</v>
      </c>
      <c r="BP414" s="33">
        <f t="shared" si="912"/>
        <v>1.5972209714101087</v>
      </c>
      <c r="BQ414" s="33">
        <f t="shared" si="912"/>
        <v>1.0049337044581597</v>
      </c>
      <c r="BR414" s="33">
        <f t="shared" si="912"/>
        <v>0.63228054754653984</v>
      </c>
      <c r="BS414" s="33">
        <f t="shared" si="912"/>
        <v>0.97039635726787465</v>
      </c>
      <c r="BT414" s="33">
        <f t="shared" si="912"/>
        <v>0.61055046456156059</v>
      </c>
      <c r="BU414" s="33">
        <f t="shared" si="912"/>
        <v>0.38414392942062037</v>
      </c>
      <c r="BV414" s="33">
        <f t="shared" si="912"/>
        <v>0.63628005612263094</v>
      </c>
      <c r="BW414" s="33">
        <f t="shared" si="912"/>
        <v>0.40033238062711451</v>
      </c>
      <c r="BX414" s="33">
        <f t="shared" si="912"/>
        <v>0.25187967693849056</v>
      </c>
      <c r="BY414" s="33">
        <f t="shared" si="912"/>
        <v>0.4172030395489833</v>
      </c>
      <c r="BZ414" s="33">
        <f t="shared" si="912"/>
        <v>0.26249429700075771</v>
      </c>
      <c r="CA414" s="33">
        <f t="shared" si="912"/>
        <v>0.16515521083549572</v>
      </c>
      <c r="CB414" s="33">
        <f t="shared" si="912"/>
        <v>1.3992529682168526</v>
      </c>
      <c r="CC414" s="33">
        <f t="shared" si="912"/>
        <v>0.88037691339778124</v>
      </c>
      <c r="CD414" s="33">
        <f t="shared" si="912"/>
        <v>0.55391235698539321</v>
      </c>
      <c r="CE414" s="33">
        <f t="shared" ref="CE414:CS414" si="913">EXP(CE413)</f>
        <v>0.91747743123587189</v>
      </c>
      <c r="CF414" s="33">
        <f t="shared" si="913"/>
        <v>0.57725512639283005</v>
      </c>
      <c r="CG414" s="33">
        <f t="shared" si="913"/>
        <v>0.36319528917233351</v>
      </c>
      <c r="CH414" s="33">
        <f t="shared" si="913"/>
        <v>0.60158159814367407</v>
      </c>
      <c r="CI414" s="33">
        <f t="shared" si="913"/>
        <v>0.37850093053978301</v>
      </c>
      <c r="CJ414" s="33">
        <f t="shared" si="913"/>
        <v>0.23814384426244792</v>
      </c>
      <c r="CK414" s="33">
        <f t="shared" si="913"/>
        <v>2.2794269351082099</v>
      </c>
      <c r="CL414" s="33">
        <f t="shared" si="913"/>
        <v>1.4341615812354873</v>
      </c>
      <c r="CM414" s="33">
        <f t="shared" si="913"/>
        <v>0.90234058807163775</v>
      </c>
      <c r="CN414" s="33">
        <f t="shared" si="913"/>
        <v>1.4945994874522424</v>
      </c>
      <c r="CO414" s="33">
        <f t="shared" si="913"/>
        <v>0.9403666909536188</v>
      </c>
      <c r="CP414" s="33">
        <f t="shared" si="913"/>
        <v>0.59165650789995672</v>
      </c>
      <c r="CQ414" s="33">
        <f t="shared" si="913"/>
        <v>0.97999527578034007</v>
      </c>
      <c r="CR414" s="33">
        <f t="shared" si="913"/>
        <v>0.61658987733674331</v>
      </c>
      <c r="CS414" s="33">
        <f t="shared" si="913"/>
        <v>0.38794378527122186</v>
      </c>
    </row>
    <row r="415" spans="2:97" ht="13.9" thickTop="1" thickBot="1" x14ac:dyDescent="0.4">
      <c r="H415" s="32">
        <f t="shared" ref="H415:H416" si="914">H414</f>
        <v>1.696947862228626E-6</v>
      </c>
      <c r="I415" s="32">
        <f t="shared" ref="I415:J415" si="915">I410</f>
        <v>-0.42206698608443433</v>
      </c>
      <c r="J415" s="32">
        <f t="shared" si="915"/>
        <v>0.70039986862722836</v>
      </c>
      <c r="K415" s="32">
        <f t="shared" si="910"/>
        <v>-0.42206579754237455</v>
      </c>
      <c r="L415" s="32">
        <f>$CE$5-$CE$7*SUMPRODUCT($B$5:$CD$5,Q415:CS415)</f>
        <v>-1.1841156896252869E-4</v>
      </c>
      <c r="M415" s="32">
        <f>SUMPRODUCT($B$7:$CD$7, LN(Q415:CS415))</f>
        <v>-2480.339048877574</v>
      </c>
      <c r="O415" s="48">
        <f t="shared" si="911"/>
        <v>0.99999999999999967</v>
      </c>
      <c r="P415" s="39" t="s">
        <v>366</v>
      </c>
      <c r="Q415" s="32">
        <f t="shared" ref="Q415:AV415" si="916">Q414/$O414</f>
        <v>2.4834514671237044E-2</v>
      </c>
      <c r="R415" s="32">
        <f t="shared" si="916"/>
        <v>1.5625289971589462E-2</v>
      </c>
      <c r="S415" s="32">
        <f t="shared" si="916"/>
        <v>9.8310633377919291E-3</v>
      </c>
      <c r="T415" s="32">
        <f t="shared" si="916"/>
        <v>1.6283765154768606E-2</v>
      </c>
      <c r="U415" s="32">
        <f t="shared" si="916"/>
        <v>1.0245360368053045E-2</v>
      </c>
      <c r="V415" s="32">
        <f t="shared" si="916"/>
        <v>6.4461387199834996E-3</v>
      </c>
      <c r="W415" s="32">
        <f t="shared" si="916"/>
        <v>1.0677116550329118E-2</v>
      </c>
      <c r="X415" s="32">
        <f t="shared" si="916"/>
        <v>6.7177895106028769E-3</v>
      </c>
      <c r="Y415" s="32">
        <f t="shared" si="916"/>
        <v>4.2266744674033709E-3</v>
      </c>
      <c r="Z415" s="32">
        <f t="shared" si="916"/>
        <v>3.5809870995178163E-2</v>
      </c>
      <c r="AA415" s="32">
        <f t="shared" si="916"/>
        <v>2.2530724902505142E-2</v>
      </c>
      <c r="AB415" s="32">
        <f t="shared" si="916"/>
        <v>1.4175799870955101E-2</v>
      </c>
      <c r="AC415" s="32">
        <f t="shared" si="916"/>
        <v>2.348020636712508E-2</v>
      </c>
      <c r="AD415" s="32">
        <f t="shared" si="916"/>
        <v>1.4773191179129876E-2</v>
      </c>
      <c r="AE415" s="32">
        <f t="shared" si="916"/>
        <v>9.2949429064938423E-3</v>
      </c>
      <c r="AF415" s="32">
        <f t="shared" si="916"/>
        <v>1.5395757530570745E-2</v>
      </c>
      <c r="AG415" s="32">
        <f t="shared" si="916"/>
        <v>9.68664694809062E-3</v>
      </c>
      <c r="AH415" s="32">
        <f t="shared" si="916"/>
        <v>6.0946094344910655E-3</v>
      </c>
      <c r="AI415" s="32">
        <f t="shared" si="916"/>
        <v>5.8335402063273763E-2</v>
      </c>
      <c r="AJ415" s="32">
        <f t="shared" si="916"/>
        <v>3.6703256935542418E-2</v>
      </c>
      <c r="AK415" s="32">
        <f t="shared" si="916"/>
        <v>2.3092822231948841E-2</v>
      </c>
      <c r="AL415" s="32">
        <f t="shared" si="916"/>
        <v>3.8249991996321828E-2</v>
      </c>
      <c r="AM415" s="32">
        <f t="shared" si="916"/>
        <v>2.406599139405426E-2</v>
      </c>
      <c r="AN415" s="32">
        <f t="shared" si="916"/>
        <v>1.5141753280219966E-2</v>
      </c>
      <c r="AO415" s="32">
        <f t="shared" si="916"/>
        <v>2.5080171490577331E-2</v>
      </c>
      <c r="AP415" s="32">
        <f t="shared" si="916"/>
        <v>1.5779851439228533E-2</v>
      </c>
      <c r="AQ415" s="32">
        <f t="shared" si="916"/>
        <v>9.9283097620633896E-3</v>
      </c>
      <c r="AR415" s="32">
        <f t="shared" si="916"/>
        <v>1.5237532870998598E-2</v>
      </c>
      <c r="AS415" s="32">
        <f t="shared" si="916"/>
        <v>9.5870957299895396E-3</v>
      </c>
      <c r="AT415" s="32">
        <f t="shared" si="916"/>
        <v>6.0319741597354886E-3</v>
      </c>
      <c r="AU415" s="32">
        <f t="shared" si="916"/>
        <v>9.9911115676756968E-3</v>
      </c>
      <c r="AV415" s="32">
        <f t="shared" si="916"/>
        <v>6.2861713808421409E-3</v>
      </c>
      <c r="AW415" s="32">
        <f t="shared" ref="AW415:CB415" si="917">AW414/$O414</f>
        <v>3.955110536165464E-3</v>
      </c>
      <c r="AX415" s="32">
        <f t="shared" si="917"/>
        <v>6.5510808870990955E-3</v>
      </c>
      <c r="AY415" s="32">
        <f t="shared" si="917"/>
        <v>4.1217853396110721E-3</v>
      </c>
      <c r="AZ415" s="32">
        <f t="shared" si="917"/>
        <v>2.5933299677750976E-3</v>
      </c>
      <c r="BA415" s="32">
        <f t="shared" si="917"/>
        <v>2.1971602570805007E-2</v>
      </c>
      <c r="BB415" s="32">
        <f t="shared" si="917"/>
        <v>1.3824013307856918E-2</v>
      </c>
      <c r="BC415" s="32">
        <f t="shared" si="917"/>
        <v>8.6977426120812759E-3</v>
      </c>
      <c r="BD415" s="32">
        <f t="shared" si="917"/>
        <v>1.4406579756973259E-2</v>
      </c>
      <c r="BE415" s="32">
        <f t="shared" si="917"/>
        <v>9.0642796600431865E-3</v>
      </c>
      <c r="BF415" s="32">
        <f t="shared" si="917"/>
        <v>5.7030306388790109E-3</v>
      </c>
      <c r="BG415" s="32">
        <f t="shared" si="917"/>
        <v>9.446263176533843E-3</v>
      </c>
      <c r="BH415" s="32">
        <f t="shared" si="917"/>
        <v>5.9433656439534877E-3</v>
      </c>
      <c r="BI415" s="32">
        <f t="shared" si="917"/>
        <v>3.7394252645296402E-3</v>
      </c>
      <c r="BJ415" s="32">
        <f t="shared" si="917"/>
        <v>3.5792429135389936E-2</v>
      </c>
      <c r="BK415" s="32">
        <f t="shared" si="917"/>
        <v>2.2519750896351099E-2</v>
      </c>
      <c r="BL415" s="32">
        <f t="shared" si="917"/>
        <v>1.4168895285519191E-2</v>
      </c>
      <c r="BM415" s="32">
        <f t="shared" si="917"/>
        <v>2.3468769898467901E-2</v>
      </c>
      <c r="BN415" s="32">
        <f t="shared" si="917"/>
        <v>1.476599562321163E-2</v>
      </c>
      <c r="BO415" s="32">
        <f t="shared" si="917"/>
        <v>9.2904156326889063E-3</v>
      </c>
      <c r="BP415" s="32">
        <f t="shared" si="917"/>
        <v>1.5388258742199856E-2</v>
      </c>
      <c r="BQ415" s="32">
        <f t="shared" si="917"/>
        <v>9.6819288875896678E-3</v>
      </c>
      <c r="BR415" s="32">
        <f t="shared" si="917"/>
        <v>6.0916409422774338E-3</v>
      </c>
      <c r="BS415" s="32">
        <f t="shared" si="917"/>
        <v>9.3491824208537053E-3</v>
      </c>
      <c r="BT415" s="32">
        <f t="shared" si="917"/>
        <v>5.8822847257940505E-3</v>
      </c>
      <c r="BU415" s="32">
        <f t="shared" si="917"/>
        <v>3.7009945937230343E-3</v>
      </c>
      <c r="BV415" s="32">
        <f t="shared" si="917"/>
        <v>6.1301737902128084E-3</v>
      </c>
      <c r="BW415" s="32">
        <f t="shared" si="917"/>
        <v>3.8569605372337063E-3</v>
      </c>
      <c r="BX415" s="32">
        <f t="shared" si="917"/>
        <v>2.4267084580095891E-3</v>
      </c>
      <c r="BY415" s="32">
        <f t="shared" si="917"/>
        <v>4.0194991397740441E-3</v>
      </c>
      <c r="BZ415" s="32">
        <f t="shared" si="917"/>
        <v>2.5289739071190551E-3</v>
      </c>
      <c r="CA415" s="32">
        <f t="shared" si="917"/>
        <v>1.5911706410387623E-3</v>
      </c>
      <c r="CB415" s="32">
        <f t="shared" si="917"/>
        <v>1.3480956677962013E-2</v>
      </c>
      <c r="CC415" s="32">
        <f t="shared" ref="CC415:CS415" si="918">CC414/$O414</f>
        <v>8.4818994844927005E-3</v>
      </c>
      <c r="CD415" s="32">
        <f t="shared" si="918"/>
        <v>5.3366107898444402E-3</v>
      </c>
      <c r="CE415" s="32">
        <f t="shared" si="918"/>
        <v>8.8393405513089666E-3</v>
      </c>
      <c r="CF415" s="32">
        <f t="shared" si="918"/>
        <v>5.5615042653439639E-3</v>
      </c>
      <c r="CG415" s="32">
        <f t="shared" si="918"/>
        <v>3.4991671057247385E-3</v>
      </c>
      <c r="CH415" s="32">
        <f t="shared" si="918"/>
        <v>5.7958751183990144E-3</v>
      </c>
      <c r="CI415" s="32">
        <f t="shared" si="918"/>
        <v>3.6466277099827049E-3</v>
      </c>
      <c r="CJ415" s="32">
        <f t="shared" si="918"/>
        <v>2.2943720117432351E-3</v>
      </c>
      <c r="CK415" s="32">
        <f t="shared" si="918"/>
        <v>2.1960900895520722E-2</v>
      </c>
      <c r="CL415" s="32">
        <f t="shared" si="918"/>
        <v>1.3817280066571057E-2</v>
      </c>
      <c r="CM415" s="32">
        <f t="shared" si="918"/>
        <v>8.6935062157218919E-3</v>
      </c>
      <c r="CN415" s="32">
        <f t="shared" si="918"/>
        <v>1.4399562765926773E-2</v>
      </c>
      <c r="CO415" s="32">
        <f t="shared" si="918"/>
        <v>9.0598647350373686E-3</v>
      </c>
      <c r="CP415" s="32">
        <f t="shared" si="918"/>
        <v>5.7002528723580246E-3</v>
      </c>
      <c r="CQ415" s="32">
        <f t="shared" si="918"/>
        <v>9.4416621993934913E-3</v>
      </c>
      <c r="CR415" s="32">
        <f t="shared" si="918"/>
        <v>5.9404708178245162E-3</v>
      </c>
      <c r="CS415" s="32">
        <f t="shared" si="918"/>
        <v>3.7376039083130467E-3</v>
      </c>
    </row>
    <row r="416" spans="2:97" ht="13.15" thickTop="1" x14ac:dyDescent="0.35">
      <c r="H416" s="34">
        <f t="shared" si="914"/>
        <v>1.696947862228626E-6</v>
      </c>
      <c r="I416" s="34">
        <f t="shared" ref="I416:J416" si="919">I411</f>
        <v>-0.46334254939826458</v>
      </c>
      <c r="J416" s="34">
        <f t="shared" si="919"/>
        <v>-0.65011398821085675</v>
      </c>
      <c r="K416" s="34">
        <f t="shared" si="910"/>
        <v>-0.46334365260780708</v>
      </c>
      <c r="L416" s="34">
        <f>$CE$6-$CE$7*SUMPRODUCT($B$6:$CD$6,Q415:CS415)</f>
        <v>1.0800243836683876E-4</v>
      </c>
    </row>
    <row r="417" spans="2:97" ht="13.5" thickBot="1" x14ac:dyDescent="0.4">
      <c r="B417" s="39" t="s">
        <v>367</v>
      </c>
      <c r="D417" s="39" t="s">
        <v>368</v>
      </c>
      <c r="E417" s="39" t="s">
        <v>369</v>
      </c>
      <c r="F417" s="39" t="s">
        <v>370</v>
      </c>
      <c r="H417" s="39" t="s">
        <v>347</v>
      </c>
      <c r="I417" s="39" t="s">
        <v>371</v>
      </c>
      <c r="J417" s="39" t="s">
        <v>372</v>
      </c>
      <c r="K417" s="39" t="s">
        <v>349</v>
      </c>
      <c r="L417" s="39" t="s">
        <v>373</v>
      </c>
      <c r="M417" s="39" t="s">
        <v>374</v>
      </c>
      <c r="O417" s="45" t="s">
        <v>336</v>
      </c>
    </row>
    <row r="418" spans="2:97" ht="13.9" thickTop="1" thickBot="1" x14ac:dyDescent="0.4">
      <c r="B418" s="32">
        <f>1+B413</f>
        <v>7</v>
      </c>
      <c r="D418" s="32">
        <f>IF(F413,IF(M418&lt;0,D413,H418),E413)</f>
        <v>8.4847393111431302E-7</v>
      </c>
      <c r="E418" s="32">
        <f>IF(F413,IF(M418&lt;0,H418,E413),H418)</f>
        <v>1.696947862228626E-6</v>
      </c>
      <c r="F418" s="32" t="b">
        <f>OR(F413,M418*M413&lt;=0)</f>
        <v>1</v>
      </c>
      <c r="H418" s="32">
        <f>IF(F413,(D413+E413)/2,2*H413)</f>
        <v>8.4847393111431302E-7</v>
      </c>
      <c r="I418" s="32">
        <f>I413</f>
        <v>-0.4884710572433214</v>
      </c>
      <c r="J418" s="32">
        <f>J413</f>
        <v>-1</v>
      </c>
      <c r="K418" s="32">
        <f>I418+J418*H418</f>
        <v>-0.48847190571725252</v>
      </c>
      <c r="L418" s="32">
        <f>$CE$3-$CE$7*SUMPRODUCT($B$3:$CD$3,Q420:CS420)</f>
        <v>-1.3789830319410612E-4</v>
      </c>
      <c r="M418" s="32">
        <f>SUMPRODUCT(L418:L421,J418:J421)</f>
        <v>2.8850597193428435E-4</v>
      </c>
      <c r="O418" s="46">
        <f>SUM(Q418:CS418)</f>
        <v>-1.6469500371363279</v>
      </c>
      <c r="P418" s="39" t="s">
        <v>363</v>
      </c>
      <c r="Q418" s="32">
        <f t="shared" ref="Q418:AV418" si="920">SUMPRODUCT(B$3:B$6,$K418:$K421)</f>
        <v>0.94689435186871873</v>
      </c>
      <c r="R418" s="32">
        <f t="shared" si="920"/>
        <v>0.48355125086568285</v>
      </c>
      <c r="S418" s="32">
        <f t="shared" si="920"/>
        <v>2.0208149862647018E-2</v>
      </c>
      <c r="T418" s="32">
        <f t="shared" si="920"/>
        <v>0.52482796005531429</v>
      </c>
      <c r="U418" s="32">
        <f t="shared" si="920"/>
        <v>6.1484859052278407E-2</v>
      </c>
      <c r="V418" s="32">
        <f t="shared" si="920"/>
        <v>-0.40185824195075742</v>
      </c>
      <c r="W418" s="32">
        <f t="shared" si="920"/>
        <v>0.1027615682419098</v>
      </c>
      <c r="X418" s="32">
        <f t="shared" si="920"/>
        <v>-0.36058153276112603</v>
      </c>
      <c r="Y418" s="32">
        <f t="shared" si="920"/>
        <v>-0.82392463376416192</v>
      </c>
      <c r="Z418" s="32">
        <f t="shared" si="920"/>
        <v>1.312883249010125</v>
      </c>
      <c r="AA418" s="32">
        <f t="shared" si="920"/>
        <v>0.84954014800708921</v>
      </c>
      <c r="AB418" s="32">
        <f t="shared" si="920"/>
        <v>0.38619704700405338</v>
      </c>
      <c r="AC418" s="32">
        <f t="shared" si="920"/>
        <v>0.89081685719672055</v>
      </c>
      <c r="AD418" s="32">
        <f t="shared" si="920"/>
        <v>0.42747375619368477</v>
      </c>
      <c r="AE418" s="32">
        <f t="shared" si="920"/>
        <v>-3.5869344809351056E-2</v>
      </c>
      <c r="AF418" s="32">
        <f t="shared" si="920"/>
        <v>0.46875046538331616</v>
      </c>
      <c r="AG418" s="32">
        <f t="shared" si="920"/>
        <v>5.4073643802803328E-3</v>
      </c>
      <c r="AH418" s="32">
        <f t="shared" si="920"/>
        <v>-0.4579357366227555</v>
      </c>
      <c r="AI418" s="32">
        <f t="shared" si="920"/>
        <v>1.8008684451986667</v>
      </c>
      <c r="AJ418" s="32">
        <f t="shared" si="920"/>
        <v>1.337525344195631</v>
      </c>
      <c r="AK418" s="32">
        <f t="shared" si="920"/>
        <v>0.87418224319259519</v>
      </c>
      <c r="AL418" s="32">
        <f t="shared" si="920"/>
        <v>1.3788020533852625</v>
      </c>
      <c r="AM418" s="32">
        <f t="shared" si="920"/>
        <v>0.91545895238222663</v>
      </c>
      <c r="AN418" s="32">
        <f t="shared" si="920"/>
        <v>0.4521158513791908</v>
      </c>
      <c r="AO418" s="32">
        <f t="shared" si="920"/>
        <v>0.95673566157185808</v>
      </c>
      <c r="AP418" s="32">
        <f t="shared" si="920"/>
        <v>0.49339256056882219</v>
      </c>
      <c r="AQ418" s="32">
        <f t="shared" si="920"/>
        <v>3.0049459565786363E-2</v>
      </c>
      <c r="AR418" s="32">
        <f t="shared" si="920"/>
        <v>0.45842244615146616</v>
      </c>
      <c r="AS418" s="32">
        <f t="shared" si="920"/>
        <v>-4.9206548515696724E-3</v>
      </c>
      <c r="AT418" s="32">
        <f t="shared" si="920"/>
        <v>-0.4682637558546055</v>
      </c>
      <c r="AU418" s="32">
        <f t="shared" si="920"/>
        <v>3.6356054338061716E-2</v>
      </c>
      <c r="AV418" s="32">
        <f t="shared" si="920"/>
        <v>-0.42698704666497411</v>
      </c>
      <c r="AW418" s="32">
        <f t="shared" ref="AW418:CB418" si="921">SUMPRODUCT(AH$3:AH$6,$K418:$K421)</f>
        <v>-0.89033014766800989</v>
      </c>
      <c r="AX418" s="32">
        <f t="shared" si="921"/>
        <v>-0.38571033747534272</v>
      </c>
      <c r="AY418" s="32">
        <f t="shared" si="921"/>
        <v>-0.84905343847837855</v>
      </c>
      <c r="AZ418" s="32">
        <f t="shared" si="921"/>
        <v>-1.3123965394814143</v>
      </c>
      <c r="BA418" s="32">
        <f t="shared" si="921"/>
        <v>0.82441134329287258</v>
      </c>
      <c r="BB418" s="32">
        <f t="shared" si="921"/>
        <v>0.36106824228983669</v>
      </c>
      <c r="BC418" s="32">
        <f t="shared" si="921"/>
        <v>-0.10227485871319913</v>
      </c>
      <c r="BD418" s="32">
        <f t="shared" si="921"/>
        <v>0.40234495147946808</v>
      </c>
      <c r="BE418" s="32">
        <f t="shared" si="921"/>
        <v>-6.0998149523567725E-2</v>
      </c>
      <c r="BF418" s="32">
        <f t="shared" si="921"/>
        <v>-0.52434125052660352</v>
      </c>
      <c r="BG418" s="32">
        <f t="shared" si="921"/>
        <v>-1.9721440333936358E-2</v>
      </c>
      <c r="BH418" s="32">
        <f t="shared" si="921"/>
        <v>-0.48306454133697219</v>
      </c>
      <c r="BI418" s="32">
        <f t="shared" si="921"/>
        <v>-0.94640764234000807</v>
      </c>
      <c r="BJ418" s="32">
        <f t="shared" si="921"/>
        <v>1.3123965394814143</v>
      </c>
      <c r="BK418" s="32">
        <f t="shared" si="921"/>
        <v>0.84905343847837855</v>
      </c>
      <c r="BL418" s="32">
        <f t="shared" si="921"/>
        <v>0.38571033747534272</v>
      </c>
      <c r="BM418" s="32">
        <f t="shared" si="921"/>
        <v>0.89033014766800989</v>
      </c>
      <c r="BN418" s="32">
        <f t="shared" si="921"/>
        <v>0.42698704666497411</v>
      </c>
      <c r="BO418" s="32">
        <f t="shared" si="921"/>
        <v>-3.6356054338061716E-2</v>
      </c>
      <c r="BP418" s="32">
        <f t="shared" si="921"/>
        <v>0.4682637558546055</v>
      </c>
      <c r="BQ418" s="32">
        <f t="shared" si="921"/>
        <v>4.9206548515696724E-3</v>
      </c>
      <c r="BR418" s="32">
        <f t="shared" si="921"/>
        <v>-0.45842244615146616</v>
      </c>
      <c r="BS418" s="32">
        <f t="shared" si="921"/>
        <v>-3.0049459565786363E-2</v>
      </c>
      <c r="BT418" s="32">
        <f t="shared" si="921"/>
        <v>-0.49339256056882219</v>
      </c>
      <c r="BU418" s="32">
        <f t="shared" si="921"/>
        <v>-0.95673566157185808</v>
      </c>
      <c r="BV418" s="32">
        <f t="shared" si="921"/>
        <v>-0.4521158513791908</v>
      </c>
      <c r="BW418" s="32">
        <f t="shared" si="921"/>
        <v>-0.91545895238222663</v>
      </c>
      <c r="BX418" s="32">
        <f t="shared" si="921"/>
        <v>-1.3788020533852625</v>
      </c>
      <c r="BY418" s="32">
        <f t="shared" si="921"/>
        <v>-0.87418224319259519</v>
      </c>
      <c r="BZ418" s="32">
        <f t="shared" si="921"/>
        <v>-1.337525344195631</v>
      </c>
      <c r="CA418" s="32">
        <f t="shared" si="921"/>
        <v>-1.8008684451986667</v>
      </c>
      <c r="CB418" s="32">
        <f t="shared" si="921"/>
        <v>0.33593943757562</v>
      </c>
      <c r="CC418" s="32">
        <f t="shared" ref="CC418:CS418" si="922">SUMPRODUCT(BN$3:BN$6,$K418:$K421)</f>
        <v>-0.12740366342741583</v>
      </c>
      <c r="CD418" s="32">
        <f t="shared" si="922"/>
        <v>-0.5907467644304516</v>
      </c>
      <c r="CE418" s="32">
        <f t="shared" si="922"/>
        <v>-8.6126954237784437E-2</v>
      </c>
      <c r="CF418" s="32">
        <f t="shared" si="922"/>
        <v>-0.54947005524082027</v>
      </c>
      <c r="CG418" s="32">
        <f t="shared" si="922"/>
        <v>-1.012813156243856</v>
      </c>
      <c r="CH418" s="32">
        <f t="shared" si="922"/>
        <v>-0.50819334605118893</v>
      </c>
      <c r="CI418" s="32">
        <f t="shared" si="922"/>
        <v>-0.97153644705422471</v>
      </c>
      <c r="CJ418" s="32">
        <f t="shared" si="922"/>
        <v>-1.4348795480572605</v>
      </c>
      <c r="CK418" s="32">
        <f t="shared" si="922"/>
        <v>0.82392463376416192</v>
      </c>
      <c r="CL418" s="32">
        <f t="shared" si="922"/>
        <v>0.36058153276112603</v>
      </c>
      <c r="CM418" s="32">
        <f t="shared" si="922"/>
        <v>-0.1027615682419098</v>
      </c>
      <c r="CN418" s="32">
        <f t="shared" si="922"/>
        <v>0.40185824195075742</v>
      </c>
      <c r="CO418" s="32">
        <f t="shared" si="922"/>
        <v>-6.1484859052278407E-2</v>
      </c>
      <c r="CP418" s="32">
        <f t="shared" si="922"/>
        <v>-0.52482796005531429</v>
      </c>
      <c r="CQ418" s="32">
        <f t="shared" si="922"/>
        <v>-2.0208149862647018E-2</v>
      </c>
      <c r="CR418" s="32">
        <f t="shared" si="922"/>
        <v>-0.48355125086568285</v>
      </c>
      <c r="CS418" s="32">
        <f t="shared" si="922"/>
        <v>-0.94689435186871873</v>
      </c>
    </row>
    <row r="419" spans="2:97" ht="13.9" thickTop="1" thickBot="1" x14ac:dyDescent="0.4">
      <c r="H419" s="33">
        <f>H418</f>
        <v>8.4847393111431302E-7</v>
      </c>
      <c r="I419" s="33">
        <f t="shared" ref="I419:J419" si="923">I414</f>
        <v>0.42698672216564187</v>
      </c>
      <c r="J419" s="33">
        <f t="shared" si="923"/>
        <v>0.3824505625029066</v>
      </c>
      <c r="K419" s="33">
        <f t="shared" ref="K419:K421" si="924">I419+J419*H419</f>
        <v>0.42698704666497411</v>
      </c>
      <c r="L419" s="33">
        <f>$CE$4-$CE$7*SUMPRODUCT($B$4:$CD$4,Q420:CS420)</f>
        <v>5.7602069858830873E-5</v>
      </c>
      <c r="M419" s="39" t="s">
        <v>375</v>
      </c>
      <c r="O419" s="47">
        <f t="shared" ref="O419:O420" si="925">SUM(Q419:CS419)</f>
        <v>103.79474679294187</v>
      </c>
      <c r="P419" s="39" t="s">
        <v>365</v>
      </c>
      <c r="Q419" s="33">
        <f>EXP(Q418)</f>
        <v>2.5776918116954732</v>
      </c>
      <c r="R419" s="33">
        <f>EXP(R418)</f>
        <v>1.6218236903527614</v>
      </c>
      <c r="S419" s="33">
        <f t="shared" ref="S419:CD419" si="926">EXP(S418)</f>
        <v>1.0204137168978962</v>
      </c>
      <c r="T419" s="33">
        <f t="shared" si="926"/>
        <v>1.6901680469477711</v>
      </c>
      <c r="U419" s="33">
        <f t="shared" si="926"/>
        <v>1.0634143953051403</v>
      </c>
      <c r="V419" s="33">
        <f t="shared" si="926"/>
        <v>0.66907558581785354</v>
      </c>
      <c r="W419" s="33">
        <f t="shared" si="926"/>
        <v>1.108227141026713</v>
      </c>
      <c r="X419" s="33">
        <f t="shared" si="926"/>
        <v>0.69727072237810706</v>
      </c>
      <c r="Y419" s="33">
        <f t="shared" si="926"/>
        <v>0.43870650906028297</v>
      </c>
      <c r="Z419" s="33">
        <f t="shared" si="926"/>
        <v>3.716874953655787</v>
      </c>
      <c r="AA419" s="33">
        <f t="shared" si="926"/>
        <v>2.3385712079958827</v>
      </c>
      <c r="AB419" s="33">
        <f t="shared" si="926"/>
        <v>1.4713745722029981</v>
      </c>
      <c r="AC419" s="33">
        <f t="shared" si="926"/>
        <v>2.437119617118781</v>
      </c>
      <c r="AD419" s="33">
        <f t="shared" si="926"/>
        <v>1.5333789374405034</v>
      </c>
      <c r="AE419" s="33">
        <f t="shared" si="926"/>
        <v>0.96476633697851488</v>
      </c>
      <c r="AF419" s="33">
        <f t="shared" si="926"/>
        <v>1.5979961936312281</v>
      </c>
      <c r="AG419" s="33">
        <f t="shared" si="926"/>
        <v>1.0054220105622318</v>
      </c>
      <c r="AH419" s="33">
        <f t="shared" si="926"/>
        <v>0.6325881271506214</v>
      </c>
      <c r="AI419" s="33">
        <f t="shared" si="926"/>
        <v>6.0549035336807586</v>
      </c>
      <c r="AJ419" s="33">
        <f t="shared" si="926"/>
        <v>3.8096043713096264</v>
      </c>
      <c r="AK419" s="33">
        <f t="shared" si="926"/>
        <v>2.3969143992421214</v>
      </c>
      <c r="AL419" s="33">
        <f t="shared" si="926"/>
        <v>3.9701427585507587</v>
      </c>
      <c r="AM419" s="33">
        <f t="shared" si="926"/>
        <v>2.4979214158518523</v>
      </c>
      <c r="AN419" s="33">
        <f t="shared" si="926"/>
        <v>1.5716340139992853</v>
      </c>
      <c r="AO419" s="33">
        <f t="shared" si="926"/>
        <v>2.603184912128786</v>
      </c>
      <c r="AP419" s="33">
        <f t="shared" si="926"/>
        <v>1.6378633557757951</v>
      </c>
      <c r="AQ419" s="33">
        <f t="shared" si="926"/>
        <v>1.0305055010477235</v>
      </c>
      <c r="AR419" s="33">
        <f t="shared" si="926"/>
        <v>1.5815769930705514</v>
      </c>
      <c r="AS419" s="33">
        <f t="shared" si="926"/>
        <v>0.99509143173774317</v>
      </c>
      <c r="AT419" s="33">
        <f t="shared" si="926"/>
        <v>0.62608836740564555</v>
      </c>
      <c r="AU419" s="33">
        <f t="shared" si="926"/>
        <v>1.037025018020806</v>
      </c>
      <c r="AV419" s="33">
        <f t="shared" si="926"/>
        <v>0.65247200386162296</v>
      </c>
      <c r="AW419" s="33">
        <f t="shared" si="926"/>
        <v>0.41052019809097839</v>
      </c>
      <c r="AX419" s="33">
        <f t="shared" si="926"/>
        <v>0.67996745824759253</v>
      </c>
      <c r="AY419" s="33">
        <f t="shared" si="926"/>
        <v>0.42781969801484571</v>
      </c>
      <c r="AZ419" s="33">
        <f t="shared" si="926"/>
        <v>0.2691741961905304</v>
      </c>
      <c r="BA419" s="33">
        <f t="shared" si="926"/>
        <v>2.2805379161892807</v>
      </c>
      <c r="BB419" s="33">
        <f t="shared" si="926"/>
        <v>1.4348613757634301</v>
      </c>
      <c r="BC419" s="33">
        <f t="shared" si="926"/>
        <v>0.90278138023592702</v>
      </c>
      <c r="BD419" s="33">
        <f t="shared" si="926"/>
        <v>1.4953270590019405</v>
      </c>
      <c r="BE419" s="33">
        <f t="shared" si="926"/>
        <v>0.94082498074885268</v>
      </c>
      <c r="BF419" s="33">
        <f t="shared" si="926"/>
        <v>0.5919451795327475</v>
      </c>
      <c r="BG419" s="33">
        <f t="shared" si="926"/>
        <v>0.98047175515489604</v>
      </c>
      <c r="BH419" s="33">
        <f t="shared" si="926"/>
        <v>0.61689000718283782</v>
      </c>
      <c r="BI419" s="33">
        <f t="shared" si="926"/>
        <v>0.38813283397635601</v>
      </c>
      <c r="BJ419" s="33">
        <f t="shared" si="926"/>
        <v>3.7150663553655305</v>
      </c>
      <c r="BK419" s="33">
        <f t="shared" si="926"/>
        <v>2.3374332800480335</v>
      </c>
      <c r="BL419" s="33">
        <f t="shared" si="926"/>
        <v>1.4706586144242741</v>
      </c>
      <c r="BM419" s="33">
        <f t="shared" si="926"/>
        <v>2.4359337363916564</v>
      </c>
      <c r="BN419" s="33">
        <f t="shared" si="926"/>
        <v>1.5326328088891936</v>
      </c>
      <c r="BO419" s="33">
        <f t="shared" si="926"/>
        <v>0.96429689026069065</v>
      </c>
      <c r="BP419" s="33">
        <f t="shared" si="926"/>
        <v>1.5972186228978367</v>
      </c>
      <c r="BQ419" s="33">
        <f t="shared" si="926"/>
        <v>1.0049327811552804</v>
      </c>
      <c r="BR419" s="33">
        <f t="shared" si="926"/>
        <v>0.63228031539492158</v>
      </c>
      <c r="BS419" s="33">
        <f t="shared" si="926"/>
        <v>0.97039753692075548</v>
      </c>
      <c r="BT419" s="33">
        <f t="shared" si="926"/>
        <v>0.61055154355433827</v>
      </c>
      <c r="BU419" s="33">
        <f t="shared" si="926"/>
        <v>0.38414482019344443</v>
      </c>
      <c r="BV419" s="33">
        <f t="shared" si="926"/>
        <v>0.63628045148713275</v>
      </c>
      <c r="BW419" s="33">
        <f t="shared" si="926"/>
        <v>0.40033285020656884</v>
      </c>
      <c r="BX419" s="33">
        <f t="shared" si="926"/>
        <v>0.25188011132502325</v>
      </c>
      <c r="BY419" s="33">
        <f t="shared" si="926"/>
        <v>0.41720305085412701</v>
      </c>
      <c r="BZ419" s="33">
        <f t="shared" si="926"/>
        <v>0.26249444890683765</v>
      </c>
      <c r="CA419" s="33">
        <f t="shared" si="926"/>
        <v>0.16515539751169295</v>
      </c>
      <c r="CB419" s="33">
        <f t="shared" si="926"/>
        <v>1.3992542800132595</v>
      </c>
      <c r="CC419" s="33">
        <f t="shared" si="926"/>
        <v>0.88037822436978719</v>
      </c>
      <c r="CD419" s="33">
        <f t="shared" si="926"/>
        <v>0.55391348735924884</v>
      </c>
      <c r="CE419" s="33">
        <f t="shared" ref="CE419:CS419" si="927">EXP(CE418)</f>
        <v>0.91747774613822486</v>
      </c>
      <c r="CF419" s="33">
        <f t="shared" si="927"/>
        <v>0.5772556429388308</v>
      </c>
      <c r="CG419" s="33">
        <f t="shared" si="927"/>
        <v>0.36319581451136385</v>
      </c>
      <c r="CH419" s="33">
        <f t="shared" si="927"/>
        <v>0.60158144711974748</v>
      </c>
      <c r="CI419" s="33">
        <f t="shared" si="927"/>
        <v>0.37850104430202042</v>
      </c>
      <c r="CJ419" s="33">
        <f t="shared" si="927"/>
        <v>0.23814404720031676</v>
      </c>
      <c r="CK419" s="33">
        <f t="shared" si="927"/>
        <v>2.2794282267250092</v>
      </c>
      <c r="CL419" s="33">
        <f t="shared" si="927"/>
        <v>1.4341631849813032</v>
      </c>
      <c r="CM419" s="33">
        <f t="shared" si="927"/>
        <v>0.90234209484668781</v>
      </c>
      <c r="CN419" s="33">
        <f t="shared" si="927"/>
        <v>1.4945994461562015</v>
      </c>
      <c r="CO419" s="33">
        <f t="shared" si="927"/>
        <v>0.94036718368200767</v>
      </c>
      <c r="CP419" s="33">
        <f t="shared" si="927"/>
        <v>0.59165714427383298</v>
      </c>
      <c r="CQ419" s="33">
        <f t="shared" si="927"/>
        <v>0.97999466632028942</v>
      </c>
      <c r="CR419" s="33">
        <f t="shared" si="927"/>
        <v>0.61658983399267708</v>
      </c>
      <c r="CS419" s="33">
        <f t="shared" si="927"/>
        <v>0.38794397199184621</v>
      </c>
    </row>
    <row r="420" spans="2:97" ht="13.9" thickTop="1" thickBot="1" x14ac:dyDescent="0.4">
      <c r="H420" s="32">
        <f t="shared" ref="H420:H421" si="928">H419</f>
        <v>8.4847393111431302E-7</v>
      </c>
      <c r="I420" s="32">
        <f t="shared" ref="I420:J420" si="929">I415</f>
        <v>-0.42206698608443433</v>
      </c>
      <c r="J420" s="32">
        <f t="shared" si="929"/>
        <v>0.70039986862722836</v>
      </c>
      <c r="K420" s="32">
        <f t="shared" si="924"/>
        <v>-0.42206639181340444</v>
      </c>
      <c r="L420" s="32">
        <f>$CE$5-$CE$7*SUMPRODUCT($B$5:$CD$5,Q420:CS420)</f>
        <v>9.9413454819341496E-5</v>
      </c>
      <c r="M420" s="32">
        <f>SUMPRODUCT($B$7:$CD$7, LN(Q420:CS420))</f>
        <v>-2480.3390488775508</v>
      </c>
      <c r="O420" s="48">
        <f t="shared" si="925"/>
        <v>0.99999999999999967</v>
      </c>
      <c r="P420" s="39" t="s">
        <v>366</v>
      </c>
      <c r="Q420" s="32">
        <f t="shared" ref="Q420:AV420" si="930">Q419/$O419</f>
        <v>2.4834511296006733E-2</v>
      </c>
      <c r="R420" s="32">
        <f t="shared" si="930"/>
        <v>1.5625296466959992E-2</v>
      </c>
      <c r="S420" s="32">
        <f t="shared" si="930"/>
        <v>9.8310728473908204E-3</v>
      </c>
      <c r="T420" s="32">
        <f t="shared" si="930"/>
        <v>1.6283753264695125E-2</v>
      </c>
      <c r="U420" s="32">
        <f t="shared" si="930"/>
        <v>1.0245358538486781E-2</v>
      </c>
      <c r="V420" s="32">
        <f t="shared" si="930"/>
        <v>6.4461411245848449E-3</v>
      </c>
      <c r="W420" s="32">
        <f t="shared" si="930"/>
        <v>1.0677102409021663E-2</v>
      </c>
      <c r="X420" s="32">
        <f t="shared" si="930"/>
        <v>6.7177843187871435E-3</v>
      </c>
      <c r="Y420" s="32">
        <f t="shared" si="930"/>
        <v>4.2266735322882007E-3</v>
      </c>
      <c r="Z420" s="32">
        <f t="shared" si="930"/>
        <v>3.5809856168063196E-2</v>
      </c>
      <c r="AA420" s="32">
        <f t="shared" si="930"/>
        <v>2.2530728001688306E-2</v>
      </c>
      <c r="AB420" s="32">
        <f t="shared" si="930"/>
        <v>1.4175809640330014E-2</v>
      </c>
      <c r="AC420" s="32">
        <f t="shared" si="930"/>
        <v>2.3480182691524302E-2</v>
      </c>
      <c r="AD420" s="32">
        <f t="shared" si="930"/>
        <v>1.4773184431957923E-2</v>
      </c>
      <c r="AE420" s="32">
        <f t="shared" si="930"/>
        <v>9.2949437884665646E-3</v>
      </c>
      <c r="AF420" s="32">
        <f t="shared" si="930"/>
        <v>1.5395732857454143E-2</v>
      </c>
      <c r="AG420" s="32">
        <f t="shared" si="930"/>
        <v>9.6866367675420874E-3</v>
      </c>
      <c r="AH420" s="32">
        <f t="shared" si="930"/>
        <v>6.0946063909434571E-3</v>
      </c>
      <c r="AI420" s="32">
        <f t="shared" si="930"/>
        <v>5.8335356275395794E-2</v>
      </c>
      <c r="AJ420" s="32">
        <f t="shared" si="930"/>
        <v>3.6703248372572578E-2</v>
      </c>
      <c r="AK420" s="32">
        <f t="shared" si="930"/>
        <v>2.3092829582441968E-2</v>
      </c>
      <c r="AL420" s="32">
        <f t="shared" si="930"/>
        <v>3.8249939242789618E-2</v>
      </c>
      <c r="AM420" s="32">
        <f t="shared" si="930"/>
        <v>2.4065971477678996E-2</v>
      </c>
      <c r="AN420" s="32">
        <f t="shared" si="930"/>
        <v>1.5141749101565878E-2</v>
      </c>
      <c r="AO420" s="32">
        <f t="shared" si="930"/>
        <v>2.5080121996172208E-2</v>
      </c>
      <c r="AP420" s="32">
        <f t="shared" si="930"/>
        <v>1.5779829002744591E-2</v>
      </c>
      <c r="AQ420" s="32">
        <f t="shared" si="930"/>
        <v>9.9283011220544625E-3</v>
      </c>
      <c r="AR420" s="32">
        <f t="shared" si="930"/>
        <v>1.5237543728736183E-2</v>
      </c>
      <c r="AS420" s="32">
        <f t="shared" si="930"/>
        <v>9.5871078497145133E-3</v>
      </c>
      <c r="AT420" s="32">
        <f t="shared" si="930"/>
        <v>6.0319851124509905E-3</v>
      </c>
      <c r="AU420" s="32">
        <f t="shared" si="930"/>
        <v>9.991112749564747E-3</v>
      </c>
      <c r="AV420" s="32">
        <f t="shared" si="930"/>
        <v>6.2861755919423048E-3</v>
      </c>
      <c r="AW420" s="32">
        <f t="shared" ref="AW420:CB420" si="931">AW419/$O419</f>
        <v>3.9551153673501142E-3</v>
      </c>
      <c r="AX420" s="32">
        <f t="shared" si="931"/>
        <v>6.5510777689360951E-3</v>
      </c>
      <c r="AY420" s="32">
        <f t="shared" si="931"/>
        <v>4.1217856513325758E-3</v>
      </c>
      <c r="AZ420" s="32">
        <f t="shared" si="931"/>
        <v>2.5933315943965913E-3</v>
      </c>
      <c r="BA420" s="32">
        <f t="shared" si="931"/>
        <v>2.1971612115771925E-2</v>
      </c>
      <c r="BB420" s="32">
        <f t="shared" si="931"/>
        <v>1.3824026938721739E-2</v>
      </c>
      <c r="BC420" s="32">
        <f t="shared" si="931"/>
        <v>8.6977559860217987E-3</v>
      </c>
      <c r="BD420" s="32">
        <f t="shared" si="931"/>
        <v>1.4406577454106994E-2</v>
      </c>
      <c r="BE420" s="32">
        <f t="shared" si="931"/>
        <v>9.0642832110346232E-3</v>
      </c>
      <c r="BF420" s="32">
        <f t="shared" si="931"/>
        <v>5.7030360188999501E-3</v>
      </c>
      <c r="BG420" s="32">
        <f t="shared" si="931"/>
        <v>9.4462560529274195E-3</v>
      </c>
      <c r="BH420" s="32">
        <f t="shared" si="931"/>
        <v>5.9433644403358845E-3</v>
      </c>
      <c r="BI420" s="32">
        <f t="shared" si="931"/>
        <v>3.739426569926845E-3</v>
      </c>
      <c r="BJ420" s="32">
        <f t="shared" si="931"/>
        <v>3.5792431410586169E-2</v>
      </c>
      <c r="BK420" s="32">
        <f t="shared" si="931"/>
        <v>2.251976474985708E-2</v>
      </c>
      <c r="BL420" s="32">
        <f t="shared" si="931"/>
        <v>1.4168911817455103E-2</v>
      </c>
      <c r="BM420" s="32">
        <f t="shared" si="931"/>
        <v>2.3468757443486553E-2</v>
      </c>
      <c r="BN420" s="32">
        <f t="shared" si="931"/>
        <v>1.476599593182315E-2</v>
      </c>
      <c r="BO420" s="32">
        <f t="shared" si="931"/>
        <v>9.2904209514990954E-3</v>
      </c>
      <c r="BP420" s="32">
        <f t="shared" si="931"/>
        <v>1.5388241430793191E-2</v>
      </c>
      <c r="BQ420" s="32">
        <f t="shared" si="931"/>
        <v>9.6819233362551715E-3</v>
      </c>
      <c r="BR420" s="32">
        <f t="shared" si="931"/>
        <v>6.0916408096861139E-3</v>
      </c>
      <c r="BS420" s="32">
        <f t="shared" si="931"/>
        <v>9.3491970153035085E-3</v>
      </c>
      <c r="BT420" s="32">
        <f t="shared" si="931"/>
        <v>5.8822971529793868E-3</v>
      </c>
      <c r="BU420" s="32">
        <f t="shared" si="931"/>
        <v>3.701004454105635E-3</v>
      </c>
      <c r="BV420" s="32">
        <f t="shared" si="931"/>
        <v>6.1301797166713684E-3</v>
      </c>
      <c r="BW420" s="32">
        <f t="shared" si="931"/>
        <v>3.8569663935419112E-3</v>
      </c>
      <c r="BX420" s="32">
        <f t="shared" si="931"/>
        <v>2.4267134812467344E-3</v>
      </c>
      <c r="BY420" s="32">
        <f t="shared" si="931"/>
        <v>4.0195006370254685E-3</v>
      </c>
      <c r="BZ420" s="32">
        <f t="shared" si="931"/>
        <v>2.5289762441492608E-3</v>
      </c>
      <c r="CA420" s="32">
        <f t="shared" si="931"/>
        <v>1.5911729891413316E-3</v>
      </c>
      <c r="CB420" s="32">
        <f t="shared" si="931"/>
        <v>1.34809739726482E-2</v>
      </c>
      <c r="CC420" s="32">
        <f t="shared" ref="CC420:CS420" si="932">CC419/$O419</f>
        <v>8.4819150445642182E-3</v>
      </c>
      <c r="CD420" s="32">
        <f t="shared" si="932"/>
        <v>5.336623523580053E-3</v>
      </c>
      <c r="CE420" s="32">
        <f t="shared" si="932"/>
        <v>8.8393466383080398E-3</v>
      </c>
      <c r="CF420" s="32">
        <f t="shared" si="932"/>
        <v>5.5615111628952371E-3</v>
      </c>
      <c r="CG420" s="32">
        <f t="shared" si="932"/>
        <v>3.4991733756612573E-3</v>
      </c>
      <c r="CH420" s="32">
        <f t="shared" si="932"/>
        <v>5.7958756652668622E-3</v>
      </c>
      <c r="CI420" s="32">
        <f t="shared" si="932"/>
        <v>3.6466300655570252E-3</v>
      </c>
      <c r="CJ420" s="32">
        <f t="shared" si="932"/>
        <v>2.2943747594026671E-3</v>
      </c>
      <c r="CK420" s="32">
        <f t="shared" si="932"/>
        <v>2.1960920924757363E-2</v>
      </c>
      <c r="CL420" s="32">
        <f t="shared" si="932"/>
        <v>1.381730029018027E-2</v>
      </c>
      <c r="CM420" s="32">
        <f t="shared" si="932"/>
        <v>8.6935237353269208E-3</v>
      </c>
      <c r="CN420" s="32">
        <f t="shared" si="932"/>
        <v>1.4399567341666617E-2</v>
      </c>
      <c r="CO420" s="32">
        <f t="shared" si="932"/>
        <v>9.0598726114523697E-3</v>
      </c>
      <c r="CP420" s="32">
        <f t="shared" si="932"/>
        <v>5.7002609723025618E-3</v>
      </c>
      <c r="CQ420" s="32">
        <f t="shared" si="932"/>
        <v>9.4416595887580109E-3</v>
      </c>
      <c r="CR420" s="32">
        <f t="shared" si="932"/>
        <v>5.9404724520663865E-3</v>
      </c>
      <c r="CS420" s="32">
        <f t="shared" si="932"/>
        <v>3.737606998220711E-3</v>
      </c>
    </row>
    <row r="421" spans="2:97" ht="13.15" thickTop="1" x14ac:dyDescent="0.35">
      <c r="H421" s="34">
        <f t="shared" si="928"/>
        <v>8.4847393111431302E-7</v>
      </c>
      <c r="I421" s="34">
        <f t="shared" ref="I421:J421" si="933">I416</f>
        <v>-0.46334254939826458</v>
      </c>
      <c r="J421" s="34">
        <f t="shared" si="933"/>
        <v>-0.65011398821085675</v>
      </c>
      <c r="K421" s="34">
        <f t="shared" si="924"/>
        <v>-0.46334310100303583</v>
      </c>
      <c r="L421" s="34">
        <f>$CE$6-$CE$7*SUMPRODUCT($B$6:$CD$6,Q420:CS420)</f>
        <v>-9.0674181905114892E-5</v>
      </c>
    </row>
    <row r="422" spans="2:97" ht="13.5" thickBot="1" x14ac:dyDescent="0.4">
      <c r="B422" s="39" t="s">
        <v>367</v>
      </c>
      <c r="D422" s="39" t="s">
        <v>368</v>
      </c>
      <c r="E422" s="39" t="s">
        <v>369</v>
      </c>
      <c r="F422" s="39" t="s">
        <v>370</v>
      </c>
      <c r="H422" s="39" t="s">
        <v>347</v>
      </c>
      <c r="I422" s="39" t="s">
        <v>371</v>
      </c>
      <c r="J422" s="39" t="s">
        <v>372</v>
      </c>
      <c r="K422" s="39" t="s">
        <v>349</v>
      </c>
      <c r="L422" s="39" t="s">
        <v>373</v>
      </c>
      <c r="M422" s="39" t="s">
        <v>374</v>
      </c>
      <c r="O422" s="45" t="s">
        <v>336</v>
      </c>
    </row>
    <row r="423" spans="2:97" ht="13.9" thickTop="1" thickBot="1" x14ac:dyDescent="0.4">
      <c r="B423" s="32">
        <f>1+B418</f>
        <v>8</v>
      </c>
      <c r="D423" s="32">
        <f>IF(F418,IF(M423&lt;0,D418,H423),E418)</f>
        <v>8.4847393111431302E-7</v>
      </c>
      <c r="E423" s="32">
        <f>IF(F418,IF(M423&lt;0,H423,E418),H423)</f>
        <v>1.2727108966714695E-6</v>
      </c>
      <c r="F423" s="32" t="b">
        <f>OR(F418,M423*M418&lt;=0)</f>
        <v>1</v>
      </c>
      <c r="H423" s="32">
        <f>IF(F418,(D418+E418)/2,2*H418)</f>
        <v>1.2727108966714695E-6</v>
      </c>
      <c r="I423" s="32">
        <f>I418</f>
        <v>-0.4884710572433214</v>
      </c>
      <c r="J423" s="32">
        <f>J418</f>
        <v>-1</v>
      </c>
      <c r="K423" s="32">
        <f>I423+J423*H423</f>
        <v>-0.48847232995421808</v>
      </c>
      <c r="L423" s="32">
        <f>$CE$3-$CE$7*SUMPRODUCT($B$3:$CD$3,Q425:CS425)</f>
        <v>1.317315380333639E-5</v>
      </c>
      <c r="M423" s="32">
        <f>SUMPRODUCT(L423:L426,J423:J426)</f>
        <v>-2.7564388413376175E-5</v>
      </c>
      <c r="O423" s="46">
        <f>SUM(Q423:CS423)</f>
        <v>-1.646950662956469</v>
      </c>
      <c r="P423" s="39" t="s">
        <v>363</v>
      </c>
      <c r="Q423" s="32">
        <f t="shared" ref="Q423:AV423" si="934">SUMPRODUCT(B$3:B$6,$K423:$K426)</f>
        <v>0.94689459252288888</v>
      </c>
      <c r="R423" s="32">
        <f t="shared" si="934"/>
        <v>0.48355121571746734</v>
      </c>
      <c r="S423" s="32">
        <f t="shared" si="934"/>
        <v>2.0207838912045861E-2</v>
      </c>
      <c r="T423" s="32">
        <f t="shared" si="934"/>
        <v>0.5248284978449993</v>
      </c>
      <c r="U423" s="32">
        <f t="shared" si="934"/>
        <v>6.1485121039577872E-2</v>
      </c>
      <c r="V423" s="32">
        <f t="shared" si="934"/>
        <v>-0.40185825576584361</v>
      </c>
      <c r="W423" s="32">
        <f t="shared" si="934"/>
        <v>0.10276240316710988</v>
      </c>
      <c r="X423" s="32">
        <f t="shared" si="934"/>
        <v>-0.3605809736383116</v>
      </c>
      <c r="Y423" s="32">
        <f t="shared" si="934"/>
        <v>-0.82392435044373302</v>
      </c>
      <c r="Z423" s="32">
        <f t="shared" si="934"/>
        <v>1.3128836287354377</v>
      </c>
      <c r="AA423" s="32">
        <f t="shared" si="934"/>
        <v>0.84954025193001614</v>
      </c>
      <c r="AB423" s="32">
        <f t="shared" si="934"/>
        <v>0.38619687512459466</v>
      </c>
      <c r="AC423" s="32">
        <f t="shared" si="934"/>
        <v>0.89081753405754815</v>
      </c>
      <c r="AD423" s="32">
        <f t="shared" si="934"/>
        <v>0.42747415725212662</v>
      </c>
      <c r="AE423" s="32">
        <f t="shared" si="934"/>
        <v>-3.5869219553294862E-2</v>
      </c>
      <c r="AF423" s="32">
        <f t="shared" si="934"/>
        <v>0.46875143937965863</v>
      </c>
      <c r="AG423" s="32">
        <f t="shared" si="934"/>
        <v>5.4080625742371491E-3</v>
      </c>
      <c r="AH423" s="32">
        <f t="shared" si="934"/>
        <v>-0.45793531423118433</v>
      </c>
      <c r="AI423" s="32">
        <f t="shared" si="934"/>
        <v>1.8008690103521694</v>
      </c>
      <c r="AJ423" s="32">
        <f t="shared" si="934"/>
        <v>1.3375256335467478</v>
      </c>
      <c r="AK423" s="32">
        <f t="shared" si="934"/>
        <v>0.87418225674132632</v>
      </c>
      <c r="AL423" s="32">
        <f t="shared" si="934"/>
        <v>1.3788029156742798</v>
      </c>
      <c r="AM423" s="32">
        <f t="shared" si="934"/>
        <v>0.91545953886885822</v>
      </c>
      <c r="AN423" s="32">
        <f t="shared" si="934"/>
        <v>0.45211616206343674</v>
      </c>
      <c r="AO423" s="32">
        <f t="shared" si="934"/>
        <v>0.95673682099639024</v>
      </c>
      <c r="AP423" s="32">
        <f t="shared" si="934"/>
        <v>0.49339344419096876</v>
      </c>
      <c r="AQ423" s="32">
        <f t="shared" si="934"/>
        <v>3.0050067385547274E-2</v>
      </c>
      <c r="AR423" s="32">
        <f t="shared" si="934"/>
        <v>0.45842226256867075</v>
      </c>
      <c r="AS423" s="32">
        <f t="shared" si="934"/>
        <v>-4.9211142367507343E-3</v>
      </c>
      <c r="AT423" s="32">
        <f t="shared" si="934"/>
        <v>-0.46826449104217222</v>
      </c>
      <c r="AU423" s="32">
        <f t="shared" si="934"/>
        <v>3.6356167890781277E-2</v>
      </c>
      <c r="AV423" s="32">
        <f t="shared" si="934"/>
        <v>-0.4269872089146402</v>
      </c>
      <c r="AW423" s="32">
        <f t="shared" ref="AW423:CB423" si="935">SUMPRODUCT(AH$3:AH$6,$K423:$K426)</f>
        <v>-0.89033058572006163</v>
      </c>
      <c r="AX423" s="32">
        <f t="shared" si="935"/>
        <v>-0.38570992678710814</v>
      </c>
      <c r="AY423" s="32">
        <f t="shared" si="935"/>
        <v>-0.84905330359252962</v>
      </c>
      <c r="AZ423" s="32">
        <f t="shared" si="935"/>
        <v>-1.312396680397951</v>
      </c>
      <c r="BA423" s="32">
        <f t="shared" si="935"/>
        <v>0.82441129878121955</v>
      </c>
      <c r="BB423" s="32">
        <f t="shared" si="935"/>
        <v>0.36106792197579801</v>
      </c>
      <c r="BC423" s="32">
        <f t="shared" si="935"/>
        <v>-0.10227545482962347</v>
      </c>
      <c r="BD423" s="32">
        <f t="shared" si="935"/>
        <v>0.40234520410333002</v>
      </c>
      <c r="BE423" s="32">
        <f t="shared" si="935"/>
        <v>-6.0998172702091458E-2</v>
      </c>
      <c r="BF423" s="32">
        <f t="shared" si="935"/>
        <v>-0.52434154950751299</v>
      </c>
      <c r="BG423" s="32">
        <f t="shared" si="935"/>
        <v>-1.9720890574559446E-2</v>
      </c>
      <c r="BH423" s="32">
        <f t="shared" si="935"/>
        <v>-0.48306426737998093</v>
      </c>
      <c r="BI423" s="32">
        <f t="shared" si="935"/>
        <v>-0.94640764418540235</v>
      </c>
      <c r="BJ423" s="32">
        <f t="shared" si="935"/>
        <v>1.312396680397951</v>
      </c>
      <c r="BK423" s="32">
        <f t="shared" si="935"/>
        <v>0.84905330359252962</v>
      </c>
      <c r="BL423" s="32">
        <f t="shared" si="935"/>
        <v>0.38570992678710814</v>
      </c>
      <c r="BM423" s="32">
        <f t="shared" si="935"/>
        <v>0.89033058572006163</v>
      </c>
      <c r="BN423" s="32">
        <f t="shared" si="935"/>
        <v>0.4269872089146402</v>
      </c>
      <c r="BO423" s="32">
        <f t="shared" si="935"/>
        <v>-3.6356167890781277E-2</v>
      </c>
      <c r="BP423" s="32">
        <f t="shared" si="935"/>
        <v>0.46826449104217222</v>
      </c>
      <c r="BQ423" s="32">
        <f t="shared" si="935"/>
        <v>4.9211142367507343E-3</v>
      </c>
      <c r="BR423" s="32">
        <f t="shared" si="935"/>
        <v>-0.45842226256867075</v>
      </c>
      <c r="BS423" s="32">
        <f t="shared" si="935"/>
        <v>-3.0050067385547274E-2</v>
      </c>
      <c r="BT423" s="32">
        <f t="shared" si="935"/>
        <v>-0.49339344419096876</v>
      </c>
      <c r="BU423" s="32">
        <f t="shared" si="935"/>
        <v>-0.95673682099639024</v>
      </c>
      <c r="BV423" s="32">
        <f t="shared" si="935"/>
        <v>-0.45211616206343674</v>
      </c>
      <c r="BW423" s="32">
        <f t="shared" si="935"/>
        <v>-0.91545953886885822</v>
      </c>
      <c r="BX423" s="32">
        <f t="shared" si="935"/>
        <v>-1.3788029156742798</v>
      </c>
      <c r="BY423" s="32">
        <f t="shared" si="935"/>
        <v>-0.87418225674132632</v>
      </c>
      <c r="BZ423" s="32">
        <f t="shared" si="935"/>
        <v>-1.3375256335467478</v>
      </c>
      <c r="CA423" s="32">
        <f t="shared" si="935"/>
        <v>-1.8008690103521694</v>
      </c>
      <c r="CB423" s="32">
        <f t="shared" si="935"/>
        <v>0.33593896882700136</v>
      </c>
      <c r="CC423" s="32">
        <f t="shared" ref="CC423:CS423" si="936">SUMPRODUCT(BN$3:BN$6,$K423:$K426)</f>
        <v>-0.12740440797842012</v>
      </c>
      <c r="CD423" s="32">
        <f t="shared" si="936"/>
        <v>-0.5907477847838416</v>
      </c>
      <c r="CE423" s="32">
        <f t="shared" si="936"/>
        <v>-8.6127125850888109E-2</v>
      </c>
      <c r="CF423" s="32">
        <f t="shared" si="936"/>
        <v>-0.54947050265630959</v>
      </c>
      <c r="CG423" s="32">
        <f t="shared" si="936"/>
        <v>-1.012813879461731</v>
      </c>
      <c r="CH423" s="32">
        <f t="shared" si="936"/>
        <v>-0.50819322052877758</v>
      </c>
      <c r="CI423" s="32">
        <f t="shared" si="936"/>
        <v>-0.97153659733419906</v>
      </c>
      <c r="CJ423" s="32">
        <f t="shared" si="936"/>
        <v>-1.4348799741396205</v>
      </c>
      <c r="CK423" s="32">
        <f t="shared" si="936"/>
        <v>0.82392435044373302</v>
      </c>
      <c r="CL423" s="32">
        <f t="shared" si="936"/>
        <v>0.3605809736383116</v>
      </c>
      <c r="CM423" s="32">
        <f t="shared" si="936"/>
        <v>-0.10276240316710988</v>
      </c>
      <c r="CN423" s="32">
        <f t="shared" si="936"/>
        <v>0.40185825576584361</v>
      </c>
      <c r="CO423" s="32">
        <f t="shared" si="936"/>
        <v>-6.1485121039577872E-2</v>
      </c>
      <c r="CP423" s="32">
        <f t="shared" si="936"/>
        <v>-0.5248284978449993</v>
      </c>
      <c r="CQ423" s="32">
        <f t="shared" si="936"/>
        <v>-2.0207838912045861E-2</v>
      </c>
      <c r="CR423" s="32">
        <f t="shared" si="936"/>
        <v>-0.48355121571746734</v>
      </c>
      <c r="CS423" s="32">
        <f t="shared" si="936"/>
        <v>-0.94689459252288888</v>
      </c>
    </row>
    <row r="424" spans="2:97" ht="13.9" thickTop="1" thickBot="1" x14ac:dyDescent="0.4">
      <c r="H424" s="33">
        <f>H423</f>
        <v>1.2727108966714695E-6</v>
      </c>
      <c r="I424" s="33">
        <f t="shared" ref="I424:J424" si="937">I419</f>
        <v>0.42698672216564187</v>
      </c>
      <c r="J424" s="33">
        <f t="shared" si="937"/>
        <v>0.3824505625029066</v>
      </c>
      <c r="K424" s="33">
        <f t="shared" ref="K424:K426" si="938">I424+J424*H424</f>
        <v>0.4269872089146402</v>
      </c>
      <c r="L424" s="33">
        <f>$CE$4-$CE$7*SUMPRODUCT($B$4:$CD$4,Q425:CS425)</f>
        <v>-5.5050931564437633E-6</v>
      </c>
      <c r="M424" s="39" t="s">
        <v>375</v>
      </c>
      <c r="O424" s="47">
        <f t="shared" ref="O424:O425" si="939">SUM(Q424:CS424)</f>
        <v>103.79476471825767</v>
      </c>
      <c r="P424" s="39" t="s">
        <v>365</v>
      </c>
      <c r="Q424" s="33">
        <f>EXP(Q423)</f>
        <v>2.5776924320278316</v>
      </c>
      <c r="R424" s="33">
        <f>EXP(R423)</f>
        <v>1.6218236333485538</v>
      </c>
      <c r="S424" s="33">
        <f t="shared" ref="S424:CD424" si="940">EXP(S423)</f>
        <v>1.0204133995996869</v>
      </c>
      <c r="T424" s="33">
        <f t="shared" si="940"/>
        <v>1.6901689559029571</v>
      </c>
      <c r="U424" s="33">
        <f t="shared" si="940"/>
        <v>1.0634146739062424</v>
      </c>
      <c r="V424" s="33">
        <f t="shared" si="940"/>
        <v>0.66907557657451677</v>
      </c>
      <c r="W424" s="33">
        <f t="shared" si="940"/>
        <v>1.1082280663138668</v>
      </c>
      <c r="X424" s="33">
        <f t="shared" si="940"/>
        <v>0.69727111223818472</v>
      </c>
      <c r="Y424" s="33">
        <f t="shared" si="940"/>
        <v>0.43870663335481686</v>
      </c>
      <c r="Z424" s="33">
        <f t="shared" si="940"/>
        <v>3.7168763650475594</v>
      </c>
      <c r="AA424" s="33">
        <f t="shared" si="940"/>
        <v>2.3385714510270601</v>
      </c>
      <c r="AB424" s="33">
        <f t="shared" si="940"/>
        <v>1.4713743193039548</v>
      </c>
      <c r="AC424" s="33">
        <f t="shared" si="940"/>
        <v>2.4371212667101405</v>
      </c>
      <c r="AD424" s="33">
        <f t="shared" si="940"/>
        <v>1.5333795524151941</v>
      </c>
      <c r="AE424" s="33">
        <f t="shared" si="940"/>
        <v>0.96476645782134896</v>
      </c>
      <c r="AF424" s="33">
        <f t="shared" si="940"/>
        <v>1.5979977500744338</v>
      </c>
      <c r="AG424" s="33">
        <f t="shared" si="940"/>
        <v>1.0054227125420485</v>
      </c>
      <c r="AH424" s="33">
        <f t="shared" si="940"/>
        <v>0.63258839435057079</v>
      </c>
      <c r="AI424" s="33">
        <f t="shared" si="940"/>
        <v>6.0549069556316661</v>
      </c>
      <c r="AJ424" s="33">
        <f t="shared" si="940"/>
        <v>3.8096054736230656</v>
      </c>
      <c r="AK424" s="33">
        <f t="shared" si="940"/>
        <v>2.3969144317172701</v>
      </c>
      <c r="AL424" s="33">
        <f t="shared" si="940"/>
        <v>3.9701461819627322</v>
      </c>
      <c r="AM424" s="33">
        <f t="shared" si="940"/>
        <v>2.4979228808497993</v>
      </c>
      <c r="AN424" s="33">
        <f t="shared" si="940"/>
        <v>1.5716345022812896</v>
      </c>
      <c r="AO424" s="33">
        <f t="shared" si="940"/>
        <v>2.6031879303269849</v>
      </c>
      <c r="AP424" s="33">
        <f t="shared" si="940"/>
        <v>1.6378648030287688</v>
      </c>
      <c r="AQ424" s="33">
        <f t="shared" si="940"/>
        <v>1.0305061274095213</v>
      </c>
      <c r="AR424" s="33">
        <f t="shared" si="940"/>
        <v>1.5815767027202525</v>
      </c>
      <c r="AS424" s="33">
        <f t="shared" si="940"/>
        <v>0.99509097460759066</v>
      </c>
      <c r="AT424" s="33">
        <f t="shared" si="940"/>
        <v>0.62608790711343143</v>
      </c>
      <c r="AU424" s="33">
        <f t="shared" si="940"/>
        <v>1.0370251357778237</v>
      </c>
      <c r="AV424" s="33">
        <f t="shared" si="940"/>
        <v>0.65247189799826677</v>
      </c>
      <c r="AW424" s="33">
        <f t="shared" si="940"/>
        <v>0.41052001826180273</v>
      </c>
      <c r="AX424" s="33">
        <f t="shared" si="940"/>
        <v>0.6799677375022849</v>
      </c>
      <c r="AY424" s="33">
        <f t="shared" si="940"/>
        <v>0.42781975572167275</v>
      </c>
      <c r="AZ424" s="33">
        <f t="shared" si="940"/>
        <v>0.26917415825943758</v>
      </c>
      <c r="BA424" s="33">
        <f t="shared" si="940"/>
        <v>2.2805378146787705</v>
      </c>
      <c r="BB424" s="33">
        <f t="shared" si="940"/>
        <v>1.4348609161572616</v>
      </c>
      <c r="BC424" s="33">
        <f t="shared" si="940"/>
        <v>0.90278084207327913</v>
      </c>
      <c r="BD424" s="33">
        <f t="shared" si="940"/>
        <v>1.4953274367572849</v>
      </c>
      <c r="BE424" s="33">
        <f t="shared" si="940"/>
        <v>0.94082495894191875</v>
      </c>
      <c r="BF424" s="33">
        <f t="shared" si="940"/>
        <v>0.59194500255246585</v>
      </c>
      <c r="BG424" s="33">
        <f t="shared" si="940"/>
        <v>0.98047229417858539</v>
      </c>
      <c r="BH424" s="33">
        <f t="shared" si="940"/>
        <v>0.61689017618419129</v>
      </c>
      <c r="BI424" s="33">
        <f t="shared" si="940"/>
        <v>0.3881328332600979</v>
      </c>
      <c r="BJ424" s="33">
        <f t="shared" si="940"/>
        <v>3.7150668788798513</v>
      </c>
      <c r="BK424" s="33">
        <f t="shared" si="940"/>
        <v>2.3374329647613825</v>
      </c>
      <c r="BL424" s="33">
        <f t="shared" si="940"/>
        <v>1.4706580104422082</v>
      </c>
      <c r="BM424" s="33">
        <f t="shared" si="940"/>
        <v>2.4359348034576613</v>
      </c>
      <c r="BN424" s="33">
        <f t="shared" si="940"/>
        <v>1.5326330575583753</v>
      </c>
      <c r="BO424" s="33">
        <f t="shared" si="940"/>
        <v>0.96429678076216252</v>
      </c>
      <c r="BP424" s="33">
        <f t="shared" si="940"/>
        <v>1.5972197971535411</v>
      </c>
      <c r="BQ424" s="33">
        <f t="shared" si="940"/>
        <v>1.004933242806614</v>
      </c>
      <c r="BR424" s="33">
        <f t="shared" si="940"/>
        <v>0.63228043147072011</v>
      </c>
      <c r="BS424" s="33">
        <f t="shared" si="940"/>
        <v>0.97039694709413593</v>
      </c>
      <c r="BT424" s="33">
        <f t="shared" si="940"/>
        <v>0.61055100405771112</v>
      </c>
      <c r="BU424" s="33">
        <f t="shared" si="940"/>
        <v>0.38414437480677421</v>
      </c>
      <c r="BV424" s="33">
        <f t="shared" si="940"/>
        <v>0.6362802538048512</v>
      </c>
      <c r="BW424" s="33">
        <f t="shared" si="940"/>
        <v>0.40033261541677284</v>
      </c>
      <c r="BX424" s="33">
        <f t="shared" si="940"/>
        <v>0.25187989413166323</v>
      </c>
      <c r="BY424" s="33">
        <f t="shared" si="940"/>
        <v>0.4172030452015551</v>
      </c>
      <c r="BZ424" s="33">
        <f t="shared" si="940"/>
        <v>0.26249437295378664</v>
      </c>
      <c r="CA424" s="33">
        <f t="shared" si="940"/>
        <v>0.16515530417356791</v>
      </c>
      <c r="CB424" s="33">
        <f t="shared" si="940"/>
        <v>1.3992536241149023</v>
      </c>
      <c r="CC424" s="33">
        <f t="shared" si="940"/>
        <v>0.88037756888354013</v>
      </c>
      <c r="CD424" s="33">
        <f t="shared" si="940"/>
        <v>0.55391292217203258</v>
      </c>
      <c r="CE424" s="33">
        <f t="shared" ref="CE424:CS424" si="941">EXP(CE423)</f>
        <v>0.91747758868703477</v>
      </c>
      <c r="CF424" s="33">
        <f t="shared" si="941"/>
        <v>0.57725538466577264</v>
      </c>
      <c r="CG424" s="33">
        <f t="shared" si="941"/>
        <v>0.36319555184175373</v>
      </c>
      <c r="CH424" s="33">
        <f t="shared" si="941"/>
        <v>0.60158152263170606</v>
      </c>
      <c r="CI424" s="33">
        <f t="shared" si="941"/>
        <v>0.37850098742089744</v>
      </c>
      <c r="CJ424" s="33">
        <f t="shared" si="941"/>
        <v>0.23814394573136072</v>
      </c>
      <c r="CK424" s="33">
        <f t="shared" si="941"/>
        <v>2.2794275809165181</v>
      </c>
      <c r="CL424" s="33">
        <f t="shared" si="941"/>
        <v>1.4341623831081709</v>
      </c>
      <c r="CM424" s="33">
        <f t="shared" si="941"/>
        <v>0.90234134145884826</v>
      </c>
      <c r="CN424" s="33">
        <f t="shared" si="941"/>
        <v>1.4945994668042217</v>
      </c>
      <c r="CO424" s="33">
        <f t="shared" si="941"/>
        <v>0.94036693731778098</v>
      </c>
      <c r="CP424" s="33">
        <f t="shared" si="941"/>
        <v>0.59165682608680936</v>
      </c>
      <c r="CQ424" s="33">
        <f t="shared" si="941"/>
        <v>0.97999497105026734</v>
      </c>
      <c r="CR424" s="33">
        <f t="shared" si="941"/>
        <v>0.61658985566470981</v>
      </c>
      <c r="CS424" s="33">
        <f t="shared" si="941"/>
        <v>0.3879438786315228</v>
      </c>
    </row>
    <row r="425" spans="2:97" ht="13.9" thickTop="1" thickBot="1" x14ac:dyDescent="0.4">
      <c r="H425" s="32">
        <f t="shared" ref="H425:H426" si="942">H424</f>
        <v>1.2727108966714695E-6</v>
      </c>
      <c r="I425" s="32">
        <f t="shared" ref="I425:J425" si="943">I420</f>
        <v>-0.42206698608443433</v>
      </c>
      <c r="J425" s="32">
        <f t="shared" si="943"/>
        <v>0.70039986862722836</v>
      </c>
      <c r="K425" s="32">
        <f t="shared" si="938"/>
        <v>-0.42206609467788947</v>
      </c>
      <c r="L425" s="32">
        <f>$CE$5-$CE$7*SUMPRODUCT($B$5:$CD$5,Q425:CS425)</f>
        <v>-9.4990504351244454E-6</v>
      </c>
      <c r="M425" s="32">
        <f>SUMPRODUCT($B$7:$CD$7, LN(Q425:CS425))</f>
        <v>-2480.3390488774953</v>
      </c>
      <c r="O425" s="48">
        <f t="shared" si="939"/>
        <v>1.0000000000000004</v>
      </c>
      <c r="P425" s="39" t="s">
        <v>366</v>
      </c>
      <c r="Q425" s="32">
        <f t="shared" ref="Q425:AV425" si="944">Q424/$O424</f>
        <v>2.4834512983624608E-2</v>
      </c>
      <c r="R425" s="32">
        <f t="shared" si="944"/>
        <v>1.5625293219276141E-2</v>
      </c>
      <c r="S425" s="32">
        <f t="shared" si="944"/>
        <v>9.8310680925913271E-3</v>
      </c>
      <c r="T425" s="32">
        <f t="shared" si="944"/>
        <v>1.6283759209732605E-2</v>
      </c>
      <c r="U425" s="32">
        <f t="shared" si="944"/>
        <v>1.0245359453271019E-2</v>
      </c>
      <c r="V425" s="32">
        <f t="shared" si="944"/>
        <v>6.4461399222847824E-3</v>
      </c>
      <c r="W425" s="32">
        <f t="shared" si="944"/>
        <v>1.0677109479674245E-2</v>
      </c>
      <c r="X425" s="32">
        <f t="shared" si="944"/>
        <v>6.7177869146952613E-3</v>
      </c>
      <c r="Y425" s="32">
        <f t="shared" si="944"/>
        <v>4.2266739998462338E-3</v>
      </c>
      <c r="Z425" s="32">
        <f t="shared" si="944"/>
        <v>3.5809863581623927E-2</v>
      </c>
      <c r="AA425" s="32">
        <f t="shared" si="944"/>
        <v>2.2530726452099192E-2</v>
      </c>
      <c r="AB425" s="32">
        <f t="shared" si="944"/>
        <v>1.4175804755643303E-2</v>
      </c>
      <c r="AC425" s="32">
        <f t="shared" si="944"/>
        <v>2.3480194529324337E-2</v>
      </c>
      <c r="AD425" s="32">
        <f t="shared" si="944"/>
        <v>1.4773187805545169E-2</v>
      </c>
      <c r="AE425" s="32">
        <f t="shared" si="944"/>
        <v>9.294943347481233E-3</v>
      </c>
      <c r="AF425" s="32">
        <f t="shared" si="944"/>
        <v>1.5395745194009226E-2</v>
      </c>
      <c r="AG425" s="32">
        <f t="shared" si="944"/>
        <v>9.6866418578161004E-3</v>
      </c>
      <c r="AH425" s="32">
        <f t="shared" si="944"/>
        <v>6.0946079127177548E-3</v>
      </c>
      <c r="AI425" s="32">
        <f t="shared" si="944"/>
        <v>5.8335379169336836E-2</v>
      </c>
      <c r="AJ425" s="32">
        <f t="shared" si="944"/>
        <v>3.6703252654061366E-2</v>
      </c>
      <c r="AK425" s="32">
        <f t="shared" si="944"/>
        <v>2.3092825907197696E-2</v>
      </c>
      <c r="AL425" s="32">
        <f t="shared" si="944"/>
        <v>3.8249965619550914E-2</v>
      </c>
      <c r="AM425" s="32">
        <f t="shared" si="944"/>
        <v>2.4065981435867263E-2</v>
      </c>
      <c r="AN425" s="32">
        <f t="shared" si="944"/>
        <v>1.5141751190894472E-2</v>
      </c>
      <c r="AO425" s="32">
        <f t="shared" si="944"/>
        <v>2.508014674336537E-2</v>
      </c>
      <c r="AP425" s="32">
        <f t="shared" si="944"/>
        <v>1.5779840220984342E-2</v>
      </c>
      <c r="AQ425" s="32">
        <f t="shared" si="944"/>
        <v>9.9283054420590978E-3</v>
      </c>
      <c r="AR425" s="32">
        <f t="shared" si="944"/>
        <v>1.523753829986813E-2</v>
      </c>
      <c r="AS425" s="32">
        <f t="shared" si="944"/>
        <v>9.5871017898511851E-3</v>
      </c>
      <c r="AT425" s="32">
        <f t="shared" si="944"/>
        <v>6.0319796360914293E-3</v>
      </c>
      <c r="AU425" s="32">
        <f t="shared" si="944"/>
        <v>9.9911121586213226E-3</v>
      </c>
      <c r="AV425" s="32">
        <f t="shared" si="944"/>
        <v>6.2861734863925746E-3</v>
      </c>
      <c r="AW425" s="32">
        <f t="shared" ref="AW425:CB425" si="945">AW424/$O424</f>
        <v>3.9551129517574942E-3</v>
      </c>
      <c r="AX425" s="32">
        <f t="shared" si="945"/>
        <v>6.5510793280181452E-3</v>
      </c>
      <c r="AY425" s="32">
        <f t="shared" si="945"/>
        <v>4.1217854954722832E-3</v>
      </c>
      <c r="AZ425" s="32">
        <f t="shared" si="945"/>
        <v>2.593330781086008E-3</v>
      </c>
      <c r="BA425" s="32">
        <f t="shared" si="945"/>
        <v>2.1971607343290411E-2</v>
      </c>
      <c r="BB425" s="32">
        <f t="shared" si="945"/>
        <v>1.3824020123289198E-2</v>
      </c>
      <c r="BC425" s="32">
        <f t="shared" si="945"/>
        <v>8.6977492990499405E-3</v>
      </c>
      <c r="BD425" s="32">
        <f t="shared" si="945"/>
        <v>1.4406578605541695E-2</v>
      </c>
      <c r="BE425" s="32">
        <f t="shared" si="945"/>
        <v>9.0642814355397453E-3</v>
      </c>
      <c r="BF425" s="32">
        <f t="shared" si="945"/>
        <v>5.7030333288894848E-3</v>
      </c>
      <c r="BG425" s="32">
        <f t="shared" si="945"/>
        <v>9.4462596147310181E-3</v>
      </c>
      <c r="BH425" s="32">
        <f t="shared" si="945"/>
        <v>5.9433650421453219E-3</v>
      </c>
      <c r="BI425" s="32">
        <f t="shared" si="945"/>
        <v>3.7394259172286049E-3</v>
      </c>
      <c r="BJ425" s="32">
        <f t="shared" si="945"/>
        <v>3.5792430272992032E-2</v>
      </c>
      <c r="BK425" s="32">
        <f t="shared" si="945"/>
        <v>2.2519757823105543E-2</v>
      </c>
      <c r="BL425" s="32">
        <f t="shared" si="945"/>
        <v>1.4168903551486322E-2</v>
      </c>
      <c r="BM425" s="32">
        <f t="shared" si="945"/>
        <v>2.3468763670979029E-2</v>
      </c>
      <c r="BN425" s="32">
        <f t="shared" si="945"/>
        <v>1.4765995777519043E-2</v>
      </c>
      <c r="BO425" s="32">
        <f t="shared" si="945"/>
        <v>9.2904182920946609E-3</v>
      </c>
      <c r="BP425" s="32">
        <f t="shared" si="945"/>
        <v>1.5388250086495813E-2</v>
      </c>
      <c r="BQ425" s="32">
        <f t="shared" si="945"/>
        <v>9.6819261119231049E-3</v>
      </c>
      <c r="BR425" s="32">
        <f t="shared" si="945"/>
        <v>6.0916408759824564E-3</v>
      </c>
      <c r="BS425" s="32">
        <f t="shared" si="945"/>
        <v>9.3491897180768072E-3</v>
      </c>
      <c r="BT425" s="32">
        <f t="shared" si="945"/>
        <v>5.8822909393840958E-3</v>
      </c>
      <c r="BU425" s="32">
        <f t="shared" si="945"/>
        <v>3.7009995239114654E-3</v>
      </c>
      <c r="BV425" s="32">
        <f t="shared" si="945"/>
        <v>6.1301767534420598E-3</v>
      </c>
      <c r="BW425" s="32">
        <f t="shared" si="945"/>
        <v>3.8569634653871292E-3</v>
      </c>
      <c r="BX425" s="32">
        <f t="shared" si="945"/>
        <v>2.4267109696271333E-3</v>
      </c>
      <c r="BY425" s="32">
        <f t="shared" si="945"/>
        <v>4.0194998884001366E-3</v>
      </c>
      <c r="BZ425" s="32">
        <f t="shared" si="945"/>
        <v>2.5289750756341705E-3</v>
      </c>
      <c r="CA425" s="32">
        <f t="shared" si="945"/>
        <v>1.5911718150897916E-3</v>
      </c>
      <c r="CB425" s="32">
        <f t="shared" si="945"/>
        <v>1.3480965325303842E-2</v>
      </c>
      <c r="CC425" s="32">
        <f t="shared" ref="CC425:CS425" si="946">CC424/$O424</f>
        <v>8.4819072645258408E-3</v>
      </c>
      <c r="CD425" s="32">
        <f t="shared" si="946"/>
        <v>5.3366171567090451E-3</v>
      </c>
      <c r="CE425" s="32">
        <f t="shared" si="946"/>
        <v>8.8393435948089672E-3</v>
      </c>
      <c r="CF425" s="32">
        <f t="shared" si="946"/>
        <v>5.5615077141191538E-3</v>
      </c>
      <c r="CG425" s="32">
        <f t="shared" si="946"/>
        <v>3.4991702406919861E-3</v>
      </c>
      <c r="CH425" s="32">
        <f t="shared" si="946"/>
        <v>5.7958753918335819E-3</v>
      </c>
      <c r="CI425" s="32">
        <f t="shared" si="946"/>
        <v>3.6466288877700834E-3</v>
      </c>
      <c r="CJ425" s="32">
        <f t="shared" si="946"/>
        <v>2.2943733855727969E-3</v>
      </c>
      <c r="CK425" s="32">
        <f t="shared" si="946"/>
        <v>2.1960910910139218E-2</v>
      </c>
      <c r="CL425" s="32">
        <f t="shared" si="946"/>
        <v>1.381729017837351E-2</v>
      </c>
      <c r="CM425" s="32">
        <f t="shared" si="946"/>
        <v>8.6935149755209655E-3</v>
      </c>
      <c r="CN425" s="32">
        <f t="shared" si="946"/>
        <v>1.4399565053798125E-2</v>
      </c>
      <c r="CO425" s="32">
        <f t="shared" si="946"/>
        <v>9.0598686732450279E-3</v>
      </c>
      <c r="CP425" s="32">
        <f t="shared" si="946"/>
        <v>5.7002569223294939E-3</v>
      </c>
      <c r="CQ425" s="32">
        <f t="shared" si="946"/>
        <v>9.4416608940767182E-3</v>
      </c>
      <c r="CR425" s="32">
        <f t="shared" si="946"/>
        <v>5.9404716349460603E-3</v>
      </c>
      <c r="CS425" s="32">
        <f t="shared" si="946"/>
        <v>3.737605453266978E-3</v>
      </c>
    </row>
    <row r="426" spans="2:97" ht="13.15" thickTop="1" x14ac:dyDescent="0.35">
      <c r="H426" s="34">
        <f t="shared" si="942"/>
        <v>1.2727108966714695E-6</v>
      </c>
      <c r="I426" s="34">
        <f t="shared" ref="I426:J426" si="947">I421</f>
        <v>-0.46334254939826458</v>
      </c>
      <c r="J426" s="34">
        <f t="shared" si="947"/>
        <v>-0.65011398821085675</v>
      </c>
      <c r="K426" s="34">
        <f t="shared" si="938"/>
        <v>-0.46334337680542148</v>
      </c>
      <c r="L426" s="34">
        <f>$CE$6-$CE$7*SUMPRODUCT($B$6:$CD$6,Q425:CS425)</f>
        <v>8.6641343841620255E-6</v>
      </c>
    </row>
    <row r="427" spans="2:97" ht="13.5" thickBot="1" x14ac:dyDescent="0.4">
      <c r="B427" s="39" t="s">
        <v>367</v>
      </c>
      <c r="D427" s="39" t="s">
        <v>368</v>
      </c>
      <c r="E427" s="39" t="s">
        <v>369</v>
      </c>
      <c r="F427" s="39" t="s">
        <v>370</v>
      </c>
      <c r="H427" s="39" t="s">
        <v>347</v>
      </c>
      <c r="I427" s="39" t="s">
        <v>371</v>
      </c>
      <c r="J427" s="39" t="s">
        <v>372</v>
      </c>
      <c r="K427" s="39" t="s">
        <v>349</v>
      </c>
      <c r="L427" s="39" t="s">
        <v>373</v>
      </c>
      <c r="M427" s="39" t="s">
        <v>374</v>
      </c>
      <c r="O427" s="45" t="s">
        <v>336</v>
      </c>
    </row>
    <row r="428" spans="2:97" ht="13.9" thickTop="1" thickBot="1" x14ac:dyDescent="0.4">
      <c r="B428" s="32">
        <f>1+B423</f>
        <v>9</v>
      </c>
      <c r="D428" s="32">
        <f>IF(F423,IF(M428&lt;0,D423,H428),E423)</f>
        <v>1.0605924138928913E-6</v>
      </c>
      <c r="E428" s="32">
        <f>IF(F423,IF(M428&lt;0,H428,E423),H428)</f>
        <v>1.2727108966714695E-6</v>
      </c>
      <c r="F428" s="32" t="b">
        <f>OR(F423,M428*M423&lt;=0)</f>
        <v>1</v>
      </c>
      <c r="H428" s="32">
        <f>IF(F423,(D423+E423)/2,2*H423)</f>
        <v>1.0605924138928913E-6</v>
      </c>
      <c r="I428" s="32">
        <f>I423</f>
        <v>-0.4884710572433214</v>
      </c>
      <c r="J428" s="32">
        <f>J423</f>
        <v>-1</v>
      </c>
      <c r="K428" s="32">
        <f>I428+J428*H428</f>
        <v>-0.4884721178357353</v>
      </c>
      <c r="L428" s="32">
        <f>$CE$3-$CE$7*SUMPRODUCT($B$3:$CD$3,Q430:CS430)</f>
        <v>-6.2362571100038622E-5</v>
      </c>
      <c r="M428" s="32">
        <f>SUMPRODUCT(L428:L431,J428:J431)</f>
        <v>1.3047078826443679E-4</v>
      </c>
      <c r="O428" s="46">
        <f>SUM(Q428:CS428)</f>
        <v>-1.6469503500463989</v>
      </c>
      <c r="P428" s="39" t="s">
        <v>363</v>
      </c>
      <c r="Q428" s="32">
        <f t="shared" ref="Q428:AV428" si="948">SUMPRODUCT(B$3:B$6,$K428:$K431)</f>
        <v>0.94689447219580369</v>
      </c>
      <c r="R428" s="32">
        <f t="shared" si="948"/>
        <v>0.48355123329157512</v>
      </c>
      <c r="S428" s="32">
        <f t="shared" si="948"/>
        <v>2.0207994387346495E-2</v>
      </c>
      <c r="T428" s="32">
        <f t="shared" si="948"/>
        <v>0.52482822895015679</v>
      </c>
      <c r="U428" s="32">
        <f t="shared" si="948"/>
        <v>6.1484990045928167E-2</v>
      </c>
      <c r="V428" s="32">
        <f t="shared" si="948"/>
        <v>-0.40185824885830046</v>
      </c>
      <c r="W428" s="32">
        <f t="shared" si="948"/>
        <v>0.10276198570450984</v>
      </c>
      <c r="X428" s="32">
        <f t="shared" si="948"/>
        <v>-0.36058125319971879</v>
      </c>
      <c r="Y428" s="32">
        <f t="shared" si="948"/>
        <v>-0.82392449210394747</v>
      </c>
      <c r="Z428" s="32">
        <f t="shared" si="948"/>
        <v>1.3128834388727812</v>
      </c>
      <c r="AA428" s="32">
        <f t="shared" si="948"/>
        <v>0.84954019996855268</v>
      </c>
      <c r="AB428" s="32">
        <f t="shared" si="948"/>
        <v>0.38619696106432405</v>
      </c>
      <c r="AC428" s="32">
        <f t="shared" si="948"/>
        <v>0.89081719562713435</v>
      </c>
      <c r="AD428" s="32">
        <f t="shared" si="948"/>
        <v>0.42747395672290572</v>
      </c>
      <c r="AE428" s="32">
        <f t="shared" si="948"/>
        <v>-3.5869282181322903E-2</v>
      </c>
      <c r="AF428" s="32">
        <f t="shared" si="948"/>
        <v>0.4687509523814874</v>
      </c>
      <c r="AG428" s="32">
        <f t="shared" si="948"/>
        <v>5.4077134772587687E-3</v>
      </c>
      <c r="AH428" s="32">
        <f t="shared" si="948"/>
        <v>-0.45793552542696986</v>
      </c>
      <c r="AI428" s="32">
        <f t="shared" si="948"/>
        <v>1.8008687277754181</v>
      </c>
      <c r="AJ428" s="32">
        <f t="shared" si="948"/>
        <v>1.3375254888711894</v>
      </c>
      <c r="AK428" s="32">
        <f t="shared" si="948"/>
        <v>0.8741822499669607</v>
      </c>
      <c r="AL428" s="32">
        <f t="shared" si="948"/>
        <v>1.3788024845297711</v>
      </c>
      <c r="AM428" s="32">
        <f t="shared" si="948"/>
        <v>0.91545924562554237</v>
      </c>
      <c r="AN428" s="32">
        <f t="shared" si="948"/>
        <v>0.45211600672131375</v>
      </c>
      <c r="AO428" s="32">
        <f t="shared" si="948"/>
        <v>0.95673624128412404</v>
      </c>
      <c r="AP428" s="32">
        <f t="shared" si="948"/>
        <v>0.49339300237989542</v>
      </c>
      <c r="AQ428" s="32">
        <f t="shared" si="948"/>
        <v>3.0049763475666791E-2</v>
      </c>
      <c r="AR428" s="32">
        <f t="shared" si="948"/>
        <v>0.45842235436006845</v>
      </c>
      <c r="AS428" s="32">
        <f t="shared" si="948"/>
        <v>-4.9208845441601756E-3</v>
      </c>
      <c r="AT428" s="32">
        <f t="shared" si="948"/>
        <v>-0.4682641234483888</v>
      </c>
      <c r="AU428" s="32">
        <f t="shared" si="948"/>
        <v>3.6356111114421497E-2</v>
      </c>
      <c r="AV428" s="32">
        <f t="shared" si="948"/>
        <v>-0.42698712778980713</v>
      </c>
      <c r="AW428" s="32">
        <f t="shared" ref="AW428:CB428" si="949">SUMPRODUCT(AH$3:AH$6,$K428:$K431)</f>
        <v>-0.89033036669403576</v>
      </c>
      <c r="AX428" s="32">
        <f t="shared" si="949"/>
        <v>-0.38571013213122546</v>
      </c>
      <c r="AY428" s="32">
        <f t="shared" si="949"/>
        <v>-0.84905337103545409</v>
      </c>
      <c r="AZ428" s="32">
        <f t="shared" si="949"/>
        <v>-1.3123966099396827</v>
      </c>
      <c r="BA428" s="32">
        <f t="shared" si="949"/>
        <v>0.82441132103704606</v>
      </c>
      <c r="BB428" s="32">
        <f t="shared" si="949"/>
        <v>0.36106808213281738</v>
      </c>
      <c r="BC428" s="32">
        <f t="shared" si="949"/>
        <v>-0.10227515677141125</v>
      </c>
      <c r="BD428" s="32">
        <f t="shared" si="949"/>
        <v>0.40234507779139905</v>
      </c>
      <c r="BE428" s="32">
        <f t="shared" si="949"/>
        <v>-6.0998161112829588E-2</v>
      </c>
      <c r="BF428" s="32">
        <f t="shared" si="949"/>
        <v>-0.5243414000170582</v>
      </c>
      <c r="BG428" s="32">
        <f t="shared" si="949"/>
        <v>-1.9721165454247902E-2</v>
      </c>
      <c r="BH428" s="32">
        <f t="shared" si="949"/>
        <v>-0.48306440435847653</v>
      </c>
      <c r="BI428" s="32">
        <f t="shared" si="949"/>
        <v>-0.9464076432627051</v>
      </c>
      <c r="BJ428" s="32">
        <f t="shared" si="949"/>
        <v>1.3123966099396827</v>
      </c>
      <c r="BK428" s="32">
        <f t="shared" si="949"/>
        <v>0.84905337103545409</v>
      </c>
      <c r="BL428" s="32">
        <f t="shared" si="949"/>
        <v>0.38571013213122546</v>
      </c>
      <c r="BM428" s="32">
        <f t="shared" si="949"/>
        <v>0.89033036669403576</v>
      </c>
      <c r="BN428" s="32">
        <f t="shared" si="949"/>
        <v>0.42698712778980713</v>
      </c>
      <c r="BO428" s="32">
        <f t="shared" si="949"/>
        <v>-3.6356111114421497E-2</v>
      </c>
      <c r="BP428" s="32">
        <f t="shared" si="949"/>
        <v>0.4682641234483888</v>
      </c>
      <c r="BQ428" s="32">
        <f t="shared" si="949"/>
        <v>4.9208845441601756E-3</v>
      </c>
      <c r="BR428" s="32">
        <f t="shared" si="949"/>
        <v>-0.45842235436006845</v>
      </c>
      <c r="BS428" s="32">
        <f t="shared" si="949"/>
        <v>-3.0049763475666791E-2</v>
      </c>
      <c r="BT428" s="32">
        <f t="shared" si="949"/>
        <v>-0.49339300237989542</v>
      </c>
      <c r="BU428" s="32">
        <f t="shared" si="949"/>
        <v>-0.95673624128412404</v>
      </c>
      <c r="BV428" s="32">
        <f t="shared" si="949"/>
        <v>-0.45211600672131375</v>
      </c>
      <c r="BW428" s="32">
        <f t="shared" si="949"/>
        <v>-0.91545924562554237</v>
      </c>
      <c r="BX428" s="32">
        <f t="shared" si="949"/>
        <v>-1.3788024845297711</v>
      </c>
      <c r="BY428" s="32">
        <f t="shared" si="949"/>
        <v>-0.8741822499669607</v>
      </c>
      <c r="BZ428" s="32">
        <f t="shared" si="949"/>
        <v>-1.3375254888711894</v>
      </c>
      <c r="CA428" s="32">
        <f t="shared" si="949"/>
        <v>-1.8008687277754181</v>
      </c>
      <c r="CB428" s="32">
        <f t="shared" si="949"/>
        <v>0.33593920320131065</v>
      </c>
      <c r="CC428" s="32">
        <f t="shared" ref="CC428:CS428" si="950">SUMPRODUCT(BN$3:BN$6,$K428:$K431)</f>
        <v>-0.12740403570291797</v>
      </c>
      <c r="CD428" s="32">
        <f t="shared" si="950"/>
        <v>-0.5907472746071466</v>
      </c>
      <c r="CE428" s="32">
        <f t="shared" si="950"/>
        <v>-8.61270400443363E-2</v>
      </c>
      <c r="CF428" s="32">
        <f t="shared" si="950"/>
        <v>-0.54947027894856493</v>
      </c>
      <c r="CG428" s="32">
        <f t="shared" si="950"/>
        <v>-1.0128135178527935</v>
      </c>
      <c r="CH428" s="32">
        <f t="shared" si="950"/>
        <v>-0.50819328328998314</v>
      </c>
      <c r="CI428" s="32">
        <f t="shared" si="950"/>
        <v>-0.97153652219421183</v>
      </c>
      <c r="CJ428" s="32">
        <f t="shared" si="950"/>
        <v>-1.4348797610984405</v>
      </c>
      <c r="CK428" s="32">
        <f t="shared" si="950"/>
        <v>0.82392449210394747</v>
      </c>
      <c r="CL428" s="32">
        <f t="shared" si="950"/>
        <v>0.36058125319971879</v>
      </c>
      <c r="CM428" s="32">
        <f t="shared" si="950"/>
        <v>-0.10276198570450984</v>
      </c>
      <c r="CN428" s="32">
        <f t="shared" si="950"/>
        <v>0.40185824885830046</v>
      </c>
      <c r="CO428" s="32">
        <f t="shared" si="950"/>
        <v>-6.1484990045928167E-2</v>
      </c>
      <c r="CP428" s="32">
        <f t="shared" si="950"/>
        <v>-0.52482822895015679</v>
      </c>
      <c r="CQ428" s="32">
        <f t="shared" si="950"/>
        <v>-2.0207994387346495E-2</v>
      </c>
      <c r="CR428" s="32">
        <f t="shared" si="950"/>
        <v>-0.48355123329157512</v>
      </c>
      <c r="CS428" s="32">
        <f t="shared" si="950"/>
        <v>-0.94689447219580369</v>
      </c>
    </row>
    <row r="429" spans="2:97" ht="13.9" thickTop="1" thickBot="1" x14ac:dyDescent="0.4">
      <c r="H429" s="33">
        <f>H428</f>
        <v>1.0605924138928913E-6</v>
      </c>
      <c r="I429" s="33">
        <f t="shared" ref="I429:J429" si="951">I424</f>
        <v>0.42698672216564187</v>
      </c>
      <c r="J429" s="33">
        <f t="shared" si="951"/>
        <v>0.3824505625029066</v>
      </c>
      <c r="K429" s="33">
        <f t="shared" ref="K429:K431" si="952">I429+J429*H429</f>
        <v>0.42698712778980713</v>
      </c>
      <c r="L429" s="33">
        <f>$CE$4-$CE$7*SUMPRODUCT($B$4:$CD$4,Q430:CS430)</f>
        <v>2.6048488024343897E-5</v>
      </c>
      <c r="M429" s="39" t="s">
        <v>375</v>
      </c>
      <c r="O429" s="47">
        <f t="shared" ref="O429:O430" si="953">SUM(Q429:CS429)</f>
        <v>103.7947557555965</v>
      </c>
      <c r="P429" s="39" t="s">
        <v>365</v>
      </c>
      <c r="Q429" s="33">
        <f>EXP(Q428)</f>
        <v>2.5776921218616335</v>
      </c>
      <c r="R429" s="33">
        <f>EXP(R428)</f>
        <v>1.6218236618506574</v>
      </c>
      <c r="S429" s="33">
        <f t="shared" ref="S429:CD429" si="954">EXP(S428)</f>
        <v>1.0204135582487792</v>
      </c>
      <c r="T429" s="33">
        <f t="shared" si="954"/>
        <v>1.6901685014253029</v>
      </c>
      <c r="U429" s="33">
        <f t="shared" si="954"/>
        <v>1.0634145346056822</v>
      </c>
      <c r="V429" s="33">
        <f t="shared" si="954"/>
        <v>0.66907558119618515</v>
      </c>
      <c r="W429" s="33">
        <f t="shared" si="954"/>
        <v>1.1082276036701935</v>
      </c>
      <c r="X429" s="33">
        <f t="shared" si="954"/>
        <v>0.69727091730811863</v>
      </c>
      <c r="Y429" s="33">
        <f t="shared" si="954"/>
        <v>0.43870657120754553</v>
      </c>
      <c r="Z429" s="33">
        <f t="shared" si="954"/>
        <v>3.7168756593516061</v>
      </c>
      <c r="AA429" s="33">
        <f t="shared" si="954"/>
        <v>2.3385713295114683</v>
      </c>
      <c r="AB429" s="33">
        <f t="shared" si="954"/>
        <v>1.471374445753471</v>
      </c>
      <c r="AC429" s="33">
        <f t="shared" si="954"/>
        <v>2.4371204419143213</v>
      </c>
      <c r="AD429" s="33">
        <f t="shared" si="954"/>
        <v>1.5333792449278181</v>
      </c>
      <c r="AE429" s="33">
        <f t="shared" si="954"/>
        <v>0.96476639739993009</v>
      </c>
      <c r="AF429" s="33">
        <f t="shared" si="954"/>
        <v>1.5979969718526414</v>
      </c>
      <c r="AG429" s="33">
        <f t="shared" si="954"/>
        <v>1.005422361552079</v>
      </c>
      <c r="AH429" s="33">
        <f t="shared" si="954"/>
        <v>0.63258826075058205</v>
      </c>
      <c r="AI429" s="33">
        <f t="shared" si="954"/>
        <v>6.0549052446559708</v>
      </c>
      <c r="AJ429" s="33">
        <f t="shared" si="954"/>
        <v>3.8096049224663058</v>
      </c>
      <c r="AK429" s="33">
        <f t="shared" si="954"/>
        <v>2.3969144154796953</v>
      </c>
      <c r="AL429" s="33">
        <f t="shared" si="954"/>
        <v>3.970144470256376</v>
      </c>
      <c r="AM429" s="33">
        <f t="shared" si="954"/>
        <v>2.4979221483507184</v>
      </c>
      <c r="AN429" s="33">
        <f t="shared" si="954"/>
        <v>1.5716342581402685</v>
      </c>
      <c r="AO429" s="33">
        <f t="shared" si="954"/>
        <v>2.6031864212274476</v>
      </c>
      <c r="AP429" s="33">
        <f t="shared" si="954"/>
        <v>1.637864079402122</v>
      </c>
      <c r="AQ429" s="33">
        <f t="shared" si="954"/>
        <v>1.0305058142285748</v>
      </c>
      <c r="AR429" s="33">
        <f t="shared" si="954"/>
        <v>1.5815768478953953</v>
      </c>
      <c r="AS429" s="33">
        <f t="shared" si="954"/>
        <v>0.99509120317264066</v>
      </c>
      <c r="AT429" s="33">
        <f t="shared" si="954"/>
        <v>0.62608813725949619</v>
      </c>
      <c r="AU429" s="33">
        <f t="shared" si="954"/>
        <v>1.0370250768993132</v>
      </c>
      <c r="AV429" s="33">
        <f t="shared" si="954"/>
        <v>0.6524719509299427</v>
      </c>
      <c r="AW429" s="33">
        <f t="shared" si="954"/>
        <v>0.41052010817638068</v>
      </c>
      <c r="AX429" s="33">
        <f t="shared" si="954"/>
        <v>0.67996759787492445</v>
      </c>
      <c r="AY429" s="33">
        <f t="shared" si="954"/>
        <v>0.42781972686825825</v>
      </c>
      <c r="AZ429" s="33">
        <f t="shared" si="954"/>
        <v>0.26917417722498332</v>
      </c>
      <c r="BA429" s="33">
        <f t="shared" si="954"/>
        <v>2.2805378654340251</v>
      </c>
      <c r="BB429" s="33">
        <f t="shared" si="954"/>
        <v>1.4348611459603275</v>
      </c>
      <c r="BC429" s="33">
        <f t="shared" si="954"/>
        <v>0.90278111115456305</v>
      </c>
      <c r="BD429" s="33">
        <f t="shared" si="954"/>
        <v>1.4953272478796007</v>
      </c>
      <c r="BE429" s="33">
        <f t="shared" si="954"/>
        <v>0.94082496984538566</v>
      </c>
      <c r="BF429" s="33">
        <f t="shared" si="954"/>
        <v>0.59194509104260007</v>
      </c>
      <c r="BG429" s="33">
        <f t="shared" si="954"/>
        <v>0.98047202466670369</v>
      </c>
      <c r="BH429" s="33">
        <f t="shared" si="954"/>
        <v>0.61689009168350872</v>
      </c>
      <c r="BI429" s="33">
        <f t="shared" si="954"/>
        <v>0.38813283361822704</v>
      </c>
      <c r="BJ429" s="33">
        <f t="shared" si="954"/>
        <v>3.7150666171226816</v>
      </c>
      <c r="BK429" s="33">
        <f t="shared" si="954"/>
        <v>2.3374331224047027</v>
      </c>
      <c r="BL429" s="33">
        <f t="shared" si="954"/>
        <v>1.4706583124332102</v>
      </c>
      <c r="BM429" s="33">
        <f t="shared" si="954"/>
        <v>2.4359342699246005</v>
      </c>
      <c r="BN429" s="33">
        <f t="shared" si="954"/>
        <v>1.5326329332237794</v>
      </c>
      <c r="BO429" s="33">
        <f t="shared" si="954"/>
        <v>0.96429683551142509</v>
      </c>
      <c r="BP429" s="33">
        <f t="shared" si="954"/>
        <v>1.5972192100255809</v>
      </c>
      <c r="BQ429" s="33">
        <f t="shared" si="954"/>
        <v>1.0049330119809206</v>
      </c>
      <c r="BR429" s="33">
        <f t="shared" si="954"/>
        <v>0.63228037343281818</v>
      </c>
      <c r="BS429" s="33">
        <f t="shared" si="954"/>
        <v>0.97039724200740096</v>
      </c>
      <c r="BT429" s="33">
        <f t="shared" si="954"/>
        <v>0.61055127380596508</v>
      </c>
      <c r="BU429" s="33">
        <f t="shared" si="954"/>
        <v>0.38414459750004482</v>
      </c>
      <c r="BV429" s="33">
        <f t="shared" si="954"/>
        <v>0.63628035264598437</v>
      </c>
      <c r="BW429" s="33">
        <f t="shared" si="954"/>
        <v>0.40033273281165366</v>
      </c>
      <c r="BX429" s="33">
        <f t="shared" si="954"/>
        <v>0.25188000272831984</v>
      </c>
      <c r="BY429" s="33">
        <f t="shared" si="954"/>
        <v>0.41720304802784108</v>
      </c>
      <c r="BZ429" s="33">
        <f t="shared" si="954"/>
        <v>0.2624944109303094</v>
      </c>
      <c r="CA429" s="33">
        <f t="shared" si="954"/>
        <v>0.16515535084262384</v>
      </c>
      <c r="CB429" s="33">
        <f t="shared" si="954"/>
        <v>1.3992539520640424</v>
      </c>
      <c r="CC429" s="33">
        <f t="shared" si="954"/>
        <v>0.88037789662660271</v>
      </c>
      <c r="CD429" s="33">
        <f t="shared" si="954"/>
        <v>0.55391320476556871</v>
      </c>
      <c r="CE429" s="33">
        <f t="shared" ref="CE429:CS429" si="955">EXP(CE428)</f>
        <v>0.91747766741262649</v>
      </c>
      <c r="CF429" s="33">
        <f t="shared" si="955"/>
        <v>0.57725551380228723</v>
      </c>
      <c r="CG429" s="33">
        <f t="shared" si="955"/>
        <v>0.36319568317653506</v>
      </c>
      <c r="CH429" s="33">
        <f t="shared" si="955"/>
        <v>0.60158148487572571</v>
      </c>
      <c r="CI429" s="33">
        <f t="shared" si="955"/>
        <v>0.3785010158614579</v>
      </c>
      <c r="CJ429" s="33">
        <f t="shared" si="955"/>
        <v>0.23814399646583334</v>
      </c>
      <c r="CK429" s="33">
        <f t="shared" si="955"/>
        <v>2.2794279038207406</v>
      </c>
      <c r="CL429" s="33">
        <f t="shared" si="955"/>
        <v>1.4341627840446809</v>
      </c>
      <c r="CM429" s="33">
        <f t="shared" si="955"/>
        <v>0.90234171815268938</v>
      </c>
      <c r="CN429" s="33">
        <f t="shared" si="955"/>
        <v>1.4945994564802116</v>
      </c>
      <c r="CO429" s="33">
        <f t="shared" si="955"/>
        <v>0.94036706049988616</v>
      </c>
      <c r="CP429" s="33">
        <f t="shared" si="955"/>
        <v>0.59165698518029974</v>
      </c>
      <c r="CQ429" s="33">
        <f t="shared" si="955"/>
        <v>0.9799948186852665</v>
      </c>
      <c r="CR429" s="33">
        <f t="shared" si="955"/>
        <v>0.61658984482869328</v>
      </c>
      <c r="CS429" s="33">
        <f t="shared" si="955"/>
        <v>0.38794392531168176</v>
      </c>
    </row>
    <row r="430" spans="2:97" ht="13.9" thickTop="1" thickBot="1" x14ac:dyDescent="0.4">
      <c r="H430" s="32">
        <f t="shared" ref="H430:H431" si="956">H429</f>
        <v>1.0605924138928913E-6</v>
      </c>
      <c r="I430" s="32">
        <f t="shared" ref="I430:J430" si="957">I425</f>
        <v>-0.42206698608443433</v>
      </c>
      <c r="J430" s="32">
        <f t="shared" si="957"/>
        <v>0.70039986862722836</v>
      </c>
      <c r="K430" s="32">
        <f t="shared" si="952"/>
        <v>-0.42206624324564695</v>
      </c>
      <c r="L430" s="32">
        <f>$CE$5-$CE$7*SUMPRODUCT($B$5:$CD$5,Q430:CS430)</f>
        <v>4.4957203897411091E-5</v>
      </c>
      <c r="M430" s="32">
        <f>SUMPRODUCT($B$7:$CD$7, LN(Q430:CS430))</f>
        <v>-2480.3390488775067</v>
      </c>
      <c r="O430" s="48">
        <f t="shared" si="953"/>
        <v>0.99999999999999944</v>
      </c>
      <c r="P430" s="39" t="s">
        <v>366</v>
      </c>
      <c r="Q430" s="32">
        <f t="shared" ref="Q430:AV430" si="958">Q429/$O429</f>
        <v>2.4834512139816342E-2</v>
      </c>
      <c r="R430" s="32">
        <f t="shared" si="958"/>
        <v>1.5625294843118417E-2</v>
      </c>
      <c r="S430" s="32">
        <f t="shared" si="958"/>
        <v>9.831070469991059E-3</v>
      </c>
      <c r="T430" s="32">
        <f t="shared" si="958"/>
        <v>1.6283756237214047E-2</v>
      </c>
      <c r="U430" s="32">
        <f t="shared" si="958"/>
        <v>1.0245358995879174E-2</v>
      </c>
      <c r="V430" s="32">
        <f t="shared" si="958"/>
        <v>6.446140523434965E-3</v>
      </c>
      <c r="W430" s="32">
        <f t="shared" si="958"/>
        <v>1.0677105944347665E-2</v>
      </c>
      <c r="X430" s="32">
        <f t="shared" si="958"/>
        <v>6.7177856167412635E-3</v>
      </c>
      <c r="Y430" s="32">
        <f t="shared" si="958"/>
        <v>4.2266737660673279E-3</v>
      </c>
      <c r="Z430" s="32">
        <f t="shared" si="958"/>
        <v>3.5809859874844363E-2</v>
      </c>
      <c r="AA430" s="32">
        <f t="shared" si="958"/>
        <v>2.2530727226894361E-2</v>
      </c>
      <c r="AB430" s="32">
        <f t="shared" si="958"/>
        <v>1.4175807197986841E-2</v>
      </c>
      <c r="AC430" s="32">
        <f t="shared" si="958"/>
        <v>2.3480188610424228E-2</v>
      </c>
      <c r="AD430" s="32">
        <f t="shared" si="958"/>
        <v>1.4773186118751861E-2</v>
      </c>
      <c r="AE430" s="32">
        <f t="shared" si="958"/>
        <v>9.2949435679741555E-3</v>
      </c>
      <c r="AF430" s="32">
        <f t="shared" si="958"/>
        <v>1.5395739025730876E-2</v>
      </c>
      <c r="AG430" s="32">
        <f t="shared" si="958"/>
        <v>9.6866393126790289E-3</v>
      </c>
      <c r="AH430" s="32">
        <f t="shared" si="958"/>
        <v>6.0946071518307278E-3</v>
      </c>
      <c r="AI430" s="32">
        <f t="shared" si="958"/>
        <v>5.8335367722366811E-2</v>
      </c>
      <c r="AJ430" s="32">
        <f t="shared" si="958"/>
        <v>3.6703250513317923E-2</v>
      </c>
      <c r="AK430" s="32">
        <f t="shared" si="958"/>
        <v>2.3092827744820396E-2</v>
      </c>
      <c r="AL430" s="32">
        <f t="shared" si="958"/>
        <v>3.8249952431169049E-2</v>
      </c>
      <c r="AM430" s="32">
        <f t="shared" si="958"/>
        <v>2.4065976456773282E-2</v>
      </c>
      <c r="AN430" s="32">
        <f t="shared" si="958"/>
        <v>1.514175014623056E-2</v>
      </c>
      <c r="AO430" s="32">
        <f t="shared" si="958"/>
        <v>2.508013436976643E-2</v>
      </c>
      <c r="AP430" s="32">
        <f t="shared" si="958"/>
        <v>1.5779834611863906E-2</v>
      </c>
      <c r="AQ430" s="32">
        <f t="shared" si="958"/>
        <v>9.92830328205682E-3</v>
      </c>
      <c r="AR430" s="32">
        <f t="shared" si="958"/>
        <v>1.5237541014302339E-2</v>
      </c>
      <c r="AS430" s="32">
        <f t="shared" si="958"/>
        <v>9.5871048197826349E-3</v>
      </c>
      <c r="AT430" s="32">
        <f t="shared" si="958"/>
        <v>6.0319823742707558E-3</v>
      </c>
      <c r="AU430" s="32">
        <f t="shared" si="958"/>
        <v>9.991112454093308E-3</v>
      </c>
      <c r="AV430" s="32">
        <f t="shared" si="958"/>
        <v>6.286174539167526E-3</v>
      </c>
      <c r="AW430" s="32">
        <f t="shared" ref="AW430:CB430" si="959">AW429/$O429</f>
        <v>3.9551141595537296E-3</v>
      </c>
      <c r="AX430" s="32">
        <f t="shared" si="959"/>
        <v>6.5510785484772559E-3</v>
      </c>
      <c r="AY430" s="32">
        <f t="shared" si="959"/>
        <v>4.1217855734025435E-3</v>
      </c>
      <c r="AZ430" s="32">
        <f t="shared" si="959"/>
        <v>2.5933311877413398E-3</v>
      </c>
      <c r="BA430" s="32">
        <f t="shared" si="959"/>
        <v>2.197160972953165E-2</v>
      </c>
      <c r="BB430" s="32">
        <f t="shared" si="959"/>
        <v>1.3824023531005432E-2</v>
      </c>
      <c r="BC430" s="32">
        <f t="shared" si="959"/>
        <v>8.6977526425354688E-3</v>
      </c>
      <c r="BD430" s="32">
        <f t="shared" si="959"/>
        <v>1.4406578029824733E-2</v>
      </c>
      <c r="BE430" s="32">
        <f t="shared" si="959"/>
        <v>9.0642823232873915E-3</v>
      </c>
      <c r="BF430" s="32">
        <f t="shared" si="959"/>
        <v>5.703034673894717E-3</v>
      </c>
      <c r="BG430" s="32">
        <f t="shared" si="959"/>
        <v>9.4462578338293142E-3</v>
      </c>
      <c r="BH430" s="32">
        <f t="shared" si="959"/>
        <v>5.9433647412407602E-3</v>
      </c>
      <c r="BI430" s="32">
        <f t="shared" si="959"/>
        <v>3.7394262435778152E-3</v>
      </c>
      <c r="BJ430" s="32">
        <f t="shared" si="959"/>
        <v>3.5792430841790089E-2</v>
      </c>
      <c r="BK430" s="32">
        <f t="shared" si="959"/>
        <v>2.2519761286481671E-2</v>
      </c>
      <c r="BL430" s="32">
        <f t="shared" si="959"/>
        <v>1.4168907684470503E-2</v>
      </c>
      <c r="BM430" s="32">
        <f t="shared" si="959"/>
        <v>2.3468760557233237E-2</v>
      </c>
      <c r="BN430" s="32">
        <f t="shared" si="959"/>
        <v>1.4765995854671506E-2</v>
      </c>
      <c r="BO430" s="32">
        <f t="shared" si="959"/>
        <v>9.2904196217970421E-3</v>
      </c>
      <c r="BP430" s="32">
        <f t="shared" si="959"/>
        <v>1.5388245758644319E-2</v>
      </c>
      <c r="BQ430" s="32">
        <f t="shared" si="959"/>
        <v>9.6819247240893056E-3</v>
      </c>
      <c r="BR430" s="32">
        <f t="shared" si="959"/>
        <v>6.0916408428344547E-3</v>
      </c>
      <c r="BS430" s="32">
        <f t="shared" si="959"/>
        <v>9.3491933666897068E-3</v>
      </c>
      <c r="BT430" s="32">
        <f t="shared" si="959"/>
        <v>5.8822940461810838E-3</v>
      </c>
      <c r="BU430" s="32">
        <f t="shared" si="959"/>
        <v>3.7010019890078324E-3</v>
      </c>
      <c r="BV430" s="32">
        <f t="shared" si="959"/>
        <v>6.1301782350567059E-3</v>
      </c>
      <c r="BW430" s="32">
        <f t="shared" si="959"/>
        <v>3.8569649294643497E-3</v>
      </c>
      <c r="BX430" s="32">
        <f t="shared" si="959"/>
        <v>2.4267122254366764E-3</v>
      </c>
      <c r="BY430" s="32">
        <f t="shared" si="959"/>
        <v>4.0195002627128971E-3</v>
      </c>
      <c r="BZ430" s="32">
        <f t="shared" si="959"/>
        <v>2.5289756598917187E-3</v>
      </c>
      <c r="CA430" s="32">
        <f t="shared" si="959"/>
        <v>1.5911724021154974E-3</v>
      </c>
      <c r="CB430" s="32">
        <f t="shared" si="959"/>
        <v>1.3480969648975702E-2</v>
      </c>
      <c r="CC430" s="32">
        <f t="shared" ref="CC430:CS430" si="960">CC429/$O429</f>
        <v>8.4819111545443738E-3</v>
      </c>
      <c r="CD430" s="32">
        <f t="shared" si="960"/>
        <v>5.3366203401437485E-3</v>
      </c>
      <c r="CE430" s="32">
        <f t="shared" si="960"/>
        <v>8.8393451165586188E-3</v>
      </c>
      <c r="CF430" s="32">
        <f t="shared" si="960"/>
        <v>5.5615094385070823E-3</v>
      </c>
      <c r="CG430" s="32">
        <f t="shared" si="960"/>
        <v>3.499171808176368E-3</v>
      </c>
      <c r="CH430" s="32">
        <f t="shared" si="960"/>
        <v>5.795875528550383E-3</v>
      </c>
      <c r="CI430" s="32">
        <f t="shared" si="960"/>
        <v>3.6466294766636081E-3</v>
      </c>
      <c r="CJ430" s="32">
        <f t="shared" si="960"/>
        <v>2.294374072487693E-3</v>
      </c>
      <c r="CK430" s="32">
        <f t="shared" si="960"/>
        <v>2.1960915917448327E-2</v>
      </c>
      <c r="CL430" s="32">
        <f t="shared" si="960"/>
        <v>1.3817295234276347E-2</v>
      </c>
      <c r="CM430" s="32">
        <f t="shared" si="960"/>
        <v>8.6935193554230801E-3</v>
      </c>
      <c r="CN430" s="32">
        <f t="shared" si="960"/>
        <v>1.4399566197732727E-2</v>
      </c>
      <c r="CO430" s="32">
        <f t="shared" si="960"/>
        <v>9.0598706423487361E-3</v>
      </c>
      <c r="CP430" s="32">
        <f t="shared" si="960"/>
        <v>5.7002589473158262E-3</v>
      </c>
      <c r="CQ430" s="32">
        <f t="shared" si="960"/>
        <v>9.4416602414176039E-3</v>
      </c>
      <c r="CR430" s="32">
        <f t="shared" si="960"/>
        <v>5.9404720435063734E-3</v>
      </c>
      <c r="CS430" s="32">
        <f t="shared" si="960"/>
        <v>3.737606225743869E-3</v>
      </c>
    </row>
    <row r="431" spans="2:97" ht="13.15" thickTop="1" x14ac:dyDescent="0.35">
      <c r="H431" s="34">
        <f t="shared" si="956"/>
        <v>1.0605924138928913E-6</v>
      </c>
      <c r="I431" s="34">
        <f t="shared" ref="I431:J431" si="961">I426</f>
        <v>-0.46334254939826458</v>
      </c>
      <c r="J431" s="34">
        <f t="shared" si="961"/>
        <v>-0.65011398821085675</v>
      </c>
      <c r="K431" s="34">
        <f t="shared" si="952"/>
        <v>-0.46334323890422863</v>
      </c>
      <c r="L431" s="34">
        <f>$CE$6-$CE$7*SUMPRODUCT($B$6:$CD$6,Q430:CS430)</f>
        <v>-4.1005022268336688E-5</v>
      </c>
    </row>
    <row r="432" spans="2:97" ht="13.5" thickBot="1" x14ac:dyDescent="0.4">
      <c r="B432" s="39" t="s">
        <v>367</v>
      </c>
      <c r="D432" s="39" t="s">
        <v>368</v>
      </c>
      <c r="E432" s="39" t="s">
        <v>369</v>
      </c>
      <c r="F432" s="39" t="s">
        <v>370</v>
      </c>
      <c r="H432" s="39" t="s">
        <v>347</v>
      </c>
      <c r="I432" s="39" t="s">
        <v>371</v>
      </c>
      <c r="J432" s="39" t="s">
        <v>372</v>
      </c>
      <c r="K432" s="39" t="s">
        <v>349</v>
      </c>
      <c r="L432" s="39" t="s">
        <v>373</v>
      </c>
      <c r="M432" s="39" t="s">
        <v>374</v>
      </c>
      <c r="O432" s="45" t="s">
        <v>336</v>
      </c>
    </row>
    <row r="433" spans="1:111" ht="13.9" thickTop="1" thickBot="1" x14ac:dyDescent="0.4">
      <c r="B433" s="32">
        <f>1+B428</f>
        <v>10</v>
      </c>
      <c r="D433" s="32">
        <f>IF(F428,IF(M433&lt;0,D428,H433),E428)</f>
        <v>1.1666516552821804E-6</v>
      </c>
      <c r="E433" s="32">
        <f>IF(F428,IF(M433&lt;0,H433,E428),H433)</f>
        <v>1.2727108966714695E-6</v>
      </c>
      <c r="F433" s="32" t="b">
        <f>OR(F428,M433*M428&lt;=0)</f>
        <v>1</v>
      </c>
      <c r="H433" s="32">
        <f>IF(F428,(D428+E428)/2,2*H428)</f>
        <v>1.1666516552821804E-6</v>
      </c>
      <c r="I433" s="32">
        <f>I428</f>
        <v>-0.4884710572433214</v>
      </c>
      <c r="J433" s="32">
        <f>J428</f>
        <v>-1</v>
      </c>
      <c r="K433" s="32">
        <f>I433+J433*H433</f>
        <v>-0.48847222389497669</v>
      </c>
      <c r="L433" s="32">
        <f>$CE$3-$CE$7*SUMPRODUCT($B$3:$CD$3,Q435:CS435)</f>
        <v>-2.4594707582537012E-5</v>
      </c>
      <c r="M433" s="32">
        <f>SUMPRODUCT(L433:L436,J433:J436)</f>
        <v>5.145319890972224E-5</v>
      </c>
      <c r="O433" s="46">
        <f>SUM(Q433:CS433)</f>
        <v>-1.6469505065014345</v>
      </c>
      <c r="P433" s="39" t="s">
        <v>363</v>
      </c>
      <c r="Q433" s="32">
        <f t="shared" ref="Q433:AV433" si="962">SUMPRODUCT(B$3:B$6,$K433:$K436)</f>
        <v>0.94689453235934629</v>
      </c>
      <c r="R433" s="32">
        <f t="shared" si="962"/>
        <v>0.48355122450452126</v>
      </c>
      <c r="S433" s="32">
        <f t="shared" si="962"/>
        <v>2.0207916649696234E-2</v>
      </c>
      <c r="T433" s="32">
        <f t="shared" si="962"/>
        <v>0.5248283633975781</v>
      </c>
      <c r="U433" s="32">
        <f t="shared" si="962"/>
        <v>6.148505554275302E-2</v>
      </c>
      <c r="V433" s="32">
        <f t="shared" si="962"/>
        <v>-0.40185825231207201</v>
      </c>
      <c r="W433" s="32">
        <f t="shared" si="962"/>
        <v>0.10276219443580981</v>
      </c>
      <c r="X433" s="32">
        <f t="shared" si="962"/>
        <v>-0.36058111341901522</v>
      </c>
      <c r="Y433" s="32">
        <f t="shared" si="962"/>
        <v>-0.82392442127384025</v>
      </c>
      <c r="Z433" s="32">
        <f t="shared" si="962"/>
        <v>1.3128835338041094</v>
      </c>
      <c r="AA433" s="32">
        <f t="shared" si="962"/>
        <v>0.84954022594928436</v>
      </c>
      <c r="AB433" s="32">
        <f t="shared" si="962"/>
        <v>0.38619691809445933</v>
      </c>
      <c r="AC433" s="32">
        <f t="shared" si="962"/>
        <v>0.8908173648423412</v>
      </c>
      <c r="AD433" s="32">
        <f t="shared" si="962"/>
        <v>0.42747405698751617</v>
      </c>
      <c r="AE433" s="32">
        <f t="shared" si="962"/>
        <v>-3.5869250867308855E-2</v>
      </c>
      <c r="AF433" s="32">
        <f t="shared" si="962"/>
        <v>0.46875119588057296</v>
      </c>
      <c r="AG433" s="32">
        <f t="shared" si="962"/>
        <v>5.4078880257479311E-3</v>
      </c>
      <c r="AH433" s="32">
        <f t="shared" si="962"/>
        <v>-0.45793541982907709</v>
      </c>
      <c r="AI433" s="32">
        <f t="shared" si="962"/>
        <v>1.8008688690637935</v>
      </c>
      <c r="AJ433" s="32">
        <f t="shared" si="962"/>
        <v>1.3375255612089685</v>
      </c>
      <c r="AK433" s="32">
        <f t="shared" si="962"/>
        <v>0.87418225335414346</v>
      </c>
      <c r="AL433" s="32">
        <f t="shared" si="962"/>
        <v>1.3788027001020253</v>
      </c>
      <c r="AM433" s="32">
        <f t="shared" si="962"/>
        <v>0.9154593922472003</v>
      </c>
      <c r="AN433" s="32">
        <f t="shared" si="962"/>
        <v>0.45211608439237527</v>
      </c>
      <c r="AO433" s="32">
        <f t="shared" si="962"/>
        <v>0.95673653114025714</v>
      </c>
      <c r="AP433" s="32">
        <f t="shared" si="962"/>
        <v>0.49339322328543206</v>
      </c>
      <c r="AQ433" s="32">
        <f t="shared" si="962"/>
        <v>3.0049915430607033E-2</v>
      </c>
      <c r="AR433" s="32">
        <f t="shared" si="962"/>
        <v>0.4584223084643696</v>
      </c>
      <c r="AS433" s="32">
        <f t="shared" si="962"/>
        <v>-4.9209993904554272E-3</v>
      </c>
      <c r="AT433" s="32">
        <f t="shared" si="962"/>
        <v>-0.46826430724528045</v>
      </c>
      <c r="AU433" s="32">
        <f t="shared" si="962"/>
        <v>3.6356139502601359E-2</v>
      </c>
      <c r="AV433" s="32">
        <f t="shared" si="962"/>
        <v>-0.42698716835222367</v>
      </c>
      <c r="AW433" s="32">
        <f t="shared" ref="AW433:CB433" si="963">SUMPRODUCT(AH$3:AH$6,$K433:$K436)</f>
        <v>-0.89033047620704875</v>
      </c>
      <c r="AX433" s="32">
        <f t="shared" si="963"/>
        <v>-0.38571002945916688</v>
      </c>
      <c r="AY433" s="32">
        <f t="shared" si="963"/>
        <v>-0.84905333731399191</v>
      </c>
      <c r="AZ433" s="32">
        <f t="shared" si="963"/>
        <v>-1.3123966451688169</v>
      </c>
      <c r="BA433" s="32">
        <f t="shared" si="963"/>
        <v>0.82441130990913281</v>
      </c>
      <c r="BB433" s="32">
        <f t="shared" si="963"/>
        <v>0.36106800205430772</v>
      </c>
      <c r="BC433" s="32">
        <f t="shared" si="963"/>
        <v>-0.1022753058005173</v>
      </c>
      <c r="BD433" s="32">
        <f t="shared" si="963"/>
        <v>0.40234514094736451</v>
      </c>
      <c r="BE433" s="32">
        <f t="shared" si="963"/>
        <v>-6.0998166907460523E-2</v>
      </c>
      <c r="BF433" s="32">
        <f t="shared" si="963"/>
        <v>-0.52434147476228554</v>
      </c>
      <c r="BG433" s="32">
        <f t="shared" si="963"/>
        <v>-1.972102801440373E-2</v>
      </c>
      <c r="BH433" s="32">
        <f t="shared" si="963"/>
        <v>-0.48306433586922876</v>
      </c>
      <c r="BI433" s="32">
        <f t="shared" si="963"/>
        <v>-0.94640764372405384</v>
      </c>
      <c r="BJ433" s="32">
        <f t="shared" si="963"/>
        <v>1.3123966451688169</v>
      </c>
      <c r="BK433" s="32">
        <f t="shared" si="963"/>
        <v>0.84905333731399191</v>
      </c>
      <c r="BL433" s="32">
        <f t="shared" si="963"/>
        <v>0.38571002945916688</v>
      </c>
      <c r="BM433" s="32">
        <f t="shared" si="963"/>
        <v>0.89033047620704875</v>
      </c>
      <c r="BN433" s="32">
        <f t="shared" si="963"/>
        <v>0.42698716835222367</v>
      </c>
      <c r="BO433" s="32">
        <f t="shared" si="963"/>
        <v>-3.6356139502601359E-2</v>
      </c>
      <c r="BP433" s="32">
        <f t="shared" si="963"/>
        <v>0.46826430724528045</v>
      </c>
      <c r="BQ433" s="32">
        <f t="shared" si="963"/>
        <v>4.9209993904554272E-3</v>
      </c>
      <c r="BR433" s="32">
        <f t="shared" si="963"/>
        <v>-0.4584223084643696</v>
      </c>
      <c r="BS433" s="32">
        <f t="shared" si="963"/>
        <v>-3.0049915430607033E-2</v>
      </c>
      <c r="BT433" s="32">
        <f t="shared" si="963"/>
        <v>-0.49339322328543206</v>
      </c>
      <c r="BU433" s="32">
        <f t="shared" si="963"/>
        <v>-0.95673653114025714</v>
      </c>
      <c r="BV433" s="32">
        <f t="shared" si="963"/>
        <v>-0.45211608439237527</v>
      </c>
      <c r="BW433" s="32">
        <f t="shared" si="963"/>
        <v>-0.9154593922472003</v>
      </c>
      <c r="BX433" s="32">
        <f t="shared" si="963"/>
        <v>-1.3788027001020253</v>
      </c>
      <c r="BY433" s="32">
        <f t="shared" si="963"/>
        <v>-0.87418225335414346</v>
      </c>
      <c r="BZ433" s="32">
        <f t="shared" si="963"/>
        <v>-1.3375255612089685</v>
      </c>
      <c r="CA433" s="32">
        <f t="shared" si="963"/>
        <v>-1.8008688690637935</v>
      </c>
      <c r="CB433" s="32">
        <f t="shared" si="963"/>
        <v>0.33593908601415606</v>
      </c>
      <c r="CC433" s="32">
        <f t="shared" ref="CC433:CS433" si="964">SUMPRODUCT(BN$3:BN$6,$K433:$K436)</f>
        <v>-0.12740422184066896</v>
      </c>
      <c r="CD433" s="32">
        <f t="shared" si="964"/>
        <v>-0.59074752969549404</v>
      </c>
      <c r="CE433" s="32">
        <f t="shared" si="964"/>
        <v>-8.6127082947612177E-2</v>
      </c>
      <c r="CF433" s="32">
        <f t="shared" si="964"/>
        <v>-0.5494703908024372</v>
      </c>
      <c r="CG433" s="32">
        <f t="shared" si="964"/>
        <v>-1.0128136986572622</v>
      </c>
      <c r="CH433" s="32">
        <f t="shared" si="964"/>
        <v>-0.50819325190938036</v>
      </c>
      <c r="CI433" s="32">
        <f t="shared" si="964"/>
        <v>-0.97153655976420539</v>
      </c>
      <c r="CJ433" s="32">
        <f t="shared" si="964"/>
        <v>-1.4348798676190304</v>
      </c>
      <c r="CK433" s="32">
        <f t="shared" si="964"/>
        <v>0.82392442127384025</v>
      </c>
      <c r="CL433" s="32">
        <f t="shared" si="964"/>
        <v>0.36058111341901522</v>
      </c>
      <c r="CM433" s="32">
        <f t="shared" si="964"/>
        <v>-0.10276219443580981</v>
      </c>
      <c r="CN433" s="32">
        <f t="shared" si="964"/>
        <v>0.40185825231207201</v>
      </c>
      <c r="CO433" s="32">
        <f t="shared" si="964"/>
        <v>-6.148505554275302E-2</v>
      </c>
      <c r="CP433" s="32">
        <f t="shared" si="964"/>
        <v>-0.5248283633975781</v>
      </c>
      <c r="CQ433" s="32">
        <f t="shared" si="964"/>
        <v>-2.0207916649696234E-2</v>
      </c>
      <c r="CR433" s="32">
        <f t="shared" si="964"/>
        <v>-0.48355122450452126</v>
      </c>
      <c r="CS433" s="32">
        <f t="shared" si="964"/>
        <v>-0.94689453235934629</v>
      </c>
    </row>
    <row r="434" spans="1:111" ht="13.9" thickTop="1" thickBot="1" x14ac:dyDescent="0.4">
      <c r="H434" s="33">
        <f>H433</f>
        <v>1.1666516552821804E-6</v>
      </c>
      <c r="I434" s="33">
        <f t="shared" ref="I434:J434" si="965">I429</f>
        <v>0.42698672216564187</v>
      </c>
      <c r="J434" s="33">
        <f t="shared" si="965"/>
        <v>0.3824505625029066</v>
      </c>
      <c r="K434" s="33">
        <f t="shared" ref="K434:K436" si="966">I434+J434*H434</f>
        <v>0.42698716835222367</v>
      </c>
      <c r="L434" s="33">
        <f>$CE$4-$CE$7*SUMPRODUCT($B$4:$CD$4,Q435:CS435)</f>
        <v>1.0271697306052374E-5</v>
      </c>
      <c r="M434" s="39" t="s">
        <v>375</v>
      </c>
      <c r="O434" s="47">
        <f t="shared" ref="O434:O435" si="967">SUM(Q434:CS434)</f>
        <v>103.79476023692622</v>
      </c>
      <c r="P434" s="39" t="s">
        <v>365</v>
      </c>
      <c r="Q434" s="33">
        <f>EXP(Q433)</f>
        <v>2.5776922769447279</v>
      </c>
      <c r="R434" s="33">
        <f>EXP(R433)</f>
        <v>1.6218236475996055</v>
      </c>
      <c r="S434" s="33">
        <f t="shared" ref="S434:CD434" si="968">EXP(S433)</f>
        <v>1.0204134789242301</v>
      </c>
      <c r="T434" s="33">
        <f t="shared" si="968"/>
        <v>1.6901687286641149</v>
      </c>
      <c r="U434" s="33">
        <f t="shared" si="968"/>
        <v>1.06341460425596</v>
      </c>
      <c r="V434" s="33">
        <f t="shared" si="968"/>
        <v>0.66907557888535096</v>
      </c>
      <c r="W434" s="33">
        <f t="shared" si="968"/>
        <v>1.1082278349920058</v>
      </c>
      <c r="X434" s="33">
        <f t="shared" si="968"/>
        <v>0.6972710147731449</v>
      </c>
      <c r="Y434" s="33">
        <f t="shared" si="968"/>
        <v>0.43870660228118008</v>
      </c>
      <c r="Z434" s="33">
        <f t="shared" si="968"/>
        <v>3.7168760121995654</v>
      </c>
      <c r="AA434" s="33">
        <f t="shared" si="968"/>
        <v>2.3385713902692635</v>
      </c>
      <c r="AB434" s="33">
        <f t="shared" si="968"/>
        <v>1.4713743825287116</v>
      </c>
      <c r="AC434" s="33">
        <f t="shared" si="968"/>
        <v>2.4371208543121958</v>
      </c>
      <c r="AD434" s="33">
        <f t="shared" si="968"/>
        <v>1.5333793986714983</v>
      </c>
      <c r="AE434" s="33">
        <f t="shared" si="968"/>
        <v>0.96476642761063902</v>
      </c>
      <c r="AF434" s="33">
        <f t="shared" si="968"/>
        <v>1.5979973609634901</v>
      </c>
      <c r="AG434" s="33">
        <f t="shared" si="968"/>
        <v>1.0054225370470484</v>
      </c>
      <c r="AH434" s="33">
        <f t="shared" si="968"/>
        <v>0.63258832755057293</v>
      </c>
      <c r="AI434" s="33">
        <f t="shared" si="968"/>
        <v>6.0549061001437572</v>
      </c>
      <c r="AJ434" s="33">
        <f t="shared" si="968"/>
        <v>3.8096051980446752</v>
      </c>
      <c r="AK434" s="33">
        <f t="shared" si="968"/>
        <v>2.3969144235984827</v>
      </c>
      <c r="AL434" s="33">
        <f t="shared" si="968"/>
        <v>3.9701453261094617</v>
      </c>
      <c r="AM434" s="33">
        <f t="shared" si="968"/>
        <v>2.4979225146002322</v>
      </c>
      <c r="AN434" s="33">
        <f t="shared" si="968"/>
        <v>1.5716343802107744</v>
      </c>
      <c r="AO434" s="33">
        <f t="shared" si="968"/>
        <v>2.6031871757771068</v>
      </c>
      <c r="AP434" s="33">
        <f t="shared" si="968"/>
        <v>1.6378644412154053</v>
      </c>
      <c r="AQ434" s="33">
        <f t="shared" si="968"/>
        <v>1.0305059708190361</v>
      </c>
      <c r="AR434" s="33">
        <f t="shared" si="968"/>
        <v>1.5815767753078223</v>
      </c>
      <c r="AS434" s="33">
        <f t="shared" si="968"/>
        <v>0.99509108889010911</v>
      </c>
      <c r="AT434" s="33">
        <f t="shared" si="968"/>
        <v>0.62608802218645332</v>
      </c>
      <c r="AU434" s="33">
        <f t="shared" si="968"/>
        <v>1.037025106338568</v>
      </c>
      <c r="AV434" s="33">
        <f t="shared" si="968"/>
        <v>0.65247192446410418</v>
      </c>
      <c r="AW434" s="33">
        <f t="shared" si="968"/>
        <v>0.41052006321908924</v>
      </c>
      <c r="AX434" s="33">
        <f t="shared" si="968"/>
        <v>0.67996766768860106</v>
      </c>
      <c r="AY434" s="33">
        <f t="shared" si="968"/>
        <v>0.42781974129496525</v>
      </c>
      <c r="AZ434" s="33">
        <f t="shared" si="968"/>
        <v>0.26917416774221026</v>
      </c>
      <c r="BA434" s="33">
        <f t="shared" si="968"/>
        <v>2.2805378400563976</v>
      </c>
      <c r="BB434" s="33">
        <f t="shared" si="968"/>
        <v>1.4348610310587899</v>
      </c>
      <c r="BC434" s="33">
        <f t="shared" si="968"/>
        <v>0.9027809766139111</v>
      </c>
      <c r="BD434" s="33">
        <f t="shared" si="968"/>
        <v>1.4953273423184397</v>
      </c>
      <c r="BE434" s="33">
        <f t="shared" si="968"/>
        <v>0.94082496439365226</v>
      </c>
      <c r="BF434" s="33">
        <f t="shared" si="968"/>
        <v>0.59194504679753135</v>
      </c>
      <c r="BG434" s="33">
        <f t="shared" si="968"/>
        <v>0.98047215942263521</v>
      </c>
      <c r="BH434" s="33">
        <f t="shared" si="968"/>
        <v>0.61689013393384851</v>
      </c>
      <c r="BI434" s="33">
        <f t="shared" si="968"/>
        <v>0.38813283343916244</v>
      </c>
      <c r="BJ434" s="33">
        <f t="shared" si="968"/>
        <v>3.7150667480012647</v>
      </c>
      <c r="BK434" s="33">
        <f t="shared" si="968"/>
        <v>2.3374330435830415</v>
      </c>
      <c r="BL434" s="33">
        <f t="shared" si="968"/>
        <v>1.4706581614377014</v>
      </c>
      <c r="BM434" s="33">
        <f t="shared" si="968"/>
        <v>2.4359345366911165</v>
      </c>
      <c r="BN434" s="33">
        <f t="shared" si="968"/>
        <v>1.532632995391076</v>
      </c>
      <c r="BO434" s="33">
        <f t="shared" si="968"/>
        <v>0.96429680813679342</v>
      </c>
      <c r="BP434" s="33">
        <f t="shared" si="968"/>
        <v>1.597219503589534</v>
      </c>
      <c r="BQ434" s="33">
        <f t="shared" si="968"/>
        <v>1.0049331273937607</v>
      </c>
      <c r="BR434" s="33">
        <f t="shared" si="968"/>
        <v>0.63228040245176842</v>
      </c>
      <c r="BS434" s="33">
        <f t="shared" si="968"/>
        <v>0.97039709455075718</v>
      </c>
      <c r="BT434" s="33">
        <f t="shared" si="968"/>
        <v>0.61055113893182322</v>
      </c>
      <c r="BU434" s="33">
        <f t="shared" si="968"/>
        <v>0.38414448615339336</v>
      </c>
      <c r="BV434" s="33">
        <f t="shared" si="968"/>
        <v>0.63628030322541584</v>
      </c>
      <c r="BW434" s="33">
        <f t="shared" si="968"/>
        <v>0.40033267411420892</v>
      </c>
      <c r="BX434" s="33">
        <f t="shared" si="968"/>
        <v>0.25187994842998573</v>
      </c>
      <c r="BY434" s="33">
        <f t="shared" si="968"/>
        <v>0.41720304661469809</v>
      </c>
      <c r="BZ434" s="33">
        <f t="shared" si="968"/>
        <v>0.26249439194204738</v>
      </c>
      <c r="CA434" s="33">
        <f t="shared" si="968"/>
        <v>0.16515532750809428</v>
      </c>
      <c r="CB434" s="33">
        <f t="shared" si="968"/>
        <v>1.3992537880894629</v>
      </c>
      <c r="CC434" s="33">
        <f t="shared" si="968"/>
        <v>0.88037773275505626</v>
      </c>
      <c r="CD434" s="33">
        <f t="shared" si="968"/>
        <v>0.55391306346878266</v>
      </c>
      <c r="CE434" s="33">
        <f t="shared" ref="CE434:CS434" si="969">EXP(CE433)</f>
        <v>0.9174776280498298</v>
      </c>
      <c r="CF434" s="33">
        <f t="shared" si="969"/>
        <v>0.57725544923402639</v>
      </c>
      <c r="CG434" s="33">
        <f t="shared" si="969"/>
        <v>0.36319561750913842</v>
      </c>
      <c r="CH434" s="33">
        <f t="shared" si="969"/>
        <v>0.60158150375371555</v>
      </c>
      <c r="CI434" s="33">
        <f t="shared" si="969"/>
        <v>0.37850100164117739</v>
      </c>
      <c r="CJ434" s="33">
        <f t="shared" si="969"/>
        <v>0.2381439710985957</v>
      </c>
      <c r="CK434" s="33">
        <f t="shared" si="969"/>
        <v>2.2794277423686236</v>
      </c>
      <c r="CL434" s="33">
        <f t="shared" si="969"/>
        <v>1.434162583576412</v>
      </c>
      <c r="CM434" s="33">
        <f t="shared" si="969"/>
        <v>0.90234152980574922</v>
      </c>
      <c r="CN434" s="33">
        <f t="shared" si="969"/>
        <v>1.4945994616422167</v>
      </c>
      <c r="CO434" s="33">
        <f t="shared" si="969"/>
        <v>0.94036699890883158</v>
      </c>
      <c r="CP434" s="33">
        <f t="shared" si="969"/>
        <v>0.59165690563354922</v>
      </c>
      <c r="CQ434" s="33">
        <f t="shared" si="969"/>
        <v>0.97999489486776392</v>
      </c>
      <c r="CR434" s="33">
        <f t="shared" si="969"/>
        <v>0.61658985024670154</v>
      </c>
      <c r="CS434" s="33">
        <f t="shared" si="969"/>
        <v>0.38794390197160156</v>
      </c>
    </row>
    <row r="435" spans="1:111" ht="13.9" thickTop="1" thickBot="1" x14ac:dyDescent="0.4">
      <c r="H435" s="32">
        <f t="shared" ref="H435:H436" si="970">H434</f>
        <v>1.1666516552821804E-6</v>
      </c>
      <c r="I435" s="32">
        <f t="shared" ref="I435:J435" si="971">I430</f>
        <v>-0.42206698608443433</v>
      </c>
      <c r="J435" s="32">
        <f t="shared" si="971"/>
        <v>0.70039986862722836</v>
      </c>
      <c r="K435" s="32">
        <f t="shared" si="966"/>
        <v>-0.42206616896176824</v>
      </c>
      <c r="L435" s="32">
        <f>$CE$5-$CE$7*SUMPRODUCT($B$5:$CD$5,Q435:CS435)</f>
        <v>1.7729077228523238E-5</v>
      </c>
      <c r="M435" s="32">
        <f>SUMPRODUCT($B$7:$CD$7, LN(Q435:CS435))</f>
        <v>-2480.3390488774949</v>
      </c>
      <c r="O435" s="48">
        <f t="shared" si="967"/>
        <v>0.99999999999999978</v>
      </c>
      <c r="P435" s="39" t="s">
        <v>366</v>
      </c>
      <c r="Q435" s="32">
        <f t="shared" ref="Q435:AV435" si="972">Q434/$O434</f>
        <v>2.4834512561720656E-2</v>
      </c>
      <c r="R435" s="32">
        <f t="shared" si="972"/>
        <v>1.5625294031197372E-2</v>
      </c>
      <c r="S435" s="32">
        <f t="shared" si="972"/>
        <v>9.831069281291193E-3</v>
      </c>
      <c r="T435" s="32">
        <f t="shared" si="972"/>
        <v>1.6283757723473378E-2</v>
      </c>
      <c r="U435" s="32">
        <f t="shared" si="972"/>
        <v>1.0245359224575168E-2</v>
      </c>
      <c r="V435" s="32">
        <f t="shared" si="972"/>
        <v>6.4461402228599141E-3</v>
      </c>
      <c r="W435" s="32">
        <f t="shared" si="972"/>
        <v>1.0677107712010886E-2</v>
      </c>
      <c r="X435" s="32">
        <f t="shared" si="972"/>
        <v>6.7177862657182806E-3</v>
      </c>
      <c r="Y435" s="32">
        <f t="shared" si="972"/>
        <v>4.2266738829568103E-3</v>
      </c>
      <c r="Z435" s="32">
        <f t="shared" si="972"/>
        <v>3.5809861728234353E-2</v>
      </c>
      <c r="AA435" s="32">
        <f t="shared" si="972"/>
        <v>2.2530726839496942E-2</v>
      </c>
      <c r="AB435" s="32">
        <f t="shared" si="972"/>
        <v>1.4175805976815125E-2</v>
      </c>
      <c r="AC435" s="32">
        <f t="shared" si="972"/>
        <v>2.3480191569874267E-2</v>
      </c>
      <c r="AD435" s="32">
        <f t="shared" si="972"/>
        <v>1.4773186962148599E-2</v>
      </c>
      <c r="AE435" s="32">
        <f t="shared" si="972"/>
        <v>9.2949434577277619E-3</v>
      </c>
      <c r="AF435" s="32">
        <f t="shared" si="972"/>
        <v>1.5395742109869853E-2</v>
      </c>
      <c r="AG435" s="32">
        <f t="shared" si="972"/>
        <v>9.6866405852475534E-3</v>
      </c>
      <c r="AH435" s="32">
        <f t="shared" si="972"/>
        <v>6.0946075322742743E-3</v>
      </c>
      <c r="AI435" s="32">
        <f t="shared" si="972"/>
        <v>5.8335373445851962E-2</v>
      </c>
      <c r="AJ435" s="32">
        <f t="shared" si="972"/>
        <v>3.6703251583689894E-2</v>
      </c>
      <c r="AK435" s="32">
        <f t="shared" si="972"/>
        <v>2.3092826826009199E-2</v>
      </c>
      <c r="AL435" s="32">
        <f t="shared" si="972"/>
        <v>3.8249959025359694E-2</v>
      </c>
      <c r="AM435" s="32">
        <f t="shared" si="972"/>
        <v>2.4065978946320322E-2</v>
      </c>
      <c r="AN435" s="32">
        <f t="shared" si="972"/>
        <v>1.5141750668562619E-2</v>
      </c>
      <c r="AO435" s="32">
        <f t="shared" si="972"/>
        <v>2.5080140556565319E-2</v>
      </c>
      <c r="AP435" s="32">
        <f t="shared" si="972"/>
        <v>1.577983741642399E-2</v>
      </c>
      <c r="AQ435" s="32">
        <f t="shared" si="972"/>
        <v>9.9283043620579728E-3</v>
      </c>
      <c r="AR435" s="32">
        <f t="shared" si="972"/>
        <v>1.5237539657085285E-2</v>
      </c>
      <c r="AS435" s="32">
        <f t="shared" si="972"/>
        <v>9.5871033048168606E-3</v>
      </c>
      <c r="AT435" s="32">
        <f t="shared" si="972"/>
        <v>6.0319810051809829E-3</v>
      </c>
      <c r="AU435" s="32">
        <f t="shared" si="972"/>
        <v>9.9911123063573873E-3</v>
      </c>
      <c r="AV435" s="32">
        <f t="shared" si="972"/>
        <v>6.2861740127800741E-3</v>
      </c>
      <c r="AW435" s="32">
        <f t="shared" ref="AW435:CB435" si="973">AW434/$O434</f>
        <v>3.955113555655595E-3</v>
      </c>
      <c r="AX435" s="32">
        <f t="shared" si="973"/>
        <v>6.5510789382477366E-3</v>
      </c>
      <c r="AY435" s="32">
        <f t="shared" si="973"/>
        <v>4.1217855344374433E-3</v>
      </c>
      <c r="AZ435" s="32">
        <f t="shared" si="973"/>
        <v>2.5933309844136847E-3</v>
      </c>
      <c r="BA435" s="32">
        <f t="shared" si="973"/>
        <v>2.1971608536411159E-2</v>
      </c>
      <c r="BB435" s="32">
        <f t="shared" si="973"/>
        <v>1.3824021827147311E-2</v>
      </c>
      <c r="BC435" s="32">
        <f t="shared" si="973"/>
        <v>8.6977509707926084E-3</v>
      </c>
      <c r="BD435" s="32">
        <f t="shared" si="973"/>
        <v>1.4406578317683315E-2</v>
      </c>
      <c r="BE435" s="32">
        <f t="shared" si="973"/>
        <v>9.0642818794136257E-3</v>
      </c>
      <c r="BF435" s="32">
        <f t="shared" si="973"/>
        <v>5.7030340013921035E-3</v>
      </c>
      <c r="BG435" s="32">
        <f t="shared" si="973"/>
        <v>9.4462587242801939E-3</v>
      </c>
      <c r="BH435" s="32">
        <f t="shared" si="973"/>
        <v>5.9433648916930827E-3</v>
      </c>
      <c r="BI435" s="32">
        <f t="shared" si="973"/>
        <v>3.7394260804032337E-3</v>
      </c>
      <c r="BJ435" s="32">
        <f t="shared" si="973"/>
        <v>3.5792430557391328E-2</v>
      </c>
      <c r="BK435" s="32">
        <f t="shared" si="973"/>
        <v>2.2519759554793708E-2</v>
      </c>
      <c r="BL435" s="32">
        <f t="shared" si="973"/>
        <v>1.4168905617978365E-2</v>
      </c>
      <c r="BM435" s="32">
        <f t="shared" si="973"/>
        <v>2.3468762114106256E-2</v>
      </c>
      <c r="BN435" s="32">
        <f t="shared" si="973"/>
        <v>1.4765995816095383E-2</v>
      </c>
      <c r="BO435" s="32">
        <f t="shared" si="973"/>
        <v>9.2904189569458957E-3</v>
      </c>
      <c r="BP435" s="32">
        <f t="shared" si="973"/>
        <v>1.5388247922570028E-2</v>
      </c>
      <c r="BQ435" s="32">
        <f t="shared" si="973"/>
        <v>9.6819254180062538E-3</v>
      </c>
      <c r="BR435" s="32">
        <f t="shared" si="973"/>
        <v>6.0916408594084998E-3</v>
      </c>
      <c r="BS435" s="32">
        <f t="shared" si="973"/>
        <v>9.3491915423831468E-3</v>
      </c>
      <c r="BT435" s="32">
        <f t="shared" si="973"/>
        <v>5.8822924927824285E-3</v>
      </c>
      <c r="BU435" s="32">
        <f t="shared" si="973"/>
        <v>3.7010007564594709E-3</v>
      </c>
      <c r="BV435" s="32">
        <f t="shared" si="973"/>
        <v>6.1301774942493824E-3</v>
      </c>
      <c r="BW435" s="32">
        <f t="shared" si="973"/>
        <v>3.8569641974256982E-3</v>
      </c>
      <c r="BX435" s="32">
        <f t="shared" si="973"/>
        <v>2.4267115975318419E-3</v>
      </c>
      <c r="BY435" s="32">
        <f t="shared" si="973"/>
        <v>4.0195000755565416E-3</v>
      </c>
      <c r="BZ435" s="32">
        <f t="shared" si="973"/>
        <v>2.528975367762947E-3</v>
      </c>
      <c r="CA435" s="32">
        <f t="shared" si="973"/>
        <v>1.5911721086026296E-3</v>
      </c>
      <c r="CB435" s="32">
        <f t="shared" si="973"/>
        <v>1.34809674871397E-2</v>
      </c>
      <c r="CC435" s="32">
        <f t="shared" ref="CC435:CS435" si="974">CC434/$O434</f>
        <v>8.4819092095349477E-3</v>
      </c>
      <c r="CD435" s="32">
        <f t="shared" si="974"/>
        <v>5.3366187484261991E-3</v>
      </c>
      <c r="CE435" s="32">
        <f t="shared" si="974"/>
        <v>8.8393443556838251E-3</v>
      </c>
      <c r="CF435" s="32">
        <f t="shared" si="974"/>
        <v>5.5615085763130933E-3</v>
      </c>
      <c r="CG435" s="32">
        <f t="shared" si="974"/>
        <v>3.4991710244341146E-3</v>
      </c>
      <c r="CH435" s="32">
        <f t="shared" si="974"/>
        <v>5.7958754601920241E-3</v>
      </c>
      <c r="CI435" s="32">
        <f t="shared" si="974"/>
        <v>3.6466291822168607E-3</v>
      </c>
      <c r="CJ435" s="32">
        <f t="shared" si="974"/>
        <v>2.2943737290302361E-3</v>
      </c>
      <c r="CK435" s="32">
        <f t="shared" si="974"/>
        <v>2.1960913413793793E-2</v>
      </c>
      <c r="CL435" s="32">
        <f t="shared" si="974"/>
        <v>1.3817292706324799E-2</v>
      </c>
      <c r="CM435" s="32">
        <f t="shared" si="974"/>
        <v>8.6935171654718129E-3</v>
      </c>
      <c r="CN435" s="32">
        <f t="shared" si="974"/>
        <v>1.4399565625765521E-2</v>
      </c>
      <c r="CO435" s="32">
        <f t="shared" si="974"/>
        <v>9.059869657796895E-3</v>
      </c>
      <c r="CP435" s="32">
        <f t="shared" si="974"/>
        <v>5.7002579348226119E-3</v>
      </c>
      <c r="CQ435" s="32">
        <f t="shared" si="974"/>
        <v>9.4416605677472253E-3</v>
      </c>
      <c r="CR435" s="32">
        <f t="shared" si="974"/>
        <v>5.9404718392262572E-3</v>
      </c>
      <c r="CS435" s="32">
        <f t="shared" si="974"/>
        <v>3.7376058395054311E-3</v>
      </c>
    </row>
    <row r="436" spans="1:111" ht="13.15" thickTop="1" x14ac:dyDescent="0.35">
      <c r="H436" s="34">
        <f t="shared" si="970"/>
        <v>1.1666516552821804E-6</v>
      </c>
      <c r="I436" s="34">
        <f t="shared" ref="I436:J436" si="975">I431</f>
        <v>-0.46334254939826458</v>
      </c>
      <c r="J436" s="34">
        <f t="shared" si="975"/>
        <v>-0.65011398821085675</v>
      </c>
      <c r="K436" s="34">
        <f t="shared" si="966"/>
        <v>-0.46334330785482503</v>
      </c>
      <c r="L436" s="34">
        <f>$CE$6-$CE$7*SUMPRODUCT($B$6:$CD$6,Q435:CS435)</f>
        <v>-1.6170443558394254E-5</v>
      </c>
    </row>
    <row r="438" spans="1:111" ht="27.75" customHeight="1" x14ac:dyDescent="0.35">
      <c r="A438" s="40" t="s">
        <v>354</v>
      </c>
      <c r="B438" s="40"/>
      <c r="C438" s="40">
        <f>1+C380</f>
        <v>8</v>
      </c>
      <c r="D438" s="40"/>
    </row>
    <row r="439" spans="1:111" ht="13.15" x14ac:dyDescent="0.35">
      <c r="B439" s="37" t="s">
        <v>349</v>
      </c>
      <c r="D439" s="37" t="s">
        <v>350</v>
      </c>
      <c r="F439" s="37" t="s">
        <v>348</v>
      </c>
      <c r="H439" s="37" t="s">
        <v>355</v>
      </c>
      <c r="I439" s="37"/>
      <c r="J439" s="37"/>
      <c r="K439" s="37"/>
      <c r="M439" s="37" t="s">
        <v>356</v>
      </c>
      <c r="N439" s="37" t="s">
        <v>357</v>
      </c>
      <c r="P439" s="37" t="s">
        <v>358</v>
      </c>
      <c r="R439" s="37" t="s">
        <v>359</v>
      </c>
      <c r="T439" s="37" t="s">
        <v>360</v>
      </c>
      <c r="V439" s="37" t="s">
        <v>361</v>
      </c>
      <c r="X439" s="37" t="s">
        <v>362</v>
      </c>
      <c r="Y439" s="37"/>
      <c r="Z439" s="37"/>
      <c r="AA439" s="37"/>
      <c r="AC439" s="37" t="s">
        <v>336</v>
      </c>
    </row>
    <row r="440" spans="1:111" ht="13.15" x14ac:dyDescent="0.35">
      <c r="B440" s="36">
        <f>K433</f>
        <v>-0.48847222389497669</v>
      </c>
      <c r="D440" s="36">
        <f>$CE$3-$CE$7*SUMPRODUCT($B$3:$CD$3,AE442:DG442)</f>
        <v>-2.4594707582537012E-5</v>
      </c>
      <c r="F440" s="36">
        <f>SUMPRODUCT(D440:D443,D440:D443)</f>
        <v>1.2862108308678225E-9</v>
      </c>
      <c r="H440" s="36">
        <f t="shared" ref="H440:K443" si="976">X382</f>
        <v>-2.8082980098740728E-3</v>
      </c>
      <c r="I440" s="36">
        <f t="shared" si="976"/>
        <v>-4.9081866932733365E-7</v>
      </c>
      <c r="J440" s="36">
        <f t="shared" si="976"/>
        <v>-4.9633109975482162E-8</v>
      </c>
      <c r="K440" s="36">
        <f t="shared" si="976"/>
        <v>-1.9710213281518355E-7</v>
      </c>
      <c r="M440" s="36">
        <f t="array" ref="M440:M443">MMULT(H440:K443,D440:D443)</f>
        <v>6.9066534096344051E-8</v>
      </c>
      <c r="N440" s="36">
        <f>IFERROR(M440/(MAX(ABS(M440),ABS(M441),ABS(M442),ABS(M443))),0)</f>
        <v>1</v>
      </c>
      <c r="P440" s="36">
        <f>L491</f>
        <v>-2.5214055199285212E-7</v>
      </c>
      <c r="R440" s="36">
        <f>H491*J491</f>
        <v>-6.8358495426690258E-8</v>
      </c>
      <c r="T440" s="36">
        <f>P440-D440</f>
        <v>2.434256703054416E-5</v>
      </c>
      <c r="V440" s="36">
        <f t="array" ref="V440:V443">MMULT(H440:K443,T440:T443)</f>
        <v>-6.8358476316641471E-8</v>
      </c>
      <c r="X440" s="36">
        <f t="array" ref="X440:AA443">H440:K443+MMULT(R440:R443,TRANSPOSE(R440:R443))*((SUMPRODUCT(R440:R443,T440:T443)+SUMPRODUCT(V440:V443,T440:T443))/SUMPRODUCT(R440:R443,T440:T443)^2)-(MMULT(V440:V443,TRANSPOSE(R440:R443))+MMULT(R440:R443,TRANSPOSE(V440:V443)))/SUMPRODUCT(R440:R443,T440:T443)</f>
        <v>-2.8082985746262514E-3</v>
      </c>
      <c r="Y440" s="36">
        <v>-4.9065490385132721E-7</v>
      </c>
      <c r="Z440" s="36">
        <v>-4.9655283892481583E-8</v>
      </c>
      <c r="AA440" s="36">
        <v>-1.9735747827306915E-7</v>
      </c>
      <c r="AC440" s="43">
        <f>SUM(AE440:DG440)</f>
        <v>-1.6469505065014345</v>
      </c>
      <c r="AD440" s="37" t="s">
        <v>363</v>
      </c>
      <c r="AE440" s="36">
        <f t="shared" ref="AE440:BJ440" si="977">SUMPRODUCT(B$3:B$6,$B440:$B443)</f>
        <v>0.94689453235934629</v>
      </c>
      <c r="AF440" s="36">
        <f t="shared" si="977"/>
        <v>0.48355122450452126</v>
      </c>
      <c r="AG440" s="36">
        <f t="shared" si="977"/>
        <v>2.0207916649696234E-2</v>
      </c>
      <c r="AH440" s="36">
        <f t="shared" si="977"/>
        <v>0.5248283633975781</v>
      </c>
      <c r="AI440" s="36">
        <f t="shared" si="977"/>
        <v>6.148505554275302E-2</v>
      </c>
      <c r="AJ440" s="36">
        <f t="shared" si="977"/>
        <v>-0.40185825231207201</v>
      </c>
      <c r="AK440" s="36">
        <f t="shared" si="977"/>
        <v>0.10276219443580981</v>
      </c>
      <c r="AL440" s="36">
        <f t="shared" si="977"/>
        <v>-0.36058111341901522</v>
      </c>
      <c r="AM440" s="36">
        <f t="shared" si="977"/>
        <v>-0.82392442127384025</v>
      </c>
      <c r="AN440" s="36">
        <f t="shared" si="977"/>
        <v>1.3128835338041094</v>
      </c>
      <c r="AO440" s="36">
        <f t="shared" si="977"/>
        <v>0.84954022594928436</v>
      </c>
      <c r="AP440" s="36">
        <f t="shared" si="977"/>
        <v>0.38619691809445933</v>
      </c>
      <c r="AQ440" s="36">
        <f t="shared" si="977"/>
        <v>0.8908173648423412</v>
      </c>
      <c r="AR440" s="36">
        <f t="shared" si="977"/>
        <v>0.42747405698751617</v>
      </c>
      <c r="AS440" s="36">
        <f t="shared" si="977"/>
        <v>-3.5869250867308855E-2</v>
      </c>
      <c r="AT440" s="36">
        <f t="shared" si="977"/>
        <v>0.46875119588057296</v>
      </c>
      <c r="AU440" s="36">
        <f t="shared" si="977"/>
        <v>5.4078880257479311E-3</v>
      </c>
      <c r="AV440" s="36">
        <f t="shared" si="977"/>
        <v>-0.45793541982907709</v>
      </c>
      <c r="AW440" s="36">
        <f t="shared" si="977"/>
        <v>1.8008688690637935</v>
      </c>
      <c r="AX440" s="36">
        <f t="shared" si="977"/>
        <v>1.3375255612089685</v>
      </c>
      <c r="AY440" s="36">
        <f t="shared" si="977"/>
        <v>0.87418225335414346</v>
      </c>
      <c r="AZ440" s="36">
        <f t="shared" si="977"/>
        <v>1.3788027001020253</v>
      </c>
      <c r="BA440" s="36">
        <f t="shared" si="977"/>
        <v>0.9154593922472003</v>
      </c>
      <c r="BB440" s="36">
        <f t="shared" si="977"/>
        <v>0.45211608439237527</v>
      </c>
      <c r="BC440" s="36">
        <f t="shared" si="977"/>
        <v>0.95673653114025714</v>
      </c>
      <c r="BD440" s="36">
        <f t="shared" si="977"/>
        <v>0.49339322328543206</v>
      </c>
      <c r="BE440" s="36">
        <f t="shared" si="977"/>
        <v>3.0049915430607033E-2</v>
      </c>
      <c r="BF440" s="36">
        <f t="shared" si="977"/>
        <v>0.4584223084643696</v>
      </c>
      <c r="BG440" s="36">
        <f t="shared" si="977"/>
        <v>-4.9209993904554272E-3</v>
      </c>
      <c r="BH440" s="36">
        <f t="shared" si="977"/>
        <v>-0.46826430724528045</v>
      </c>
      <c r="BI440" s="36">
        <f t="shared" si="977"/>
        <v>3.6356139502601359E-2</v>
      </c>
      <c r="BJ440" s="36">
        <f t="shared" si="977"/>
        <v>-0.42698716835222367</v>
      </c>
      <c r="BK440" s="36">
        <f t="shared" ref="BK440:CP440" si="978">SUMPRODUCT(AH$3:AH$6,$B440:$B443)</f>
        <v>-0.89033047620704875</v>
      </c>
      <c r="BL440" s="36">
        <f t="shared" si="978"/>
        <v>-0.38571002945916688</v>
      </c>
      <c r="BM440" s="36">
        <f t="shared" si="978"/>
        <v>-0.84905333731399191</v>
      </c>
      <c r="BN440" s="36">
        <f t="shared" si="978"/>
        <v>-1.3123966451688169</v>
      </c>
      <c r="BO440" s="36">
        <f t="shared" si="978"/>
        <v>0.82441130990913281</v>
      </c>
      <c r="BP440" s="36">
        <f t="shared" si="978"/>
        <v>0.36106800205430772</v>
      </c>
      <c r="BQ440" s="36">
        <f t="shared" si="978"/>
        <v>-0.1022753058005173</v>
      </c>
      <c r="BR440" s="36">
        <f t="shared" si="978"/>
        <v>0.40234514094736451</v>
      </c>
      <c r="BS440" s="36">
        <f t="shared" si="978"/>
        <v>-6.0998166907460523E-2</v>
      </c>
      <c r="BT440" s="36">
        <f t="shared" si="978"/>
        <v>-0.52434147476228554</v>
      </c>
      <c r="BU440" s="36">
        <f t="shared" si="978"/>
        <v>-1.972102801440373E-2</v>
      </c>
      <c r="BV440" s="36">
        <f t="shared" si="978"/>
        <v>-0.48306433586922876</v>
      </c>
      <c r="BW440" s="36">
        <f t="shared" si="978"/>
        <v>-0.94640764372405384</v>
      </c>
      <c r="BX440" s="36">
        <f t="shared" si="978"/>
        <v>1.3123966451688169</v>
      </c>
      <c r="BY440" s="36">
        <f t="shared" si="978"/>
        <v>0.84905333731399191</v>
      </c>
      <c r="BZ440" s="36">
        <f t="shared" si="978"/>
        <v>0.38571002945916688</v>
      </c>
      <c r="CA440" s="36">
        <f t="shared" si="978"/>
        <v>0.89033047620704875</v>
      </c>
      <c r="CB440" s="36">
        <f t="shared" si="978"/>
        <v>0.42698716835222367</v>
      </c>
      <c r="CC440" s="36">
        <f t="shared" si="978"/>
        <v>-3.6356139502601359E-2</v>
      </c>
      <c r="CD440" s="36">
        <f t="shared" si="978"/>
        <v>0.46826430724528045</v>
      </c>
      <c r="CE440" s="36">
        <f t="shared" si="978"/>
        <v>4.9209993904554272E-3</v>
      </c>
      <c r="CF440" s="36">
        <f t="shared" si="978"/>
        <v>-0.4584223084643696</v>
      </c>
      <c r="CG440" s="36">
        <f t="shared" si="978"/>
        <v>-3.0049915430607033E-2</v>
      </c>
      <c r="CH440" s="36">
        <f t="shared" si="978"/>
        <v>-0.49339322328543206</v>
      </c>
      <c r="CI440" s="36">
        <f t="shared" si="978"/>
        <v>-0.95673653114025714</v>
      </c>
      <c r="CJ440" s="36">
        <f t="shared" si="978"/>
        <v>-0.45211608439237527</v>
      </c>
      <c r="CK440" s="36">
        <f t="shared" si="978"/>
        <v>-0.9154593922472003</v>
      </c>
      <c r="CL440" s="36">
        <f t="shared" si="978"/>
        <v>-1.3788027001020253</v>
      </c>
      <c r="CM440" s="36">
        <f t="shared" si="978"/>
        <v>-0.87418225335414346</v>
      </c>
      <c r="CN440" s="36">
        <f t="shared" si="978"/>
        <v>-1.3375255612089685</v>
      </c>
      <c r="CO440" s="36">
        <f t="shared" si="978"/>
        <v>-1.8008688690637935</v>
      </c>
      <c r="CP440" s="36">
        <f t="shared" si="978"/>
        <v>0.33593908601415606</v>
      </c>
      <c r="CQ440" s="36">
        <f t="shared" ref="CQ440:DG440" si="979">SUMPRODUCT(BN$3:BN$6,$B440:$B443)</f>
        <v>-0.12740422184066896</v>
      </c>
      <c r="CR440" s="36">
        <f t="shared" si="979"/>
        <v>-0.59074752969549404</v>
      </c>
      <c r="CS440" s="36">
        <f t="shared" si="979"/>
        <v>-8.6127082947612177E-2</v>
      </c>
      <c r="CT440" s="36">
        <f t="shared" si="979"/>
        <v>-0.5494703908024372</v>
      </c>
      <c r="CU440" s="36">
        <f t="shared" si="979"/>
        <v>-1.0128136986572622</v>
      </c>
      <c r="CV440" s="36">
        <f t="shared" si="979"/>
        <v>-0.50819325190938036</v>
      </c>
      <c r="CW440" s="36">
        <f t="shared" si="979"/>
        <v>-0.97153655976420539</v>
      </c>
      <c r="CX440" s="36">
        <f t="shared" si="979"/>
        <v>-1.4348798676190304</v>
      </c>
      <c r="CY440" s="36">
        <f t="shared" si="979"/>
        <v>0.82392442127384025</v>
      </c>
      <c r="CZ440" s="36">
        <f t="shared" si="979"/>
        <v>0.36058111341901522</v>
      </c>
      <c r="DA440" s="36">
        <f t="shared" si="979"/>
        <v>-0.10276219443580981</v>
      </c>
      <c r="DB440" s="36">
        <f t="shared" si="979"/>
        <v>0.40185825231207201</v>
      </c>
      <c r="DC440" s="36">
        <f t="shared" si="979"/>
        <v>-6.148505554275302E-2</v>
      </c>
      <c r="DD440" s="36">
        <f t="shared" si="979"/>
        <v>-0.5248283633975781</v>
      </c>
      <c r="DE440" s="36">
        <f t="shared" si="979"/>
        <v>-2.0207916649696234E-2</v>
      </c>
      <c r="DF440" s="36">
        <f t="shared" si="979"/>
        <v>-0.48355122450452126</v>
      </c>
      <c r="DG440" s="36">
        <f t="shared" si="979"/>
        <v>-0.94689453235934629</v>
      </c>
    </row>
    <row r="441" spans="1:111" ht="13.15" x14ac:dyDescent="0.35">
      <c r="B441" s="35">
        <f t="shared" ref="B441:B443" si="980">K434</f>
        <v>0.42698716835222367</v>
      </c>
      <c r="D441" s="35">
        <f>$CE$4-$CE$7*SUMPRODUCT($B$4:$CD$4,AE442:DG442)</f>
        <v>1.0271697306052374E-5</v>
      </c>
      <c r="F441" s="37" t="s">
        <v>364</v>
      </c>
      <c r="H441" s="35">
        <f t="shared" si="976"/>
        <v>-4.9081866932733365E-7</v>
      </c>
      <c r="I441" s="35">
        <f t="shared" si="976"/>
        <v>-2.5723294682907442E-3</v>
      </c>
      <c r="J441" s="35">
        <f t="shared" si="976"/>
        <v>-5.3409361690551996E-7</v>
      </c>
      <c r="K441" s="35">
        <f t="shared" si="976"/>
        <v>-6.7223253671152162E-7</v>
      </c>
      <c r="M441" s="35">
        <v>-2.6408716816761387E-8</v>
      </c>
      <c r="N441" s="35">
        <f>IFERROR(M441/(MAX(ABS(M440),ABS(M441),ABS(M442),ABS(M443))),0)</f>
        <v>-0.38236632491102951</v>
      </c>
      <c r="P441" s="35">
        <f>L492</f>
        <v>1.05302575548194E-7</v>
      </c>
      <c r="R441" s="35">
        <f>H492*J492</f>
        <v>2.6137986672750973E-8</v>
      </c>
      <c r="T441" s="35">
        <f>P441-D441</f>
        <v>-1.016639473050418E-5</v>
      </c>
      <c r="V441" s="35">
        <v>2.6137982022662538E-8</v>
      </c>
      <c r="X441" s="35">
        <v>-4.9065490385132721E-7</v>
      </c>
      <c r="Y441" s="35">
        <v>-2.5723295109585198E-3</v>
      </c>
      <c r="Z441" s="35">
        <v>-5.3404859803310098E-7</v>
      </c>
      <c r="AA441" s="35">
        <v>-6.7216881781254935E-7</v>
      </c>
      <c r="AC441" s="43">
        <f t="shared" ref="AC441:AC442" si="981">SUM(AE441:DG441)</f>
        <v>103.79476023692622</v>
      </c>
      <c r="AD441" s="37" t="s">
        <v>365</v>
      </c>
      <c r="AE441" s="35">
        <f>EXP(AE440)</f>
        <v>2.5776922769447279</v>
      </c>
      <c r="AF441" s="35">
        <f t="shared" ref="AF441:CQ441" si="982">EXP(AF440)</f>
        <v>1.6218236475996055</v>
      </c>
      <c r="AG441" s="35">
        <f t="shared" si="982"/>
        <v>1.0204134789242301</v>
      </c>
      <c r="AH441" s="35">
        <f t="shared" si="982"/>
        <v>1.6901687286641149</v>
      </c>
      <c r="AI441" s="35">
        <f t="shared" si="982"/>
        <v>1.06341460425596</v>
      </c>
      <c r="AJ441" s="35">
        <f t="shared" si="982"/>
        <v>0.66907557888535096</v>
      </c>
      <c r="AK441" s="35">
        <f t="shared" si="982"/>
        <v>1.1082278349920058</v>
      </c>
      <c r="AL441" s="35">
        <f t="shared" si="982"/>
        <v>0.6972710147731449</v>
      </c>
      <c r="AM441" s="35">
        <f t="shared" si="982"/>
        <v>0.43870660228118008</v>
      </c>
      <c r="AN441" s="35">
        <f t="shared" si="982"/>
        <v>3.7168760121995654</v>
      </c>
      <c r="AO441" s="35">
        <f t="shared" si="982"/>
        <v>2.3385713902692635</v>
      </c>
      <c r="AP441" s="35">
        <f t="shared" si="982"/>
        <v>1.4713743825287116</v>
      </c>
      <c r="AQ441" s="35">
        <f t="shared" si="982"/>
        <v>2.4371208543121958</v>
      </c>
      <c r="AR441" s="35">
        <f t="shared" si="982"/>
        <v>1.5333793986714983</v>
      </c>
      <c r="AS441" s="35">
        <f t="shared" si="982"/>
        <v>0.96476642761063902</v>
      </c>
      <c r="AT441" s="35">
        <f t="shared" si="982"/>
        <v>1.5979973609634901</v>
      </c>
      <c r="AU441" s="35">
        <f t="shared" si="982"/>
        <v>1.0054225370470484</v>
      </c>
      <c r="AV441" s="35">
        <f t="shared" si="982"/>
        <v>0.63258832755057293</v>
      </c>
      <c r="AW441" s="35">
        <f t="shared" si="982"/>
        <v>6.0549061001437572</v>
      </c>
      <c r="AX441" s="35">
        <f t="shared" si="982"/>
        <v>3.8096051980446752</v>
      </c>
      <c r="AY441" s="35">
        <f t="shared" si="982"/>
        <v>2.3969144235984827</v>
      </c>
      <c r="AZ441" s="35">
        <f t="shared" si="982"/>
        <v>3.9701453261094617</v>
      </c>
      <c r="BA441" s="35">
        <f t="shared" si="982"/>
        <v>2.4979225146002322</v>
      </c>
      <c r="BB441" s="35">
        <f t="shared" si="982"/>
        <v>1.5716343802107744</v>
      </c>
      <c r="BC441" s="35">
        <f t="shared" si="982"/>
        <v>2.6031871757771068</v>
      </c>
      <c r="BD441" s="35">
        <f t="shared" si="982"/>
        <v>1.6378644412154053</v>
      </c>
      <c r="BE441" s="35">
        <f t="shared" si="982"/>
        <v>1.0305059708190361</v>
      </c>
      <c r="BF441" s="35">
        <f t="shared" si="982"/>
        <v>1.5815767753078223</v>
      </c>
      <c r="BG441" s="35">
        <f t="shared" si="982"/>
        <v>0.99509108889010911</v>
      </c>
      <c r="BH441" s="35">
        <f t="shared" si="982"/>
        <v>0.62608802218645332</v>
      </c>
      <c r="BI441" s="35">
        <f t="shared" si="982"/>
        <v>1.037025106338568</v>
      </c>
      <c r="BJ441" s="35">
        <f t="shared" si="982"/>
        <v>0.65247192446410418</v>
      </c>
      <c r="BK441" s="35">
        <f t="shared" si="982"/>
        <v>0.41052006321908924</v>
      </c>
      <c r="BL441" s="35">
        <f t="shared" si="982"/>
        <v>0.67996766768860106</v>
      </c>
      <c r="BM441" s="35">
        <f t="shared" si="982"/>
        <v>0.42781974129496525</v>
      </c>
      <c r="BN441" s="35">
        <f t="shared" si="982"/>
        <v>0.26917416774221026</v>
      </c>
      <c r="BO441" s="35">
        <f t="shared" si="982"/>
        <v>2.2805378400563976</v>
      </c>
      <c r="BP441" s="35">
        <f t="shared" si="982"/>
        <v>1.4348610310587899</v>
      </c>
      <c r="BQ441" s="35">
        <f t="shared" si="982"/>
        <v>0.9027809766139111</v>
      </c>
      <c r="BR441" s="35">
        <f t="shared" si="982"/>
        <v>1.4953273423184397</v>
      </c>
      <c r="BS441" s="35">
        <f t="shared" si="982"/>
        <v>0.94082496439365226</v>
      </c>
      <c r="BT441" s="35">
        <f t="shared" si="982"/>
        <v>0.59194504679753135</v>
      </c>
      <c r="BU441" s="35">
        <f t="shared" si="982"/>
        <v>0.98047215942263521</v>
      </c>
      <c r="BV441" s="35">
        <f t="shared" si="982"/>
        <v>0.61689013393384851</v>
      </c>
      <c r="BW441" s="35">
        <f t="shared" si="982"/>
        <v>0.38813283343916244</v>
      </c>
      <c r="BX441" s="35">
        <f t="shared" si="982"/>
        <v>3.7150667480012647</v>
      </c>
      <c r="BY441" s="35">
        <f t="shared" si="982"/>
        <v>2.3374330435830415</v>
      </c>
      <c r="BZ441" s="35">
        <f t="shared" si="982"/>
        <v>1.4706581614377014</v>
      </c>
      <c r="CA441" s="35">
        <f t="shared" si="982"/>
        <v>2.4359345366911165</v>
      </c>
      <c r="CB441" s="35">
        <f t="shared" si="982"/>
        <v>1.532632995391076</v>
      </c>
      <c r="CC441" s="35">
        <f t="shared" si="982"/>
        <v>0.96429680813679342</v>
      </c>
      <c r="CD441" s="35">
        <f t="shared" si="982"/>
        <v>1.597219503589534</v>
      </c>
      <c r="CE441" s="35">
        <f t="shared" si="982"/>
        <v>1.0049331273937607</v>
      </c>
      <c r="CF441" s="35">
        <f t="shared" si="982"/>
        <v>0.63228040245176842</v>
      </c>
      <c r="CG441" s="35">
        <f t="shared" si="982"/>
        <v>0.97039709455075718</v>
      </c>
      <c r="CH441" s="35">
        <f t="shared" si="982"/>
        <v>0.61055113893182322</v>
      </c>
      <c r="CI441" s="35">
        <f t="shared" si="982"/>
        <v>0.38414448615339336</v>
      </c>
      <c r="CJ441" s="35">
        <f t="shared" si="982"/>
        <v>0.63628030322541584</v>
      </c>
      <c r="CK441" s="35">
        <f t="shared" si="982"/>
        <v>0.40033267411420892</v>
      </c>
      <c r="CL441" s="35">
        <f t="shared" si="982"/>
        <v>0.25187994842998573</v>
      </c>
      <c r="CM441" s="35">
        <f t="shared" si="982"/>
        <v>0.41720304661469809</v>
      </c>
      <c r="CN441" s="35">
        <f t="shared" si="982"/>
        <v>0.26249439194204738</v>
      </c>
      <c r="CO441" s="35">
        <f t="shared" si="982"/>
        <v>0.16515532750809428</v>
      </c>
      <c r="CP441" s="35">
        <f t="shared" si="982"/>
        <v>1.3992537880894629</v>
      </c>
      <c r="CQ441" s="35">
        <f t="shared" si="982"/>
        <v>0.88037773275505626</v>
      </c>
      <c r="CR441" s="35">
        <f t="shared" ref="CR441:DG441" si="983">EXP(CR440)</f>
        <v>0.55391306346878266</v>
      </c>
      <c r="CS441" s="35">
        <f t="shared" si="983"/>
        <v>0.9174776280498298</v>
      </c>
      <c r="CT441" s="35">
        <f t="shared" si="983"/>
        <v>0.57725544923402639</v>
      </c>
      <c r="CU441" s="35">
        <f t="shared" si="983"/>
        <v>0.36319561750913842</v>
      </c>
      <c r="CV441" s="35">
        <f t="shared" si="983"/>
        <v>0.60158150375371555</v>
      </c>
      <c r="CW441" s="35">
        <f t="shared" si="983"/>
        <v>0.37850100164117739</v>
      </c>
      <c r="CX441" s="35">
        <f t="shared" si="983"/>
        <v>0.2381439710985957</v>
      </c>
      <c r="CY441" s="35">
        <f t="shared" si="983"/>
        <v>2.2794277423686236</v>
      </c>
      <c r="CZ441" s="35">
        <f t="shared" si="983"/>
        <v>1.434162583576412</v>
      </c>
      <c r="DA441" s="35">
        <f t="shared" si="983"/>
        <v>0.90234152980574922</v>
      </c>
      <c r="DB441" s="35">
        <f t="shared" si="983"/>
        <v>1.4945994616422167</v>
      </c>
      <c r="DC441" s="35">
        <f t="shared" si="983"/>
        <v>0.94036699890883158</v>
      </c>
      <c r="DD441" s="35">
        <f t="shared" si="983"/>
        <v>0.59165690563354922</v>
      </c>
      <c r="DE441" s="35">
        <f t="shared" si="983"/>
        <v>0.97999489486776392</v>
      </c>
      <c r="DF441" s="35">
        <f t="shared" si="983"/>
        <v>0.61658985024670154</v>
      </c>
      <c r="DG441" s="35">
        <f t="shared" si="983"/>
        <v>0.38794390197160156</v>
      </c>
    </row>
    <row r="442" spans="1:111" ht="13.15" x14ac:dyDescent="0.35">
      <c r="B442" s="36">
        <f t="shared" si="980"/>
        <v>-0.42206616896176824</v>
      </c>
      <c r="D442" s="36">
        <f>$CE$5-$CE$7*SUMPRODUCT($B$5:$CD$5,AE442:DG442)</f>
        <v>1.7729077228523238E-5</v>
      </c>
      <c r="F442" s="36">
        <f>SUMPRODUCT($B$7:$CD$7, LN(AE442:DG442))</f>
        <v>-2480.3390488774949</v>
      </c>
      <c r="H442" s="36">
        <f t="shared" si="976"/>
        <v>-4.9633109975482162E-8</v>
      </c>
      <c r="I442" s="36">
        <f t="shared" si="976"/>
        <v>-5.3409361690551996E-7</v>
      </c>
      <c r="J442" s="36">
        <f t="shared" si="976"/>
        <v>-2.727561727831528E-3</v>
      </c>
      <c r="K442" s="36">
        <f t="shared" si="976"/>
        <v>4.4058422361608826E-7</v>
      </c>
      <c r="M442" s="36">
        <v>-4.8368542296749835E-8</v>
      </c>
      <c r="N442" s="36">
        <f>IFERROR(M442/(MAX(ABS(M440),ABS(M441),ABS(M442),ABS(M443))),0)</f>
        <v>-0.70031807632446641</v>
      </c>
      <c r="P442" s="36">
        <f>L493</f>
        <v>1.8174753790844989E-7</v>
      </c>
      <c r="R442" s="36">
        <f>H493*J493</f>
        <v>4.7872690017654557E-8</v>
      </c>
      <c r="T442" s="36">
        <f>P442-D442</f>
        <v>-1.7547329690614788E-5</v>
      </c>
      <c r="V442" s="36">
        <v>4.7872697903701232E-8</v>
      </c>
      <c r="X442" s="36">
        <v>-4.9655283892481583E-8</v>
      </c>
      <c r="Y442" s="36">
        <v>-5.3404859803310098E-7</v>
      </c>
      <c r="Z442" s="36">
        <v>-2.7275614197938246E-3</v>
      </c>
      <c r="AA442" s="36">
        <v>4.404915407959023E-7</v>
      </c>
      <c r="AC442" s="44">
        <f t="shared" si="981"/>
        <v>0.99999999999999978</v>
      </c>
      <c r="AD442" s="37" t="s">
        <v>366</v>
      </c>
      <c r="AE442" s="36">
        <f t="shared" ref="AE442:BJ442" si="984">AE441/$AC441</f>
        <v>2.4834512561720656E-2</v>
      </c>
      <c r="AF442" s="36">
        <f t="shared" si="984"/>
        <v>1.5625294031197372E-2</v>
      </c>
      <c r="AG442" s="36">
        <f t="shared" si="984"/>
        <v>9.831069281291193E-3</v>
      </c>
      <c r="AH442" s="36">
        <f t="shared" si="984"/>
        <v>1.6283757723473378E-2</v>
      </c>
      <c r="AI442" s="36">
        <f t="shared" si="984"/>
        <v>1.0245359224575168E-2</v>
      </c>
      <c r="AJ442" s="36">
        <f t="shared" si="984"/>
        <v>6.4461402228599141E-3</v>
      </c>
      <c r="AK442" s="36">
        <f t="shared" si="984"/>
        <v>1.0677107712010886E-2</v>
      </c>
      <c r="AL442" s="36">
        <f t="shared" si="984"/>
        <v>6.7177862657182806E-3</v>
      </c>
      <c r="AM442" s="36">
        <f t="shared" si="984"/>
        <v>4.2266738829568103E-3</v>
      </c>
      <c r="AN442" s="36">
        <f t="shared" si="984"/>
        <v>3.5809861728234353E-2</v>
      </c>
      <c r="AO442" s="36">
        <f t="shared" si="984"/>
        <v>2.2530726839496942E-2</v>
      </c>
      <c r="AP442" s="36">
        <f t="shared" si="984"/>
        <v>1.4175805976815125E-2</v>
      </c>
      <c r="AQ442" s="36">
        <f t="shared" si="984"/>
        <v>2.3480191569874267E-2</v>
      </c>
      <c r="AR442" s="36">
        <f t="shared" si="984"/>
        <v>1.4773186962148599E-2</v>
      </c>
      <c r="AS442" s="36">
        <f t="shared" si="984"/>
        <v>9.2949434577277619E-3</v>
      </c>
      <c r="AT442" s="36">
        <f t="shared" si="984"/>
        <v>1.5395742109869853E-2</v>
      </c>
      <c r="AU442" s="36">
        <f t="shared" si="984"/>
        <v>9.6866405852475534E-3</v>
      </c>
      <c r="AV442" s="36">
        <f t="shared" si="984"/>
        <v>6.0946075322742743E-3</v>
      </c>
      <c r="AW442" s="36">
        <f t="shared" si="984"/>
        <v>5.8335373445851962E-2</v>
      </c>
      <c r="AX442" s="36">
        <f t="shared" si="984"/>
        <v>3.6703251583689894E-2</v>
      </c>
      <c r="AY442" s="36">
        <f t="shared" si="984"/>
        <v>2.3092826826009199E-2</v>
      </c>
      <c r="AZ442" s="36">
        <f t="shared" si="984"/>
        <v>3.8249959025359694E-2</v>
      </c>
      <c r="BA442" s="36">
        <f t="shared" si="984"/>
        <v>2.4065978946320322E-2</v>
      </c>
      <c r="BB442" s="36">
        <f t="shared" si="984"/>
        <v>1.5141750668562619E-2</v>
      </c>
      <c r="BC442" s="36">
        <f t="shared" si="984"/>
        <v>2.5080140556565319E-2</v>
      </c>
      <c r="BD442" s="36">
        <f t="shared" si="984"/>
        <v>1.577983741642399E-2</v>
      </c>
      <c r="BE442" s="36">
        <f t="shared" si="984"/>
        <v>9.9283043620579728E-3</v>
      </c>
      <c r="BF442" s="36">
        <f t="shared" si="984"/>
        <v>1.5237539657085285E-2</v>
      </c>
      <c r="BG442" s="36">
        <f t="shared" si="984"/>
        <v>9.5871033048168606E-3</v>
      </c>
      <c r="BH442" s="36">
        <f t="shared" si="984"/>
        <v>6.0319810051809829E-3</v>
      </c>
      <c r="BI442" s="36">
        <f t="shared" si="984"/>
        <v>9.9911123063573873E-3</v>
      </c>
      <c r="BJ442" s="36">
        <f t="shared" si="984"/>
        <v>6.2861740127800741E-3</v>
      </c>
      <c r="BK442" s="36">
        <f t="shared" ref="BK442:CP442" si="985">BK441/$AC441</f>
        <v>3.955113555655595E-3</v>
      </c>
      <c r="BL442" s="36">
        <f t="shared" si="985"/>
        <v>6.5510789382477366E-3</v>
      </c>
      <c r="BM442" s="36">
        <f t="shared" si="985"/>
        <v>4.1217855344374433E-3</v>
      </c>
      <c r="BN442" s="36">
        <f t="shared" si="985"/>
        <v>2.5933309844136847E-3</v>
      </c>
      <c r="BO442" s="36">
        <f t="shared" si="985"/>
        <v>2.1971608536411159E-2</v>
      </c>
      <c r="BP442" s="36">
        <f t="shared" si="985"/>
        <v>1.3824021827147311E-2</v>
      </c>
      <c r="BQ442" s="36">
        <f t="shared" si="985"/>
        <v>8.6977509707926084E-3</v>
      </c>
      <c r="BR442" s="36">
        <f t="shared" si="985"/>
        <v>1.4406578317683315E-2</v>
      </c>
      <c r="BS442" s="36">
        <f t="shared" si="985"/>
        <v>9.0642818794136257E-3</v>
      </c>
      <c r="BT442" s="36">
        <f t="shared" si="985"/>
        <v>5.7030340013921035E-3</v>
      </c>
      <c r="BU442" s="36">
        <f t="shared" si="985"/>
        <v>9.4462587242801939E-3</v>
      </c>
      <c r="BV442" s="36">
        <f t="shared" si="985"/>
        <v>5.9433648916930827E-3</v>
      </c>
      <c r="BW442" s="36">
        <f t="shared" si="985"/>
        <v>3.7394260804032337E-3</v>
      </c>
      <c r="BX442" s="36">
        <f t="shared" si="985"/>
        <v>3.5792430557391328E-2</v>
      </c>
      <c r="BY442" s="36">
        <f t="shared" si="985"/>
        <v>2.2519759554793708E-2</v>
      </c>
      <c r="BZ442" s="36">
        <f t="shared" si="985"/>
        <v>1.4168905617978365E-2</v>
      </c>
      <c r="CA442" s="36">
        <f t="shared" si="985"/>
        <v>2.3468762114106256E-2</v>
      </c>
      <c r="CB442" s="36">
        <f t="shared" si="985"/>
        <v>1.4765995816095383E-2</v>
      </c>
      <c r="CC442" s="36">
        <f t="shared" si="985"/>
        <v>9.2904189569458957E-3</v>
      </c>
      <c r="CD442" s="36">
        <f t="shared" si="985"/>
        <v>1.5388247922570028E-2</v>
      </c>
      <c r="CE442" s="36">
        <f t="shared" si="985"/>
        <v>9.6819254180062538E-3</v>
      </c>
      <c r="CF442" s="36">
        <f t="shared" si="985"/>
        <v>6.0916408594084998E-3</v>
      </c>
      <c r="CG442" s="36">
        <f t="shared" si="985"/>
        <v>9.3491915423831468E-3</v>
      </c>
      <c r="CH442" s="36">
        <f t="shared" si="985"/>
        <v>5.8822924927824285E-3</v>
      </c>
      <c r="CI442" s="36">
        <f t="shared" si="985"/>
        <v>3.7010007564594709E-3</v>
      </c>
      <c r="CJ442" s="36">
        <f t="shared" si="985"/>
        <v>6.1301774942493824E-3</v>
      </c>
      <c r="CK442" s="36">
        <f t="shared" si="985"/>
        <v>3.8569641974256982E-3</v>
      </c>
      <c r="CL442" s="36">
        <f t="shared" si="985"/>
        <v>2.4267115975318419E-3</v>
      </c>
      <c r="CM442" s="36">
        <f t="shared" si="985"/>
        <v>4.0195000755565416E-3</v>
      </c>
      <c r="CN442" s="36">
        <f t="shared" si="985"/>
        <v>2.528975367762947E-3</v>
      </c>
      <c r="CO442" s="36">
        <f t="shared" si="985"/>
        <v>1.5911721086026296E-3</v>
      </c>
      <c r="CP442" s="36">
        <f t="shared" si="985"/>
        <v>1.34809674871397E-2</v>
      </c>
      <c r="CQ442" s="36">
        <f t="shared" ref="CQ442:DG442" si="986">CQ441/$AC441</f>
        <v>8.4819092095349477E-3</v>
      </c>
      <c r="CR442" s="36">
        <f t="shared" si="986"/>
        <v>5.3366187484261991E-3</v>
      </c>
      <c r="CS442" s="36">
        <f t="shared" si="986"/>
        <v>8.8393443556838251E-3</v>
      </c>
      <c r="CT442" s="36">
        <f t="shared" si="986"/>
        <v>5.5615085763130933E-3</v>
      </c>
      <c r="CU442" s="36">
        <f t="shared" si="986"/>
        <v>3.4991710244341146E-3</v>
      </c>
      <c r="CV442" s="36">
        <f t="shared" si="986"/>
        <v>5.7958754601920241E-3</v>
      </c>
      <c r="CW442" s="36">
        <f t="shared" si="986"/>
        <v>3.6466291822168607E-3</v>
      </c>
      <c r="CX442" s="36">
        <f t="shared" si="986"/>
        <v>2.2943737290302361E-3</v>
      </c>
      <c r="CY442" s="36">
        <f t="shared" si="986"/>
        <v>2.1960913413793793E-2</v>
      </c>
      <c r="CZ442" s="36">
        <f t="shared" si="986"/>
        <v>1.3817292706324799E-2</v>
      </c>
      <c r="DA442" s="36">
        <f t="shared" si="986"/>
        <v>8.6935171654718129E-3</v>
      </c>
      <c r="DB442" s="36">
        <f t="shared" si="986"/>
        <v>1.4399565625765521E-2</v>
      </c>
      <c r="DC442" s="36">
        <f t="shared" si="986"/>
        <v>9.059869657796895E-3</v>
      </c>
      <c r="DD442" s="36">
        <f t="shared" si="986"/>
        <v>5.7002579348226119E-3</v>
      </c>
      <c r="DE442" s="36">
        <f t="shared" si="986"/>
        <v>9.4416605677472253E-3</v>
      </c>
      <c r="DF442" s="36">
        <f t="shared" si="986"/>
        <v>5.9404718392262572E-3</v>
      </c>
      <c r="DG442" s="36">
        <f t="shared" si="986"/>
        <v>3.7376058395054311E-3</v>
      </c>
    </row>
    <row r="443" spans="1:111" x14ac:dyDescent="0.35">
      <c r="B443" s="35">
        <f t="shared" si="980"/>
        <v>-0.46334330785482503</v>
      </c>
      <c r="D443" s="35">
        <f>$CE$6-$CE$7*SUMPRODUCT($B$6:$CD$6,AE442:DG442)</f>
        <v>-1.6170443558394254E-5</v>
      </c>
      <c r="H443" s="35">
        <f t="shared" si="976"/>
        <v>-1.9710213281518355E-7</v>
      </c>
      <c r="I443" s="35">
        <f t="shared" si="976"/>
        <v>-6.7223253671152162E-7</v>
      </c>
      <c r="J443" s="35">
        <f t="shared" si="976"/>
        <v>4.4058422361608826E-7</v>
      </c>
      <c r="K443" s="35">
        <f t="shared" si="976"/>
        <v>-2.7760386882331898E-3</v>
      </c>
      <c r="M443" s="35">
        <v>4.4895530775903881E-8</v>
      </c>
      <c r="N443" s="35">
        <f>IFERROR(M443/(MAX(ABS(M440),ABS(M441),ABS(M442),ABS(M443))),0)</f>
        <v>0.65003306396231009</v>
      </c>
      <c r="P443" s="35">
        <f>L494</f>
        <v>-1.6577445194343454E-7</v>
      </c>
      <c r="R443" s="35">
        <f>H494*J494</f>
        <v>-4.4435282230065032E-8</v>
      </c>
      <c r="T443" s="35">
        <f>P443-D443</f>
        <v>1.600466910645082E-5</v>
      </c>
      <c r="V443" s="35">
        <v>-4.4435275499067285E-8</v>
      </c>
      <c r="X443" s="35">
        <v>-1.9735747827306915E-7</v>
      </c>
      <c r="Y443" s="35">
        <v>-6.7216881781254935E-7</v>
      </c>
      <c r="Z443" s="35">
        <v>4.404915407959023E-7</v>
      </c>
      <c r="AA443" s="35">
        <v>-2.7760387815670999E-3</v>
      </c>
    </row>
    <row r="444" spans="1:111" x14ac:dyDescent="0.35">
      <c r="B444" s="3"/>
    </row>
    <row r="445" spans="1:111" ht="13.5" thickBot="1" x14ac:dyDescent="0.4">
      <c r="B445" s="39" t="s">
        <v>367</v>
      </c>
      <c r="D445" s="39" t="s">
        <v>368</v>
      </c>
      <c r="E445" s="39" t="s">
        <v>369</v>
      </c>
      <c r="F445" s="39" t="s">
        <v>370</v>
      </c>
      <c r="H445" s="39" t="s">
        <v>347</v>
      </c>
      <c r="I445" s="39" t="s">
        <v>371</v>
      </c>
      <c r="J445" s="39" t="s">
        <v>372</v>
      </c>
      <c r="K445" s="39" t="s">
        <v>349</v>
      </c>
      <c r="L445" s="39" t="s">
        <v>373</v>
      </c>
      <c r="M445" s="39" t="s">
        <v>374</v>
      </c>
    </row>
    <row r="446" spans="1:111" ht="13.15" thickTop="1" x14ac:dyDescent="0.35">
      <c r="B446" s="32">
        <v>1</v>
      </c>
      <c r="D446" s="32">
        <v>0</v>
      </c>
      <c r="E446" s="32"/>
      <c r="F446" s="32" t="b">
        <v>0</v>
      </c>
      <c r="H446" s="32">
        <v>0</v>
      </c>
      <c r="I446" s="32">
        <f>B440</f>
        <v>-0.48847222389497669</v>
      </c>
      <c r="J446" s="32">
        <f>IF(SUMPRODUCT(L446:L449,N440:N443)&gt;0,N440,-N440)</f>
        <v>-1</v>
      </c>
      <c r="K446" s="32">
        <f>I446+J446*H446</f>
        <v>-0.48847222389497669</v>
      </c>
      <c r="L446" s="32">
        <f>D440</f>
        <v>-2.4594707582537012E-5</v>
      </c>
      <c r="M446" s="32">
        <f>SUMPRODUCT(L446:L449,J446:J449)</f>
        <v>5.1449574963630697E-5</v>
      </c>
    </row>
    <row r="447" spans="1:111" ht="13.5" thickBot="1" x14ac:dyDescent="0.4">
      <c r="H447" s="33">
        <f>H446</f>
        <v>0</v>
      </c>
      <c r="I447" s="33">
        <f>B441</f>
        <v>0.42698716835222367</v>
      </c>
      <c r="J447" s="32">
        <f>IF(SUMPRODUCT(L446:L449,N440:N443)&gt;0,N441,-N441)</f>
        <v>0.38236632491102951</v>
      </c>
      <c r="K447" s="33">
        <f t="shared" ref="K447:K449" si="987">I447+J447*H447</f>
        <v>0.42698716835222367</v>
      </c>
      <c r="L447" s="32">
        <f>D441</f>
        <v>1.0271697306052374E-5</v>
      </c>
      <c r="M447" s="39" t="s">
        <v>375</v>
      </c>
    </row>
    <row r="448" spans="1:111" ht="13.15" thickTop="1" x14ac:dyDescent="0.35">
      <c r="H448" s="33">
        <f t="shared" ref="H448:H449" si="988">H447</f>
        <v>0</v>
      </c>
      <c r="I448" s="32">
        <f>B442</f>
        <v>-0.42206616896176824</v>
      </c>
      <c r="J448" s="32">
        <f>IF(SUMPRODUCT(L446:L449,N440:N443)&gt;0,N442,-N442)</f>
        <v>0.70031807632446641</v>
      </c>
      <c r="K448" s="32">
        <f t="shared" si="987"/>
        <v>-0.42206616896176824</v>
      </c>
      <c r="L448" s="32">
        <f>D442</f>
        <v>1.7729077228523238E-5</v>
      </c>
      <c r="M448" s="32">
        <f>F442</f>
        <v>-2480.3390488774949</v>
      </c>
    </row>
    <row r="449" spans="2:97" x14ac:dyDescent="0.35">
      <c r="H449" s="33">
        <f t="shared" si="988"/>
        <v>0</v>
      </c>
      <c r="I449" s="34">
        <f>B443</f>
        <v>-0.46334330785482503</v>
      </c>
      <c r="J449" s="32">
        <f>IF(SUMPRODUCT(L446:L449,N440:N443)&gt;0,N443,-N443)</f>
        <v>-0.65003306396231009</v>
      </c>
      <c r="K449" s="34">
        <f t="shared" si="987"/>
        <v>-0.46334330785482503</v>
      </c>
      <c r="L449" s="32">
        <f>D443</f>
        <v>-1.6170443558394254E-5</v>
      </c>
    </row>
    <row r="450" spans="2:97" ht="13.5" thickBot="1" x14ac:dyDescent="0.4">
      <c r="B450" s="39" t="s">
        <v>367</v>
      </c>
      <c r="D450" s="39" t="s">
        <v>368</v>
      </c>
      <c r="E450" s="39" t="s">
        <v>369</v>
      </c>
      <c r="F450" s="39" t="s">
        <v>370</v>
      </c>
      <c r="H450" s="39" t="s">
        <v>347</v>
      </c>
      <c r="I450" s="39" t="s">
        <v>371</v>
      </c>
      <c r="J450" s="39" t="s">
        <v>372</v>
      </c>
      <c r="K450" s="39" t="s">
        <v>349</v>
      </c>
      <c r="L450" s="39" t="s">
        <v>373</v>
      </c>
      <c r="M450" s="39" t="s">
        <v>374</v>
      </c>
      <c r="O450" s="45" t="s">
        <v>336</v>
      </c>
    </row>
    <row r="451" spans="2:97" ht="13.9" thickTop="1" thickBot="1" x14ac:dyDescent="0.4">
      <c r="B451" s="32">
        <f>1+B446</f>
        <v>2</v>
      </c>
      <c r="D451" s="32">
        <v>0</v>
      </c>
      <c r="E451" s="32">
        <f>H451</f>
        <v>1.1666516552821804E-6</v>
      </c>
      <c r="F451" s="32" t="b">
        <f>OR(F446,M451*M446&lt;=0)</f>
        <v>1</v>
      </c>
      <c r="H451" s="32">
        <f>ABS(H433)</f>
        <v>1.1666516552821804E-6</v>
      </c>
      <c r="I451" s="32">
        <f>I446</f>
        <v>-0.48847222389497669</v>
      </c>
      <c r="J451" s="32">
        <f>J446</f>
        <v>-1</v>
      </c>
      <c r="K451" s="32">
        <f>I451+J451*H451</f>
        <v>-0.48847339054663197</v>
      </c>
      <c r="L451" s="32">
        <f>$CE$3-$CE$7*SUMPRODUCT($B$3:$CD$3,Q453:CS453)</f>
        <v>3.908516660544592E-4</v>
      </c>
      <c r="M451" s="32">
        <f>SUMPRODUCT(L451:L454,J451:J454)</f>
        <v>-8.176213453611902E-4</v>
      </c>
      <c r="O451" s="46">
        <f>SUM(Q451:CS451)</f>
        <v>-1.6469522271277577</v>
      </c>
      <c r="P451" s="39" t="s">
        <v>363</v>
      </c>
      <c r="Q451" s="32">
        <f t="shared" ref="Q451:AV451" si="989">SUMPRODUCT(B$3:B$6,$K451:$K454)</f>
        <v>0.94689519425760271</v>
      </c>
      <c r="R451" s="32">
        <f t="shared" si="989"/>
        <v>0.48355112804062766</v>
      </c>
      <c r="S451" s="32">
        <f t="shared" si="989"/>
        <v>2.0207061823652561E-2</v>
      </c>
      <c r="T451" s="32">
        <f t="shared" si="989"/>
        <v>0.5248298423230775</v>
      </c>
      <c r="U451" s="32">
        <f t="shared" si="989"/>
        <v>6.1485776106102397E-2</v>
      </c>
      <c r="V451" s="32">
        <f t="shared" si="989"/>
        <v>-0.40185829011087271</v>
      </c>
      <c r="W451" s="32">
        <f t="shared" si="989"/>
        <v>0.10276449038855223</v>
      </c>
      <c r="X451" s="32">
        <f t="shared" si="989"/>
        <v>-0.36057957582842287</v>
      </c>
      <c r="Y451" s="32">
        <f t="shared" si="989"/>
        <v>-0.82392364204539792</v>
      </c>
      <c r="Z451" s="32">
        <f t="shared" si="989"/>
        <v>1.312884578063771</v>
      </c>
      <c r="AA451" s="32">
        <f t="shared" si="989"/>
        <v>0.8495405118467958</v>
      </c>
      <c r="AB451" s="32">
        <f t="shared" si="989"/>
        <v>0.38619644562982069</v>
      </c>
      <c r="AC451" s="32">
        <f t="shared" si="989"/>
        <v>0.89081922612924569</v>
      </c>
      <c r="AD451" s="32">
        <f t="shared" si="989"/>
        <v>0.42747515991227059</v>
      </c>
      <c r="AE451" s="32">
        <f t="shared" si="989"/>
        <v>-3.5868906304704518E-2</v>
      </c>
      <c r="AF451" s="32">
        <f t="shared" si="989"/>
        <v>0.46875387419472042</v>
      </c>
      <c r="AG451" s="32">
        <f t="shared" si="989"/>
        <v>5.4098079777453179E-3</v>
      </c>
      <c r="AH451" s="32">
        <f t="shared" si="989"/>
        <v>-0.45793425823922979</v>
      </c>
      <c r="AI451" s="32">
        <f t="shared" si="989"/>
        <v>1.8008704231386621</v>
      </c>
      <c r="AJ451" s="32">
        <f t="shared" si="989"/>
        <v>1.3375263569216869</v>
      </c>
      <c r="AK451" s="32">
        <f t="shared" si="989"/>
        <v>0.87418229070471176</v>
      </c>
      <c r="AL451" s="32">
        <f t="shared" si="989"/>
        <v>1.3788050712041366</v>
      </c>
      <c r="AM451" s="32">
        <f t="shared" si="989"/>
        <v>0.91546100498716154</v>
      </c>
      <c r="AN451" s="32">
        <f t="shared" si="989"/>
        <v>0.45211693877018644</v>
      </c>
      <c r="AO451" s="32">
        <f t="shared" si="989"/>
        <v>0.95673971926961143</v>
      </c>
      <c r="AP451" s="32">
        <f t="shared" si="989"/>
        <v>0.49339565305263627</v>
      </c>
      <c r="AQ451" s="32">
        <f t="shared" si="989"/>
        <v>3.005158683566117E-2</v>
      </c>
      <c r="AR451" s="32">
        <f t="shared" si="989"/>
        <v>0.4584218037109708</v>
      </c>
      <c r="AS451" s="32">
        <f t="shared" si="989"/>
        <v>-4.9222625060043046E-3</v>
      </c>
      <c r="AT451" s="32">
        <f t="shared" si="989"/>
        <v>-0.46826632872297941</v>
      </c>
      <c r="AU451" s="32">
        <f t="shared" si="989"/>
        <v>3.6356451776445531E-2</v>
      </c>
      <c r="AV451" s="32">
        <f t="shared" si="989"/>
        <v>-0.42698761444052957</v>
      </c>
      <c r="AW451" s="32">
        <f t="shared" ref="AW451:CB451" si="990">SUMPRODUCT(AH$3:AH$6,$K451:$K454)</f>
        <v>-0.89033168065750468</v>
      </c>
      <c r="AX451" s="32">
        <f t="shared" si="990"/>
        <v>-0.38570890015807968</v>
      </c>
      <c r="AY451" s="32">
        <f t="shared" si="990"/>
        <v>-0.84905296637505479</v>
      </c>
      <c r="AZ451" s="32">
        <f t="shared" si="990"/>
        <v>-1.3123970325920298</v>
      </c>
      <c r="BA451" s="32">
        <f t="shared" si="990"/>
        <v>0.82441118751713893</v>
      </c>
      <c r="BB451" s="32">
        <f t="shared" si="990"/>
        <v>0.36106712130016388</v>
      </c>
      <c r="BC451" s="32">
        <f t="shared" si="990"/>
        <v>-0.10227694491681122</v>
      </c>
      <c r="BD451" s="32">
        <f t="shared" si="990"/>
        <v>0.40234583558261372</v>
      </c>
      <c r="BE451" s="32">
        <f t="shared" si="990"/>
        <v>-6.0998230634361363E-2</v>
      </c>
      <c r="BF451" s="32">
        <f t="shared" si="990"/>
        <v>-0.52434229685133649</v>
      </c>
      <c r="BG451" s="32">
        <f t="shared" si="990"/>
        <v>-1.9719516351911548E-2</v>
      </c>
      <c r="BH451" s="32">
        <f t="shared" si="990"/>
        <v>-0.48306358256888665</v>
      </c>
      <c r="BI451" s="32">
        <f t="shared" si="990"/>
        <v>-0.9464076487858617</v>
      </c>
      <c r="BJ451" s="32">
        <f t="shared" si="990"/>
        <v>1.3123970325920298</v>
      </c>
      <c r="BK451" s="32">
        <f t="shared" si="990"/>
        <v>0.84905296637505479</v>
      </c>
      <c r="BL451" s="32">
        <f t="shared" si="990"/>
        <v>0.38570890015807968</v>
      </c>
      <c r="BM451" s="32">
        <f t="shared" si="990"/>
        <v>0.89033168065750468</v>
      </c>
      <c r="BN451" s="32">
        <f t="shared" si="990"/>
        <v>0.42698761444052957</v>
      </c>
      <c r="BO451" s="32">
        <f t="shared" si="990"/>
        <v>-3.6356451776445531E-2</v>
      </c>
      <c r="BP451" s="32">
        <f t="shared" si="990"/>
        <v>0.46826632872297941</v>
      </c>
      <c r="BQ451" s="32">
        <f t="shared" si="990"/>
        <v>4.9222625060043046E-3</v>
      </c>
      <c r="BR451" s="32">
        <f t="shared" si="990"/>
        <v>-0.4584218037109708</v>
      </c>
      <c r="BS451" s="32">
        <f t="shared" si="990"/>
        <v>-3.005158683566117E-2</v>
      </c>
      <c r="BT451" s="32">
        <f t="shared" si="990"/>
        <v>-0.49339565305263627</v>
      </c>
      <c r="BU451" s="32">
        <f t="shared" si="990"/>
        <v>-0.95673971926961143</v>
      </c>
      <c r="BV451" s="32">
        <f t="shared" si="990"/>
        <v>-0.45211693877018644</v>
      </c>
      <c r="BW451" s="32">
        <f t="shared" si="990"/>
        <v>-0.91546100498716154</v>
      </c>
      <c r="BX451" s="32">
        <f t="shared" si="990"/>
        <v>-1.3788050712041366</v>
      </c>
      <c r="BY451" s="32">
        <f t="shared" si="990"/>
        <v>-0.87418229070471176</v>
      </c>
      <c r="BZ451" s="32">
        <f t="shared" si="990"/>
        <v>-1.3375263569216869</v>
      </c>
      <c r="CA451" s="32">
        <f t="shared" si="990"/>
        <v>-1.8008704231386621</v>
      </c>
      <c r="CB451" s="32">
        <f t="shared" si="990"/>
        <v>0.33593779697050702</v>
      </c>
      <c r="CC451" s="32">
        <f t="shared" ref="CC451:CS451" si="991">SUMPRODUCT(BN$3:BN$6,$K451:$K454)</f>
        <v>-0.12740626924646808</v>
      </c>
      <c r="CD451" s="32">
        <f t="shared" si="991"/>
        <v>-0.59075033546344313</v>
      </c>
      <c r="CE451" s="32">
        <f t="shared" si="991"/>
        <v>-8.6127554964018249E-2</v>
      </c>
      <c r="CF451" s="32">
        <f t="shared" si="991"/>
        <v>-0.54947162118099335</v>
      </c>
      <c r="CG451" s="32">
        <f t="shared" si="991"/>
        <v>-1.0128156873979686</v>
      </c>
      <c r="CH451" s="32">
        <f t="shared" si="991"/>
        <v>-0.50819290689854346</v>
      </c>
      <c r="CI451" s="32">
        <f t="shared" si="991"/>
        <v>-0.97153697311551857</v>
      </c>
      <c r="CJ451" s="32">
        <f t="shared" si="991"/>
        <v>-1.4348810393324936</v>
      </c>
      <c r="CK451" s="32">
        <f t="shared" si="991"/>
        <v>0.82392364204539792</v>
      </c>
      <c r="CL451" s="32">
        <f t="shared" si="991"/>
        <v>0.36057957582842287</v>
      </c>
      <c r="CM451" s="32">
        <f t="shared" si="991"/>
        <v>-0.10276449038855223</v>
      </c>
      <c r="CN451" s="32">
        <f t="shared" si="991"/>
        <v>0.40185829011087271</v>
      </c>
      <c r="CO451" s="32">
        <f t="shared" si="991"/>
        <v>-6.1485776106102397E-2</v>
      </c>
      <c r="CP451" s="32">
        <f t="shared" si="991"/>
        <v>-0.5248298423230775</v>
      </c>
      <c r="CQ451" s="32">
        <f t="shared" si="991"/>
        <v>-2.0207061823652561E-2</v>
      </c>
      <c r="CR451" s="32">
        <f t="shared" si="991"/>
        <v>-0.48355112804062766</v>
      </c>
      <c r="CS451" s="32">
        <f t="shared" si="991"/>
        <v>-0.94689519425760271</v>
      </c>
    </row>
    <row r="452" spans="2:97" ht="13.9" thickTop="1" thickBot="1" x14ac:dyDescent="0.4">
      <c r="H452" s="33">
        <f>H451</f>
        <v>1.1666516552821804E-6</v>
      </c>
      <c r="I452" s="33">
        <f t="shared" ref="I452:J452" si="992">I447</f>
        <v>0.42698716835222367</v>
      </c>
      <c r="J452" s="33">
        <f t="shared" si="992"/>
        <v>0.38236632491102951</v>
      </c>
      <c r="K452" s="33">
        <f t="shared" ref="K452:K454" si="993">I452+J452*H452</f>
        <v>0.42698761444052957</v>
      </c>
      <c r="L452" s="33">
        <f>$CE$4-$CE$7*SUMPRODUCT($B$4:$CD$4,Q453:CS453)</f>
        <v>-1.6323476236834722E-4</v>
      </c>
      <c r="M452" s="39" t="s">
        <v>375</v>
      </c>
      <c r="O452" s="47">
        <f t="shared" ref="O452:O453" si="994">SUM(Q452:CS452)</f>
        <v>103.79480952901244</v>
      </c>
      <c r="P452" s="39" t="s">
        <v>365</v>
      </c>
      <c r="Q452" s="33">
        <f>EXP(Q451)</f>
        <v>2.5776939831153163</v>
      </c>
      <c r="R452" s="33">
        <f>EXP(R451)</f>
        <v>1.6218234911521894</v>
      </c>
      <c r="S452" s="33">
        <f t="shared" ref="S452:CD452" si="995">EXP(S451)</f>
        <v>1.0204126066485857</v>
      </c>
      <c r="T452" s="33">
        <f t="shared" si="995"/>
        <v>1.6901712282995944</v>
      </c>
      <c r="U452" s="33">
        <f t="shared" si="995"/>
        <v>1.0634153705138252</v>
      </c>
      <c r="V452" s="33">
        <f t="shared" si="995"/>
        <v>0.66907555359509696</v>
      </c>
      <c r="W452" s="33">
        <f t="shared" si="995"/>
        <v>1.1082303794336639</v>
      </c>
      <c r="X452" s="33">
        <f t="shared" si="995"/>
        <v>0.6972720868913217</v>
      </c>
      <c r="Y452" s="33">
        <f t="shared" si="995"/>
        <v>0.4387069441339756</v>
      </c>
      <c r="Z452" s="33">
        <f t="shared" si="995"/>
        <v>3.7168798935852787</v>
      </c>
      <c r="AA452" s="33">
        <f t="shared" si="995"/>
        <v>2.3385720588610996</v>
      </c>
      <c r="AB452" s="33">
        <f t="shared" si="995"/>
        <v>1.4713736873565098</v>
      </c>
      <c r="AC452" s="33">
        <f t="shared" si="995"/>
        <v>2.4371253904975481</v>
      </c>
      <c r="AD452" s="33">
        <f t="shared" si="995"/>
        <v>1.5333810898745277</v>
      </c>
      <c r="AE452" s="33">
        <f t="shared" si="995"/>
        <v>0.96476676003312922</v>
      </c>
      <c r="AF452" s="33">
        <f t="shared" si="995"/>
        <v>1.5980016409081612</v>
      </c>
      <c r="AG452" s="33">
        <f t="shared" si="995"/>
        <v>1.0054244674119097</v>
      </c>
      <c r="AH452" s="33">
        <f t="shared" si="995"/>
        <v>0.63258906235917844</v>
      </c>
      <c r="AI452" s="33">
        <f t="shared" si="995"/>
        <v>6.0549155099284704</v>
      </c>
      <c r="AJ452" s="33">
        <f t="shared" si="995"/>
        <v>3.8096082293971896</v>
      </c>
      <c r="AK452" s="33">
        <f t="shared" si="995"/>
        <v>2.3969145131246004</v>
      </c>
      <c r="AL452" s="33">
        <f t="shared" si="995"/>
        <v>3.970154739740587</v>
      </c>
      <c r="AM452" s="33">
        <f t="shared" si="995"/>
        <v>2.49792654310294</v>
      </c>
      <c r="AN452" s="33">
        <f t="shared" si="995"/>
        <v>1.5716357229808897</v>
      </c>
      <c r="AO452" s="33">
        <f t="shared" si="995"/>
        <v>2.6031954750877864</v>
      </c>
      <c r="AP452" s="33">
        <f t="shared" si="995"/>
        <v>1.6378684208495444</v>
      </c>
      <c r="AQ452" s="33">
        <f t="shared" si="995"/>
        <v>1.0305076932133634</v>
      </c>
      <c r="AR452" s="33">
        <f t="shared" si="995"/>
        <v>1.581575977001771</v>
      </c>
      <c r="AS452" s="33">
        <f t="shared" si="995"/>
        <v>0.99508983197587597</v>
      </c>
      <c r="AT452" s="33">
        <f t="shared" si="995"/>
        <v>0.6260867565647581</v>
      </c>
      <c r="AU452" s="33">
        <f t="shared" si="995"/>
        <v>1.037025430174435</v>
      </c>
      <c r="AV452" s="33">
        <f t="shared" si="995"/>
        <v>0.65247163340407366</v>
      </c>
      <c r="AW452" s="33">
        <f t="shared" si="995"/>
        <v>0.4105195687683097</v>
      </c>
      <c r="AX452" s="33">
        <f t="shared" si="995"/>
        <v>0.67996843557726094</v>
      </c>
      <c r="AY452" s="33">
        <f t="shared" si="995"/>
        <v>0.42781989998999476</v>
      </c>
      <c r="AZ452" s="33">
        <f t="shared" si="995"/>
        <v>0.26917406345790956</v>
      </c>
      <c r="BA452" s="33">
        <f t="shared" si="995"/>
        <v>2.2805375609368412</v>
      </c>
      <c r="BB452" s="33">
        <f t="shared" si="995"/>
        <v>1.4348597672995476</v>
      </c>
      <c r="BC452" s="33">
        <f t="shared" si="995"/>
        <v>0.90277949685211523</v>
      </c>
      <c r="BD452" s="33">
        <f t="shared" si="995"/>
        <v>1.4953283810258815</v>
      </c>
      <c r="BE452" s="33">
        <f t="shared" si="995"/>
        <v>0.94082490443779487</v>
      </c>
      <c r="BF452" s="33">
        <f t="shared" si="995"/>
        <v>0.59194456016618968</v>
      </c>
      <c r="BG452" s="33">
        <f t="shared" si="995"/>
        <v>0.98047364156674355</v>
      </c>
      <c r="BH452" s="33">
        <f t="shared" si="995"/>
        <v>0.61689059863757256</v>
      </c>
      <c r="BI452" s="33">
        <f t="shared" si="995"/>
        <v>0.38813283147450861</v>
      </c>
      <c r="BJ452" s="33">
        <f t="shared" si="995"/>
        <v>3.7150681873046389</v>
      </c>
      <c r="BK452" s="33">
        <f t="shared" si="995"/>
        <v>2.3374321765382735</v>
      </c>
      <c r="BL452" s="33">
        <f t="shared" si="995"/>
        <v>1.4706565006227788</v>
      </c>
      <c r="BM452" s="33">
        <f t="shared" si="995"/>
        <v>2.4359374706553467</v>
      </c>
      <c r="BN452" s="33">
        <f t="shared" si="995"/>
        <v>1.532633679080885</v>
      </c>
      <c r="BO452" s="33">
        <f t="shared" si="995"/>
        <v>0.96429650701216929</v>
      </c>
      <c r="BP452" s="33">
        <f t="shared" si="995"/>
        <v>1.5972227323364041</v>
      </c>
      <c r="BQ452" s="33">
        <f t="shared" si="995"/>
        <v>1.004934396741221</v>
      </c>
      <c r="BR452" s="33">
        <f t="shared" si="995"/>
        <v>0.63228072159753113</v>
      </c>
      <c r="BS452" s="33">
        <f t="shared" si="995"/>
        <v>0.9703954726255043</v>
      </c>
      <c r="BT452" s="33">
        <f t="shared" si="995"/>
        <v>0.61054965543649165</v>
      </c>
      <c r="BU452" s="33">
        <f t="shared" si="995"/>
        <v>0.38414326145303301</v>
      </c>
      <c r="BV452" s="33">
        <f t="shared" si="995"/>
        <v>0.63627975960187533</v>
      </c>
      <c r="BW452" s="33">
        <f t="shared" si="995"/>
        <v>0.40033202848222821</v>
      </c>
      <c r="BX452" s="33">
        <f t="shared" si="995"/>
        <v>0.25187935119761623</v>
      </c>
      <c r="BY452" s="33">
        <f t="shared" si="995"/>
        <v>0.41720303103192752</v>
      </c>
      <c r="BZ452" s="33">
        <f t="shared" si="995"/>
        <v>0.26249418307200428</v>
      </c>
      <c r="CA452" s="33">
        <f t="shared" si="995"/>
        <v>0.16515507084454981</v>
      </c>
      <c r="CB452" s="33">
        <f t="shared" si="995"/>
        <v>1.3992519843914164</v>
      </c>
      <c r="CC452" s="33">
        <f t="shared" si="995"/>
        <v>0.88037593026642602</v>
      </c>
      <c r="CD452" s="33">
        <f t="shared" si="995"/>
        <v>0.55391150931944289</v>
      </c>
      <c r="CE452" s="33">
        <f t="shared" ref="CE452:CS452" si="996">EXP(CE451)</f>
        <v>0.91747719498543934</v>
      </c>
      <c r="CF452" s="33">
        <f t="shared" si="996"/>
        <v>0.57725473899173707</v>
      </c>
      <c r="CG452" s="33">
        <f t="shared" si="996"/>
        <v>0.36319489520794779</v>
      </c>
      <c r="CH452" s="33">
        <f t="shared" si="996"/>
        <v>0.60158171130588944</v>
      </c>
      <c r="CI452" s="33">
        <f t="shared" si="996"/>
        <v>0.37850084518732369</v>
      </c>
      <c r="CJ452" s="33">
        <f t="shared" si="996"/>
        <v>0.23814369206226207</v>
      </c>
      <c r="CK452" s="33">
        <f t="shared" si="996"/>
        <v>2.2794259661743865</v>
      </c>
      <c r="CL452" s="33">
        <f t="shared" si="996"/>
        <v>1.4341603784232109</v>
      </c>
      <c r="CM452" s="33">
        <f t="shared" si="996"/>
        <v>0.90233945807461746</v>
      </c>
      <c r="CN452" s="33">
        <f t="shared" si="996"/>
        <v>1.4945995181362848</v>
      </c>
      <c r="CO452" s="33">
        <f t="shared" si="996"/>
        <v>0.94036632131508135</v>
      </c>
      <c r="CP452" s="33">
        <f t="shared" si="996"/>
        <v>0.59165603061771155</v>
      </c>
      <c r="CQ452" s="33">
        <f t="shared" si="996"/>
        <v>0.97999573259328077</v>
      </c>
      <c r="CR452" s="33">
        <f t="shared" si="996"/>
        <v>0.6165899097253621</v>
      </c>
      <c r="CS452" s="33">
        <f t="shared" si="996"/>
        <v>0.38794364519229424</v>
      </c>
    </row>
    <row r="453" spans="2:97" ht="13.9" thickTop="1" thickBot="1" x14ac:dyDescent="0.4">
      <c r="H453" s="32">
        <f t="shared" ref="H453:H454" si="997">H452</f>
        <v>1.1666516552821804E-6</v>
      </c>
      <c r="I453" s="32">
        <f t="shared" ref="I453:J453" si="998">I448</f>
        <v>-0.42206616896176824</v>
      </c>
      <c r="J453" s="32">
        <f t="shared" si="998"/>
        <v>0.70031807632446641</v>
      </c>
      <c r="K453" s="32">
        <f t="shared" si="993"/>
        <v>-0.42206535193452527</v>
      </c>
      <c r="L453" s="32">
        <f>$CE$5-$CE$7*SUMPRODUCT($B$5:$CD$5,Q453:CS453)</f>
        <v>-2.8174539482961336E-4</v>
      </c>
      <c r="M453" s="32">
        <f>SUMPRODUCT($B$7:$CD$7, LN(Q453:CS453))</f>
        <v>-2480.3390488779432</v>
      </c>
      <c r="O453" s="48">
        <f t="shared" si="994"/>
        <v>1.0000000000000004</v>
      </c>
      <c r="P453" s="39" t="s">
        <v>366</v>
      </c>
      <c r="Q453" s="32">
        <f t="shared" ref="Q453:AV453" si="999">Q452/$O452</f>
        <v>2.4834517205745307E-2</v>
      </c>
      <c r="R453" s="32">
        <f t="shared" si="999"/>
        <v>1.5625285103479686E-2</v>
      </c>
      <c r="S453" s="32">
        <f t="shared" si="999"/>
        <v>9.831056208676435E-3</v>
      </c>
      <c r="T453" s="32">
        <f t="shared" si="999"/>
        <v>1.6283774072798528E-2</v>
      </c>
      <c r="U453" s="32">
        <f t="shared" si="999"/>
        <v>1.0245361741490379E-2</v>
      </c>
      <c r="V453" s="32">
        <f t="shared" si="999"/>
        <v>6.4461369179359476E-3</v>
      </c>
      <c r="W453" s="32">
        <f t="shared" si="999"/>
        <v>1.0677127155610748E-2</v>
      </c>
      <c r="X453" s="32">
        <f t="shared" si="999"/>
        <v>6.7177934046540365E-3</v>
      </c>
      <c r="Y453" s="32">
        <f t="shared" si="999"/>
        <v>4.226675169256411E-3</v>
      </c>
      <c r="Z453" s="32">
        <f t="shared" si="999"/>
        <v>3.5809882116950624E-2</v>
      </c>
      <c r="AA453" s="32">
        <f t="shared" si="999"/>
        <v>2.2530722581146301E-2</v>
      </c>
      <c r="AB453" s="32">
        <f t="shared" si="999"/>
        <v>1.4175792547171979E-2</v>
      </c>
      <c r="AC453" s="32">
        <f t="shared" si="999"/>
        <v>2.3480224122539861E-2</v>
      </c>
      <c r="AD453" s="32">
        <f t="shared" si="999"/>
        <v>1.4773196240086757E-2</v>
      </c>
      <c r="AE453" s="32">
        <f t="shared" si="999"/>
        <v>9.2949422462542345E-3</v>
      </c>
      <c r="AF453" s="32">
        <f t="shared" si="999"/>
        <v>1.5395776033111677E-2</v>
      </c>
      <c r="AG453" s="32">
        <f t="shared" si="999"/>
        <v>9.6866545829623219E-3</v>
      </c>
      <c r="AH453" s="32">
        <f t="shared" si="999"/>
        <v>6.0946117173841805E-3</v>
      </c>
      <c r="AI453" s="32">
        <f t="shared" si="999"/>
        <v>5.8335436399987006E-2</v>
      </c>
      <c r="AJ453" s="32">
        <f t="shared" si="999"/>
        <v>3.67032633585819E-2</v>
      </c>
      <c r="AK453" s="32">
        <f t="shared" si="999"/>
        <v>2.3092816721770864E-2</v>
      </c>
      <c r="AL453" s="32">
        <f t="shared" si="999"/>
        <v>3.8250031555102572E-2</v>
      </c>
      <c r="AM453" s="32">
        <f t="shared" si="999"/>
        <v>2.4066006329581696E-2</v>
      </c>
      <c r="AN453" s="32">
        <f t="shared" si="999"/>
        <v>1.5141756414530444E-2</v>
      </c>
      <c r="AO453" s="32">
        <f t="shared" si="999"/>
        <v>2.5080208604845007E-2</v>
      </c>
      <c r="AP453" s="32">
        <f t="shared" si="999"/>
        <v>1.5779868263949479E-2</v>
      </c>
      <c r="AQ453" s="32">
        <f t="shared" si="999"/>
        <v>9.9283162413368927E-3</v>
      </c>
      <c r="AR453" s="32">
        <f t="shared" si="999"/>
        <v>1.523752472959347E-2</v>
      </c>
      <c r="AS453" s="32">
        <f t="shared" si="999"/>
        <v>9.5870866423020049E-3</v>
      </c>
      <c r="AT453" s="32">
        <f t="shared" si="999"/>
        <v>6.0319659471002362E-3</v>
      </c>
      <c r="AU453" s="32">
        <f t="shared" si="999"/>
        <v>9.9911106815468321E-3</v>
      </c>
      <c r="AV453" s="32">
        <f t="shared" si="999"/>
        <v>6.2861682232934453E-3</v>
      </c>
      <c r="AW453" s="32">
        <f t="shared" ref="AW453:CB453" si="1000">AW452/$O452</f>
        <v>3.9551069136415954E-3</v>
      </c>
      <c r="AX453" s="32">
        <f t="shared" si="1000"/>
        <v>6.5510832252859237E-3</v>
      </c>
      <c r="AY453" s="32">
        <f t="shared" si="1000"/>
        <v>4.1217851059345287E-3</v>
      </c>
      <c r="AZ453" s="32">
        <f t="shared" si="1000"/>
        <v>2.5933287481265696E-3</v>
      </c>
      <c r="BA453" s="32">
        <f t="shared" si="1000"/>
        <v>2.1971595412961297E-2</v>
      </c>
      <c r="BB453" s="32">
        <f t="shared" si="1000"/>
        <v>1.3824003086575148E-2</v>
      </c>
      <c r="BC453" s="32">
        <f t="shared" si="1000"/>
        <v>8.6977325836295576E-3</v>
      </c>
      <c r="BD453" s="32">
        <f t="shared" si="1000"/>
        <v>1.4406581483324668E-2</v>
      </c>
      <c r="BE453" s="32">
        <f t="shared" si="1000"/>
        <v>9.0642769971538712E-3</v>
      </c>
      <c r="BF453" s="32">
        <f t="shared" si="1000"/>
        <v>5.7030266046273819E-3</v>
      </c>
      <c r="BG453" s="32">
        <f t="shared" si="1000"/>
        <v>9.4462685178172065E-3</v>
      </c>
      <c r="BH453" s="32">
        <f t="shared" si="1000"/>
        <v>5.943366546331404E-3</v>
      </c>
      <c r="BI453" s="32">
        <f t="shared" si="1000"/>
        <v>3.7394242856240204E-3</v>
      </c>
      <c r="BJ453" s="32">
        <f t="shared" si="1000"/>
        <v>3.5792427426404337E-2</v>
      </c>
      <c r="BK453" s="32">
        <f t="shared" si="1000"/>
        <v>2.2519740506724673E-2</v>
      </c>
      <c r="BL453" s="32">
        <f t="shared" si="1000"/>
        <v>1.4168882888230599E-2</v>
      </c>
      <c r="BM453" s="32">
        <f t="shared" si="1000"/>
        <v>2.3468779235771516E-2</v>
      </c>
      <c r="BN453" s="32">
        <f t="shared" si="1000"/>
        <v>1.4765995390670162E-2</v>
      </c>
      <c r="BO453" s="32">
        <f t="shared" si="1000"/>
        <v>9.2904116437790823E-3</v>
      </c>
      <c r="BP453" s="32">
        <f t="shared" si="1000"/>
        <v>1.5388271721717962E-2</v>
      </c>
      <c r="BQ453" s="32">
        <f t="shared" si="1000"/>
        <v>9.6819330494587446E-3</v>
      </c>
      <c r="BR453" s="32">
        <f t="shared" si="1000"/>
        <v>6.0916410412680394E-3</v>
      </c>
      <c r="BS453" s="32">
        <f t="shared" si="1000"/>
        <v>9.3491714761927674E-3</v>
      </c>
      <c r="BT453" s="32">
        <f t="shared" si="1000"/>
        <v>5.8822754067083911E-3</v>
      </c>
      <c r="BU453" s="32">
        <f t="shared" si="1000"/>
        <v>3.7009871996119261E-3</v>
      </c>
      <c r="BV453" s="32">
        <f t="shared" si="1000"/>
        <v>6.1301693455492511E-3</v>
      </c>
      <c r="BW453" s="32">
        <f t="shared" si="1000"/>
        <v>3.8569561454836381E-3</v>
      </c>
      <c r="BX453" s="32">
        <f t="shared" si="1000"/>
        <v>2.4267046911166748E-3</v>
      </c>
      <c r="BY453" s="32">
        <f t="shared" si="1000"/>
        <v>4.0194980165680835E-3</v>
      </c>
      <c r="BZ453" s="32">
        <f t="shared" si="1000"/>
        <v>2.5289721544181133E-3</v>
      </c>
      <c r="CA453" s="32">
        <f t="shared" si="1000"/>
        <v>1.5911688801585604E-3</v>
      </c>
      <c r="CB453" s="32">
        <f t="shared" si="1000"/>
        <v>1.3480943707501108E-2</v>
      </c>
      <c r="CC453" s="32">
        <f t="shared" ref="CC453:CS453" si="1001">CC452/$O452</f>
        <v>8.4818878155978102E-3</v>
      </c>
      <c r="CD453" s="32">
        <f t="shared" si="1001"/>
        <v>5.3366012407837704E-3</v>
      </c>
      <c r="CE453" s="32">
        <f t="shared" si="1001"/>
        <v>8.8393359855724642E-3</v>
      </c>
      <c r="CF453" s="32">
        <f t="shared" si="1001"/>
        <v>5.561499092402924E-3</v>
      </c>
      <c r="CG453" s="32">
        <f t="shared" si="1001"/>
        <v>3.4991624037464856E-3</v>
      </c>
      <c r="CH453" s="32">
        <f t="shared" si="1001"/>
        <v>5.7958747073738499E-3</v>
      </c>
      <c r="CI453" s="32">
        <f t="shared" si="1001"/>
        <v>3.6466259430971465E-3</v>
      </c>
      <c r="CJ453" s="32">
        <f t="shared" si="1001"/>
        <v>2.2943699510879377E-3</v>
      </c>
      <c r="CK453" s="32">
        <f t="shared" si="1001"/>
        <v>2.1960885872017017E-2</v>
      </c>
      <c r="CL453" s="32">
        <f t="shared" si="1001"/>
        <v>1.3817264899188801E-2</v>
      </c>
      <c r="CM453" s="32">
        <f t="shared" si="1001"/>
        <v>8.6934930770540889E-3</v>
      </c>
      <c r="CN453" s="32">
        <f t="shared" si="1001"/>
        <v>1.4399559331707414E-2</v>
      </c>
      <c r="CO453" s="32">
        <f t="shared" si="1001"/>
        <v>9.0598588270662302E-3</v>
      </c>
      <c r="CP453" s="32">
        <f t="shared" si="1001"/>
        <v>5.7002467975273219E-3</v>
      </c>
      <c r="CQ453" s="32">
        <f t="shared" si="1001"/>
        <v>9.4416641548858479E-3</v>
      </c>
      <c r="CR453" s="32">
        <f t="shared" si="1001"/>
        <v>5.9404695911409186E-3</v>
      </c>
      <c r="CS453" s="32">
        <f t="shared" si="1001"/>
        <v>3.7376015906061015E-3</v>
      </c>
    </row>
    <row r="454" spans="2:97" ht="13.15" thickTop="1" x14ac:dyDescent="0.35">
      <c r="H454" s="34">
        <f t="shared" si="997"/>
        <v>1.1666516552821804E-6</v>
      </c>
      <c r="I454" s="34">
        <f t="shared" ref="I454:J454" si="1002">I449</f>
        <v>-0.46334330785482503</v>
      </c>
      <c r="J454" s="34">
        <f t="shared" si="1002"/>
        <v>-0.65003306396231009</v>
      </c>
      <c r="K454" s="34">
        <f t="shared" si="993"/>
        <v>-0.4633440662169751</v>
      </c>
      <c r="L454" s="34">
        <f>$CE$6-$CE$7*SUMPRODUCT($B$6:$CD$6,Q453:CS453)</f>
        <v>2.569758670176725E-4</v>
      </c>
    </row>
    <row r="455" spans="2:97" ht="13.5" thickBot="1" x14ac:dyDescent="0.4">
      <c r="B455" s="39" t="s">
        <v>367</v>
      </c>
      <c r="D455" s="39" t="s">
        <v>368</v>
      </c>
      <c r="E455" s="39" t="s">
        <v>369</v>
      </c>
      <c r="F455" s="39" t="s">
        <v>370</v>
      </c>
      <c r="H455" s="39" t="s">
        <v>347</v>
      </c>
      <c r="I455" s="39" t="s">
        <v>371</v>
      </c>
      <c r="J455" s="39" t="s">
        <v>372</v>
      </c>
      <c r="K455" s="39" t="s">
        <v>349</v>
      </c>
      <c r="L455" s="39" t="s">
        <v>373</v>
      </c>
      <c r="M455" s="39" t="s">
        <v>374</v>
      </c>
      <c r="O455" s="45" t="s">
        <v>336</v>
      </c>
    </row>
    <row r="456" spans="2:97" ht="13.9" thickTop="1" thickBot="1" x14ac:dyDescent="0.4">
      <c r="B456" s="32">
        <f>1+B451</f>
        <v>3</v>
      </c>
      <c r="D456" s="32">
        <f>IF(F451,IF(M456&lt;0,D451,H456),E451)</f>
        <v>0</v>
      </c>
      <c r="E456" s="32">
        <f>IF(F451,IF(M456&lt;0,H456,E451),H456)</f>
        <v>5.833258276410902E-7</v>
      </c>
      <c r="F456" s="32" t="b">
        <f>OR(F451,M456*M451&lt;=0)</f>
        <v>1</v>
      </c>
      <c r="H456" s="32">
        <f>IF(F451,(D451+E451)/2,2*H451)</f>
        <v>5.833258276410902E-7</v>
      </c>
      <c r="I456" s="32">
        <f>I451</f>
        <v>-0.48847222389497669</v>
      </c>
      <c r="J456" s="32">
        <f>J451</f>
        <v>-1</v>
      </c>
      <c r="K456" s="32">
        <f>I456+J456*H456</f>
        <v>-0.48847280722080433</v>
      </c>
      <c r="L456" s="32">
        <f>$CE$3-$CE$7*SUMPRODUCT($B$3:$CD$3,Q458:CS458)</f>
        <v>1.831285071318689E-4</v>
      </c>
      <c r="M456" s="32">
        <f>SUMPRODUCT(L456:L459,J456:J459)</f>
        <v>-3.8308591288383138E-4</v>
      </c>
      <c r="O456" s="46">
        <f>SUM(Q456:CS456)</f>
        <v>-1.6469513668145921</v>
      </c>
      <c r="P456" s="39" t="s">
        <v>363</v>
      </c>
      <c r="Q456" s="32">
        <f t="shared" ref="Q456:AV456" si="1003">SUMPRODUCT(B$3:B$6,$K456:$K459)</f>
        <v>0.94689486330847461</v>
      </c>
      <c r="R456" s="32">
        <f t="shared" si="1003"/>
        <v>0.48355117627257449</v>
      </c>
      <c r="S456" s="32">
        <f t="shared" si="1003"/>
        <v>2.0207489236674425E-2</v>
      </c>
      <c r="T456" s="32">
        <f t="shared" si="1003"/>
        <v>0.5248291028603278</v>
      </c>
      <c r="U456" s="32">
        <f t="shared" si="1003"/>
        <v>6.1485415824427736E-2</v>
      </c>
      <c r="V456" s="32">
        <f t="shared" si="1003"/>
        <v>-0.40185827121147233</v>
      </c>
      <c r="W456" s="32">
        <f t="shared" si="1003"/>
        <v>0.10276334241218105</v>
      </c>
      <c r="X456" s="32">
        <f t="shared" si="1003"/>
        <v>-0.36058034462371902</v>
      </c>
      <c r="Y456" s="32">
        <f t="shared" si="1003"/>
        <v>-0.82392403165961903</v>
      </c>
      <c r="Z456" s="32">
        <f t="shared" si="1003"/>
        <v>1.3128840559339401</v>
      </c>
      <c r="AA456" s="32">
        <f t="shared" si="1003"/>
        <v>0.84954036889804008</v>
      </c>
      <c r="AB456" s="32">
        <f t="shared" si="1003"/>
        <v>0.38619668186214001</v>
      </c>
      <c r="AC456" s="32">
        <f t="shared" si="1003"/>
        <v>0.8908182954857935</v>
      </c>
      <c r="AD456" s="32">
        <f t="shared" si="1003"/>
        <v>0.42747460844989338</v>
      </c>
      <c r="AE456" s="32">
        <f t="shared" si="1003"/>
        <v>-3.5869078586006686E-2</v>
      </c>
      <c r="AF456" s="32">
        <f t="shared" si="1003"/>
        <v>0.46875253503764669</v>
      </c>
      <c r="AG456" s="32">
        <f t="shared" si="1003"/>
        <v>5.4088480017466245E-3</v>
      </c>
      <c r="AH456" s="32">
        <f t="shared" si="1003"/>
        <v>-0.45793483903415344</v>
      </c>
      <c r="AI456" s="32">
        <f t="shared" si="1003"/>
        <v>1.8008696461012277</v>
      </c>
      <c r="AJ456" s="32">
        <f t="shared" si="1003"/>
        <v>1.3375259590653277</v>
      </c>
      <c r="AK456" s="32">
        <f t="shared" si="1003"/>
        <v>0.87418227202942766</v>
      </c>
      <c r="AL456" s="32">
        <f t="shared" si="1003"/>
        <v>1.3788038856530809</v>
      </c>
      <c r="AM456" s="32">
        <f t="shared" si="1003"/>
        <v>0.91546019861718086</v>
      </c>
      <c r="AN456" s="32">
        <f t="shared" si="1003"/>
        <v>0.4521165115812808</v>
      </c>
      <c r="AO456" s="32">
        <f t="shared" si="1003"/>
        <v>0.95673812520493418</v>
      </c>
      <c r="AP456" s="32">
        <f t="shared" si="1003"/>
        <v>0.49339443816903411</v>
      </c>
      <c r="AQ456" s="32">
        <f t="shared" si="1003"/>
        <v>3.0050751133134046E-2</v>
      </c>
      <c r="AR456" s="32">
        <f t="shared" si="1003"/>
        <v>0.45842205608767023</v>
      </c>
      <c r="AS456" s="32">
        <f t="shared" si="1003"/>
        <v>-4.9216309482298382E-3</v>
      </c>
      <c r="AT456" s="32">
        <f t="shared" si="1003"/>
        <v>-0.4682653179841299</v>
      </c>
      <c r="AU456" s="32">
        <f t="shared" si="1003"/>
        <v>3.6356295639523473E-2</v>
      </c>
      <c r="AV456" s="32">
        <f t="shared" si="1003"/>
        <v>-0.42698739139637659</v>
      </c>
      <c r="AW456" s="32">
        <f t="shared" ref="AW456:CB456" si="1004">SUMPRODUCT(AH$3:AH$6,$K456:$K459)</f>
        <v>-0.89033107843227666</v>
      </c>
      <c r="AX456" s="32">
        <f t="shared" si="1004"/>
        <v>-0.38570946480862328</v>
      </c>
      <c r="AY456" s="32">
        <f t="shared" si="1004"/>
        <v>-0.84905315184452335</v>
      </c>
      <c r="AZ456" s="32">
        <f t="shared" si="1004"/>
        <v>-1.3123968388804235</v>
      </c>
      <c r="BA456" s="32">
        <f t="shared" si="1004"/>
        <v>0.82441124871313587</v>
      </c>
      <c r="BB456" s="32">
        <f t="shared" si="1004"/>
        <v>0.3610675616772358</v>
      </c>
      <c r="BC456" s="32">
        <f t="shared" si="1004"/>
        <v>-0.10227612535866426</v>
      </c>
      <c r="BD456" s="32">
        <f t="shared" si="1004"/>
        <v>0.40234548826498912</v>
      </c>
      <c r="BE456" s="32">
        <f t="shared" si="1004"/>
        <v>-6.0998198770910936E-2</v>
      </c>
      <c r="BF456" s="32">
        <f t="shared" si="1004"/>
        <v>-0.52434188580681096</v>
      </c>
      <c r="BG456" s="32">
        <f t="shared" si="1004"/>
        <v>-1.9720272183157639E-2</v>
      </c>
      <c r="BH456" s="32">
        <f t="shared" si="1004"/>
        <v>-0.4830639592190577</v>
      </c>
      <c r="BI456" s="32">
        <f t="shared" si="1004"/>
        <v>-0.94640764625495777</v>
      </c>
      <c r="BJ456" s="32">
        <f t="shared" si="1004"/>
        <v>1.3123968388804235</v>
      </c>
      <c r="BK456" s="32">
        <f t="shared" si="1004"/>
        <v>0.84905315184452335</v>
      </c>
      <c r="BL456" s="32">
        <f t="shared" si="1004"/>
        <v>0.38570946480862328</v>
      </c>
      <c r="BM456" s="32">
        <f t="shared" si="1004"/>
        <v>0.89033107843227666</v>
      </c>
      <c r="BN456" s="32">
        <f t="shared" si="1004"/>
        <v>0.42698739139637659</v>
      </c>
      <c r="BO456" s="32">
        <f t="shared" si="1004"/>
        <v>-3.6356295639523473E-2</v>
      </c>
      <c r="BP456" s="32">
        <f t="shared" si="1004"/>
        <v>0.4682653179841299</v>
      </c>
      <c r="BQ456" s="32">
        <f t="shared" si="1004"/>
        <v>4.9216309482298382E-3</v>
      </c>
      <c r="BR456" s="32">
        <f t="shared" si="1004"/>
        <v>-0.45842205608767023</v>
      </c>
      <c r="BS456" s="32">
        <f t="shared" si="1004"/>
        <v>-3.0050751133134046E-2</v>
      </c>
      <c r="BT456" s="32">
        <f t="shared" si="1004"/>
        <v>-0.49339443816903411</v>
      </c>
      <c r="BU456" s="32">
        <f t="shared" si="1004"/>
        <v>-0.95673812520493418</v>
      </c>
      <c r="BV456" s="32">
        <f t="shared" si="1004"/>
        <v>-0.4521165115812808</v>
      </c>
      <c r="BW456" s="32">
        <f t="shared" si="1004"/>
        <v>-0.91546019861718086</v>
      </c>
      <c r="BX456" s="32">
        <f t="shared" si="1004"/>
        <v>-1.3788038856530809</v>
      </c>
      <c r="BY456" s="32">
        <f t="shared" si="1004"/>
        <v>-0.87418227202942766</v>
      </c>
      <c r="BZ456" s="32">
        <f t="shared" si="1004"/>
        <v>-1.3375259590653277</v>
      </c>
      <c r="CA456" s="32">
        <f t="shared" si="1004"/>
        <v>-1.8008696461012277</v>
      </c>
      <c r="CB456" s="32">
        <f t="shared" si="1004"/>
        <v>0.33593844149233154</v>
      </c>
      <c r="CC456" s="32">
        <f t="shared" ref="CC456:CS456" si="1005">SUMPRODUCT(BN$3:BN$6,$K456:$K459)</f>
        <v>-0.12740524554356852</v>
      </c>
      <c r="CD456" s="32">
        <f t="shared" si="1005"/>
        <v>-0.59074893257946859</v>
      </c>
      <c r="CE456" s="32">
        <f t="shared" si="1005"/>
        <v>-8.6127318955815213E-2</v>
      </c>
      <c r="CF456" s="32">
        <f t="shared" si="1005"/>
        <v>-0.54947100599171528</v>
      </c>
      <c r="CG456" s="32">
        <f t="shared" si="1005"/>
        <v>-1.0128146930276154</v>
      </c>
      <c r="CH456" s="32">
        <f t="shared" si="1005"/>
        <v>-0.50819307940396197</v>
      </c>
      <c r="CI456" s="32">
        <f t="shared" si="1005"/>
        <v>-0.97153676643986198</v>
      </c>
      <c r="CJ456" s="32">
        <f t="shared" si="1005"/>
        <v>-1.434880453475762</v>
      </c>
      <c r="CK456" s="32">
        <f t="shared" si="1005"/>
        <v>0.82392403165961903</v>
      </c>
      <c r="CL456" s="32">
        <f t="shared" si="1005"/>
        <v>0.36058034462371902</v>
      </c>
      <c r="CM456" s="32">
        <f t="shared" si="1005"/>
        <v>-0.10276334241218105</v>
      </c>
      <c r="CN456" s="32">
        <f t="shared" si="1005"/>
        <v>0.40185827121147233</v>
      </c>
      <c r="CO456" s="32">
        <f t="shared" si="1005"/>
        <v>-6.1485415824427736E-2</v>
      </c>
      <c r="CP456" s="32">
        <f t="shared" si="1005"/>
        <v>-0.5248291028603278</v>
      </c>
      <c r="CQ456" s="32">
        <f t="shared" si="1005"/>
        <v>-2.0207489236674425E-2</v>
      </c>
      <c r="CR456" s="32">
        <f t="shared" si="1005"/>
        <v>-0.48355117627257449</v>
      </c>
      <c r="CS456" s="32">
        <f t="shared" si="1005"/>
        <v>-0.94689486330847461</v>
      </c>
    </row>
    <row r="457" spans="2:97" ht="13.9" thickTop="1" thickBot="1" x14ac:dyDescent="0.4">
      <c r="H457" s="33">
        <f>H456</f>
        <v>5.833258276410902E-7</v>
      </c>
      <c r="I457" s="33">
        <f t="shared" ref="I457:J457" si="1006">I452</f>
        <v>0.42698716835222367</v>
      </c>
      <c r="J457" s="33">
        <f t="shared" si="1006"/>
        <v>0.38236632491102951</v>
      </c>
      <c r="K457" s="33">
        <f t="shared" ref="K457:K459" si="1007">I457+J457*H457</f>
        <v>0.42698739139637659</v>
      </c>
      <c r="L457" s="33">
        <f>$CE$4-$CE$7*SUMPRODUCT($B$4:$CD$4,Q458:CS458)</f>
        <v>-7.6481535501216058E-5</v>
      </c>
      <c r="M457" s="39" t="s">
        <v>375</v>
      </c>
      <c r="O457" s="47">
        <f t="shared" ref="O457:O458" si="1008">SUM(Q457:CS457)</f>
        <v>103.7947848829445</v>
      </c>
      <c r="P457" s="39" t="s">
        <v>365</v>
      </c>
      <c r="Q457" s="33">
        <f>EXP(Q456)</f>
        <v>2.5776931300298811</v>
      </c>
      <c r="R457" s="33">
        <f>EXP(R456)</f>
        <v>1.6218235693758956</v>
      </c>
      <c r="S457" s="33">
        <f t="shared" ref="S457:CD457" si="1009">EXP(S456)</f>
        <v>1.0204130427863147</v>
      </c>
      <c r="T457" s="33">
        <f t="shared" si="1009"/>
        <v>1.6901699784813924</v>
      </c>
      <c r="U457" s="33">
        <f t="shared" si="1009"/>
        <v>1.0634149873848238</v>
      </c>
      <c r="V457" s="33">
        <f t="shared" si="1009"/>
        <v>0.66907556624022391</v>
      </c>
      <c r="W457" s="33">
        <f t="shared" si="1009"/>
        <v>1.1082291072121047</v>
      </c>
      <c r="X457" s="33">
        <f t="shared" si="1009"/>
        <v>0.6972715508320273</v>
      </c>
      <c r="Y457" s="33">
        <f t="shared" si="1009"/>
        <v>0.43870677320754459</v>
      </c>
      <c r="Z457" s="33">
        <f t="shared" si="1009"/>
        <v>3.7168779528919154</v>
      </c>
      <c r="AA457" s="33">
        <f t="shared" si="1009"/>
        <v>2.3385717245651576</v>
      </c>
      <c r="AB457" s="33">
        <f t="shared" si="1009"/>
        <v>1.4713740349425695</v>
      </c>
      <c r="AC457" s="33">
        <f t="shared" si="1009"/>
        <v>2.437123122403817</v>
      </c>
      <c r="AD457" s="33">
        <f t="shared" si="1009"/>
        <v>1.53338024427278</v>
      </c>
      <c r="AE457" s="33">
        <f t="shared" si="1009"/>
        <v>0.9647665938218698</v>
      </c>
      <c r="AF457" s="33">
        <f t="shared" si="1009"/>
        <v>1.5979995009343928</v>
      </c>
      <c r="AG457" s="33">
        <f t="shared" si="1009"/>
        <v>1.0054235022290157</v>
      </c>
      <c r="AH457" s="33">
        <f t="shared" si="1009"/>
        <v>0.63258869495476899</v>
      </c>
      <c r="AI457" s="33">
        <f t="shared" si="1009"/>
        <v>6.054910805034285</v>
      </c>
      <c r="AJ457" s="33">
        <f t="shared" si="1009"/>
        <v>3.8096067137206306</v>
      </c>
      <c r="AK457" s="33">
        <f t="shared" si="1009"/>
        <v>2.3969144683615413</v>
      </c>
      <c r="AL457" s="33">
        <f t="shared" si="1009"/>
        <v>3.9701500329222337</v>
      </c>
      <c r="AM457" s="33">
        <f t="shared" si="1009"/>
        <v>2.4979245288507737</v>
      </c>
      <c r="AN457" s="33">
        <f t="shared" si="1009"/>
        <v>1.5716350515956885</v>
      </c>
      <c r="AO457" s="33">
        <f t="shared" si="1009"/>
        <v>2.603191325429139</v>
      </c>
      <c r="AP457" s="33">
        <f t="shared" si="1009"/>
        <v>1.6378664310312661</v>
      </c>
      <c r="AQ457" s="33">
        <f t="shared" si="1009"/>
        <v>1.0305068320158399</v>
      </c>
      <c r="AR457" s="33">
        <f t="shared" si="1009"/>
        <v>1.5815763761547463</v>
      </c>
      <c r="AS457" s="33">
        <f t="shared" si="1009"/>
        <v>0.99509046043279414</v>
      </c>
      <c r="AT457" s="33">
        <f t="shared" si="1009"/>
        <v>0.62608738937528585</v>
      </c>
      <c r="AU457" s="33">
        <f t="shared" si="1009"/>
        <v>1.0370252682564889</v>
      </c>
      <c r="AV457" s="33">
        <f t="shared" si="1009"/>
        <v>0.65247177893407271</v>
      </c>
      <c r="AW457" s="33">
        <f t="shared" si="1009"/>
        <v>0.41051981599362503</v>
      </c>
      <c r="AX457" s="33">
        <f t="shared" si="1009"/>
        <v>0.67996805163282259</v>
      </c>
      <c r="AY457" s="33">
        <f t="shared" si="1009"/>
        <v>0.42781982064247265</v>
      </c>
      <c r="AZ457" s="33">
        <f t="shared" si="1009"/>
        <v>0.26917411560005483</v>
      </c>
      <c r="BA457" s="33">
        <f t="shared" si="1009"/>
        <v>2.2805377004966152</v>
      </c>
      <c r="BB457" s="33">
        <f t="shared" si="1009"/>
        <v>1.4348603991790296</v>
      </c>
      <c r="BC457" s="33">
        <f t="shared" si="1009"/>
        <v>0.90278023673271002</v>
      </c>
      <c r="BD457" s="33">
        <f t="shared" si="1009"/>
        <v>1.4953278616720704</v>
      </c>
      <c r="BE457" s="33">
        <f t="shared" si="1009"/>
        <v>0.94082493441572312</v>
      </c>
      <c r="BF457" s="33">
        <f t="shared" si="1009"/>
        <v>0.59194480348181056</v>
      </c>
      <c r="BG457" s="33">
        <f t="shared" si="1009"/>
        <v>0.98047290049440927</v>
      </c>
      <c r="BH457" s="33">
        <f t="shared" si="1009"/>
        <v>0.61689036628566674</v>
      </c>
      <c r="BI457" s="33">
        <f t="shared" si="1009"/>
        <v>0.3881328324568355</v>
      </c>
      <c r="BJ457" s="33">
        <f t="shared" si="1009"/>
        <v>3.7150674676528825</v>
      </c>
      <c r="BK457" s="33">
        <f t="shared" si="1009"/>
        <v>2.3374326100606173</v>
      </c>
      <c r="BL457" s="33">
        <f t="shared" si="1009"/>
        <v>1.4706573310300057</v>
      </c>
      <c r="BM457" s="33">
        <f t="shared" si="1009"/>
        <v>2.43593600367279</v>
      </c>
      <c r="BN457" s="33">
        <f t="shared" si="1009"/>
        <v>1.5326333372359424</v>
      </c>
      <c r="BO457" s="33">
        <f t="shared" si="1009"/>
        <v>0.96429665757446958</v>
      </c>
      <c r="BP457" s="33">
        <f t="shared" si="1009"/>
        <v>1.5972211179621532</v>
      </c>
      <c r="BQ457" s="33">
        <f t="shared" si="1009"/>
        <v>1.0049337620672905</v>
      </c>
      <c r="BR457" s="33">
        <f t="shared" si="1009"/>
        <v>0.63228056202462968</v>
      </c>
      <c r="BS457" s="33">
        <f t="shared" si="1009"/>
        <v>0.97039628358779195</v>
      </c>
      <c r="BT457" s="33">
        <f t="shared" si="1009"/>
        <v>0.61055039718370685</v>
      </c>
      <c r="BU457" s="33">
        <f t="shared" si="1009"/>
        <v>0.38414387380272519</v>
      </c>
      <c r="BV457" s="33">
        <f t="shared" si="1009"/>
        <v>0.63628003141358758</v>
      </c>
      <c r="BW457" s="33">
        <f t="shared" si="1009"/>
        <v>0.40033235129808847</v>
      </c>
      <c r="BX457" s="33">
        <f t="shared" si="1009"/>
        <v>0.25187964981362398</v>
      </c>
      <c r="BY457" s="33">
        <f t="shared" si="1009"/>
        <v>0.41720303882331272</v>
      </c>
      <c r="BZ457" s="33">
        <f t="shared" si="1009"/>
        <v>0.26249428750700504</v>
      </c>
      <c r="CA457" s="33">
        <f t="shared" si="1009"/>
        <v>0.16515519917627219</v>
      </c>
      <c r="CB457" s="33">
        <f t="shared" si="1009"/>
        <v>1.399252886240149</v>
      </c>
      <c r="CC457" s="33">
        <f t="shared" si="1009"/>
        <v>0.88037683151027979</v>
      </c>
      <c r="CD457" s="33">
        <f t="shared" si="1009"/>
        <v>0.55391228639356771</v>
      </c>
      <c r="CE457" s="33">
        <f t="shared" ref="CE457:CS457" si="1010">EXP(CE456)</f>
        <v>0.91747741151760909</v>
      </c>
      <c r="CF457" s="33">
        <f t="shared" si="1010"/>
        <v>0.57725509411277254</v>
      </c>
      <c r="CG457" s="33">
        <f t="shared" si="1010"/>
        <v>0.36319525635836353</v>
      </c>
      <c r="CH457" s="33">
        <f t="shared" si="1010"/>
        <v>0.60158160752979351</v>
      </c>
      <c r="CI457" s="33">
        <f t="shared" si="1010"/>
        <v>0.37850092341424246</v>
      </c>
      <c r="CJ457" s="33">
        <f t="shared" si="1010"/>
        <v>0.23814383158038802</v>
      </c>
      <c r="CK457" s="33">
        <f t="shared" si="1010"/>
        <v>2.2794268542713318</v>
      </c>
      <c r="CL457" s="33">
        <f t="shared" si="1010"/>
        <v>1.4341614809993877</v>
      </c>
      <c r="CM457" s="33">
        <f t="shared" si="1010"/>
        <v>0.90234049393958871</v>
      </c>
      <c r="CN457" s="33">
        <f t="shared" si="1010"/>
        <v>1.4945994898892505</v>
      </c>
      <c r="CO457" s="33">
        <f t="shared" si="1010"/>
        <v>0.9403666601118954</v>
      </c>
      <c r="CP457" s="33">
        <f t="shared" si="1010"/>
        <v>0.59165646812546868</v>
      </c>
      <c r="CQ457" s="33">
        <f t="shared" si="1010"/>
        <v>0.9799953137304328</v>
      </c>
      <c r="CR457" s="33">
        <f t="shared" si="1010"/>
        <v>0.6165898799860311</v>
      </c>
      <c r="CS457" s="33">
        <f t="shared" si="1010"/>
        <v>0.38794377358192661</v>
      </c>
    </row>
    <row r="458" spans="2:97" ht="13.9" thickTop="1" thickBot="1" x14ac:dyDescent="0.4">
      <c r="H458" s="32">
        <f t="shared" ref="H458:H459" si="1011">H457</f>
        <v>5.833258276410902E-7</v>
      </c>
      <c r="I458" s="32">
        <f t="shared" ref="I458:J458" si="1012">I453</f>
        <v>-0.42206616896176824</v>
      </c>
      <c r="J458" s="32">
        <f t="shared" si="1012"/>
        <v>0.70031807632446641</v>
      </c>
      <c r="K458" s="32">
        <f t="shared" si="1007"/>
        <v>-0.42206576044814675</v>
      </c>
      <c r="L458" s="32">
        <f>$CE$5-$CE$7*SUMPRODUCT($B$5:$CD$5,Q458:CS458)</f>
        <v>-1.3200814635183633E-4</v>
      </c>
      <c r="M458" s="32">
        <f>SUMPRODUCT($B$7:$CD$7, LN(Q458:CS458))</f>
        <v>-2480.3390488775931</v>
      </c>
      <c r="O458" s="48">
        <f t="shared" si="1008"/>
        <v>0.99999999999999978</v>
      </c>
      <c r="P458" s="39" t="s">
        <v>366</v>
      </c>
      <c r="Q458" s="32">
        <f t="shared" ref="Q458:AV458" si="1013">Q457/$O457</f>
        <v>2.4834514883738116E-2</v>
      </c>
      <c r="R458" s="32">
        <f t="shared" si="1013"/>
        <v>1.5625289567341188E-2</v>
      </c>
      <c r="S458" s="32">
        <f t="shared" si="1013"/>
        <v>9.8310627449837169E-3</v>
      </c>
      <c r="T458" s="32">
        <f t="shared" si="1013"/>
        <v>1.6283765898137337E-2</v>
      </c>
      <c r="U458" s="32">
        <f t="shared" si="1013"/>
        <v>1.0245360483034861E-2</v>
      </c>
      <c r="V458" s="32">
        <f t="shared" si="1013"/>
        <v>6.4461385703990801E-3</v>
      </c>
      <c r="W458" s="32">
        <f t="shared" si="1013"/>
        <v>1.0677117433808645E-2</v>
      </c>
      <c r="X458" s="32">
        <f t="shared" si="1013"/>
        <v>6.7177898351866291E-3</v>
      </c>
      <c r="Y458" s="32">
        <f t="shared" si="1013"/>
        <v>4.2266745261074542E-3</v>
      </c>
      <c r="Z458" s="32">
        <f t="shared" si="1013"/>
        <v>3.5809871922598595E-2</v>
      </c>
      <c r="AA458" s="32">
        <f t="shared" si="1013"/>
        <v>2.2530724710326275E-2</v>
      </c>
      <c r="AB458" s="32">
        <f t="shared" si="1013"/>
        <v>1.4175799261994953E-2</v>
      </c>
      <c r="AC458" s="32">
        <f t="shared" si="1013"/>
        <v>2.3480207846206382E-2</v>
      </c>
      <c r="AD458" s="32">
        <f t="shared" si="1013"/>
        <v>1.4773191601120068E-2</v>
      </c>
      <c r="AE458" s="32">
        <f t="shared" si="1013"/>
        <v>9.2949428519929402E-3</v>
      </c>
      <c r="AF458" s="32">
        <f t="shared" si="1013"/>
        <v>1.5395759071484671E-2</v>
      </c>
      <c r="AG458" s="32">
        <f t="shared" si="1013"/>
        <v>9.6866475841044519E-3</v>
      </c>
      <c r="AH458" s="32">
        <f t="shared" si="1013"/>
        <v>6.0946096248301546E-3</v>
      </c>
      <c r="AI458" s="32">
        <f t="shared" si="1013"/>
        <v>5.8335404922923294E-2</v>
      </c>
      <c r="AJ458" s="32">
        <f t="shared" si="1013"/>
        <v>3.6703257471143169E-2</v>
      </c>
      <c r="AK458" s="32">
        <f t="shared" si="1013"/>
        <v>2.3092821773894354E-2</v>
      </c>
      <c r="AL458" s="32">
        <f t="shared" si="1013"/>
        <v>3.8249995290222008E-2</v>
      </c>
      <c r="AM458" s="32">
        <f t="shared" si="1013"/>
        <v>2.4065992637952192E-2</v>
      </c>
      <c r="AN458" s="32">
        <f t="shared" si="1013"/>
        <v>1.5141753541549454E-2</v>
      </c>
      <c r="AO458" s="32">
        <f t="shared" si="1013"/>
        <v>2.5080174580687377E-2</v>
      </c>
      <c r="AP458" s="32">
        <f t="shared" si="1013"/>
        <v>1.5779852840182525E-2</v>
      </c>
      <c r="AQ458" s="32">
        <f t="shared" si="1013"/>
        <v>9.9283103016977511E-3</v>
      </c>
      <c r="AR458" s="32">
        <f t="shared" si="1013"/>
        <v>1.5237532193340767E-2</v>
      </c>
      <c r="AS458" s="32">
        <f t="shared" si="1013"/>
        <v>9.5870949735578376E-3</v>
      </c>
      <c r="AT458" s="32">
        <f t="shared" si="1013"/>
        <v>6.031973476137183E-3</v>
      </c>
      <c r="AU458" s="32">
        <f t="shared" si="1013"/>
        <v>9.9911114939541853E-3</v>
      </c>
      <c r="AV458" s="32">
        <f t="shared" si="1013"/>
        <v>6.2861711180374202E-3</v>
      </c>
      <c r="AW458" s="32">
        <f t="shared" ref="AW458:CB458" si="1014">AW457/$O457</f>
        <v>3.9551102346480358E-3</v>
      </c>
      <c r="AX458" s="32">
        <f t="shared" si="1014"/>
        <v>6.5510810817678618E-3</v>
      </c>
      <c r="AY458" s="32">
        <f t="shared" si="1014"/>
        <v>4.1217853201868503E-3</v>
      </c>
      <c r="AZ458" s="32">
        <f t="shared" si="1014"/>
        <v>2.5933298662704331E-3</v>
      </c>
      <c r="BA458" s="32">
        <f t="shared" si="1014"/>
        <v>2.1971601974689885E-2</v>
      </c>
      <c r="BB458" s="32">
        <f t="shared" si="1014"/>
        <v>1.3824012456860971E-2</v>
      </c>
      <c r="BC458" s="32">
        <f t="shared" si="1014"/>
        <v>8.6977417772080602E-3</v>
      </c>
      <c r="BD458" s="32">
        <f t="shared" si="1014"/>
        <v>1.4406579900506946E-2</v>
      </c>
      <c r="BE458" s="32">
        <f t="shared" si="1014"/>
        <v>9.0642794382853331E-3</v>
      </c>
      <c r="BF458" s="32">
        <f t="shared" si="1014"/>
        <v>5.7030303030097479E-3</v>
      </c>
      <c r="BG458" s="32">
        <f t="shared" si="1014"/>
        <v>9.4462636210494236E-3</v>
      </c>
      <c r="BH458" s="32">
        <f t="shared" si="1014"/>
        <v>5.9433657190134399E-3</v>
      </c>
      <c r="BI458" s="32">
        <f t="shared" si="1014"/>
        <v>3.7394251830143083E-3</v>
      </c>
      <c r="BJ458" s="32">
        <f t="shared" si="1014"/>
        <v>3.5792428991905358E-2</v>
      </c>
      <c r="BK458" s="32">
        <f t="shared" si="1014"/>
        <v>2.2519750030761929E-2</v>
      </c>
      <c r="BL458" s="32">
        <f t="shared" si="1014"/>
        <v>1.4168894253102917E-2</v>
      </c>
      <c r="BM458" s="32">
        <f t="shared" si="1014"/>
        <v>2.3468770674942279E-2</v>
      </c>
      <c r="BN458" s="32">
        <f t="shared" si="1014"/>
        <v>1.4765995603385887E-2</v>
      </c>
      <c r="BO458" s="32">
        <f t="shared" si="1014"/>
        <v>9.2904153003637302E-3</v>
      </c>
      <c r="BP458" s="32">
        <f t="shared" si="1014"/>
        <v>1.538825982214264E-2</v>
      </c>
      <c r="BQ458" s="32">
        <f t="shared" si="1014"/>
        <v>9.6819292337337898E-3</v>
      </c>
      <c r="BR458" s="32">
        <f t="shared" si="1014"/>
        <v>6.091640950339555E-3</v>
      </c>
      <c r="BS458" s="32">
        <f t="shared" si="1014"/>
        <v>9.3491815092845466E-3</v>
      </c>
      <c r="BT458" s="32">
        <f t="shared" si="1014"/>
        <v>5.8822839497404472E-3</v>
      </c>
      <c r="BU458" s="32">
        <f t="shared" si="1014"/>
        <v>3.7009939780302727E-3</v>
      </c>
      <c r="BV458" s="32">
        <f t="shared" si="1014"/>
        <v>6.1301734198992569E-3</v>
      </c>
      <c r="BW458" s="32">
        <f t="shared" si="1014"/>
        <v>3.8569601714533814E-3</v>
      </c>
      <c r="BX458" s="32">
        <f t="shared" si="1014"/>
        <v>2.4267081443223137E-3</v>
      </c>
      <c r="BY458" s="32">
        <f t="shared" si="1014"/>
        <v>4.0194990460630294E-3</v>
      </c>
      <c r="BZ458" s="32">
        <f t="shared" si="1014"/>
        <v>2.5289737610905533E-3</v>
      </c>
      <c r="CA458" s="32">
        <f t="shared" si="1014"/>
        <v>1.5911704943801122E-3</v>
      </c>
      <c r="CB458" s="32">
        <f t="shared" si="1014"/>
        <v>1.3480955597318007E-2</v>
      </c>
      <c r="CC458" s="32">
        <f t="shared" ref="CC458:CS458" si="1015">CC457/$O457</f>
        <v>8.481898512561422E-3</v>
      </c>
      <c r="CD458" s="32">
        <f t="shared" si="1015"/>
        <v>5.3366099945989318E-3</v>
      </c>
      <c r="CE458" s="32">
        <f t="shared" si="1015"/>
        <v>8.8393401706290207E-3</v>
      </c>
      <c r="CF458" s="32">
        <f t="shared" si="1015"/>
        <v>5.5615038343571612E-3</v>
      </c>
      <c r="CG458" s="32">
        <f t="shared" si="1015"/>
        <v>3.4991667140883836E-3</v>
      </c>
      <c r="CH458" s="32">
        <f t="shared" si="1015"/>
        <v>5.7958750837841478E-3</v>
      </c>
      <c r="CI458" s="32">
        <f t="shared" si="1015"/>
        <v>3.6466275626574137E-3</v>
      </c>
      <c r="CJ458" s="32">
        <f t="shared" si="1015"/>
        <v>2.2943718400587937E-3</v>
      </c>
      <c r="CK458" s="32">
        <f t="shared" si="1015"/>
        <v>2.1960899642905721E-2</v>
      </c>
      <c r="CL458" s="32">
        <f t="shared" si="1015"/>
        <v>1.3817278802752722E-2</v>
      </c>
      <c r="CM458" s="32">
        <f t="shared" si="1015"/>
        <v>8.6935051212564413E-3</v>
      </c>
      <c r="CN458" s="32">
        <f t="shared" si="1015"/>
        <v>1.4399562478739164E-2</v>
      </c>
      <c r="CO458" s="32">
        <f t="shared" si="1015"/>
        <v>9.0598642424318566E-3</v>
      </c>
      <c r="CP458" s="32">
        <f t="shared" si="1015"/>
        <v>5.7002523661734503E-3</v>
      </c>
      <c r="CQ458" s="32">
        <f t="shared" si="1015"/>
        <v>9.4416623613183589E-3</v>
      </c>
      <c r="CR458" s="32">
        <f t="shared" si="1015"/>
        <v>5.9404707151847359E-3</v>
      </c>
      <c r="CS458" s="32">
        <f t="shared" si="1015"/>
        <v>3.737603715055951E-3</v>
      </c>
    </row>
    <row r="459" spans="2:97" ht="13.15" thickTop="1" x14ac:dyDescent="0.35">
      <c r="H459" s="34">
        <f t="shared" si="1011"/>
        <v>5.833258276410902E-7</v>
      </c>
      <c r="I459" s="34">
        <f t="shared" ref="I459:J459" si="1016">I454</f>
        <v>-0.46334330785482503</v>
      </c>
      <c r="J459" s="34">
        <f t="shared" si="1016"/>
        <v>-0.65003306396231009</v>
      </c>
      <c r="K459" s="34">
        <f t="shared" si="1007"/>
        <v>-0.46334368703590006</v>
      </c>
      <c r="L459" s="34">
        <f>$CE$6-$CE$7*SUMPRODUCT($B$6:$CD$6,Q458:CS458)</f>
        <v>1.2040272306990119E-4</v>
      </c>
    </row>
    <row r="460" spans="2:97" ht="13.5" thickBot="1" x14ac:dyDescent="0.4">
      <c r="B460" s="39" t="s">
        <v>367</v>
      </c>
      <c r="D460" s="39" t="s">
        <v>368</v>
      </c>
      <c r="E460" s="39" t="s">
        <v>369</v>
      </c>
      <c r="F460" s="39" t="s">
        <v>370</v>
      </c>
      <c r="H460" s="39" t="s">
        <v>347</v>
      </c>
      <c r="I460" s="39" t="s">
        <v>371</v>
      </c>
      <c r="J460" s="39" t="s">
        <v>372</v>
      </c>
      <c r="K460" s="39" t="s">
        <v>349</v>
      </c>
      <c r="L460" s="39" t="s">
        <v>373</v>
      </c>
      <c r="M460" s="39" t="s">
        <v>374</v>
      </c>
      <c r="O460" s="45" t="s">
        <v>336</v>
      </c>
    </row>
    <row r="461" spans="2:97" ht="13.9" thickTop="1" thickBot="1" x14ac:dyDescent="0.4">
      <c r="B461" s="32">
        <f>1+B456</f>
        <v>4</v>
      </c>
      <c r="D461" s="32">
        <f>IF(F456,IF(M461&lt;0,D456,H461),E456)</f>
        <v>0</v>
      </c>
      <c r="E461" s="32">
        <f>IF(F456,IF(M461&lt;0,H461,E456),H461)</f>
        <v>2.916629138205451E-7</v>
      </c>
      <c r="F461" s="32" t="b">
        <f>OR(F456,M461*M456&lt;=0)</f>
        <v>1</v>
      </c>
      <c r="H461" s="32">
        <f>IF(F456,(D456+E456)/2,2*H456)</f>
        <v>2.916629138205451E-7</v>
      </c>
      <c r="I461" s="32">
        <f>I456</f>
        <v>-0.48847222389497669</v>
      </c>
      <c r="J461" s="32">
        <f>J456</f>
        <v>-1</v>
      </c>
      <c r="K461" s="32">
        <f>I461+J461*H461</f>
        <v>-0.48847251555789051</v>
      </c>
      <c r="L461" s="32">
        <f>$CE$3-$CE$7*SUMPRODUCT($B$3:$CD$3,Q463:CS463)</f>
        <v>7.9266906880093302E-5</v>
      </c>
      <c r="M461" s="32">
        <f>SUMPRODUCT(L461:L464,J461:J464)</f>
        <v>-1.6581817600171567E-4</v>
      </c>
      <c r="O461" s="46">
        <f>SUM(Q461:CS461)</f>
        <v>-1.6469509366580168</v>
      </c>
      <c r="P461" s="39" t="s">
        <v>363</v>
      </c>
      <c r="Q461" s="32">
        <f t="shared" ref="Q461:AV461" si="1017">SUMPRODUCT(B$3:B$6,$K461:$K464)</f>
        <v>0.94689469783391034</v>
      </c>
      <c r="R461" s="32">
        <f t="shared" si="1017"/>
        <v>0.48355120038854787</v>
      </c>
      <c r="S461" s="32">
        <f t="shared" si="1017"/>
        <v>2.0207702943185357E-2</v>
      </c>
      <c r="T461" s="32">
        <f t="shared" si="1017"/>
        <v>0.52482873312895295</v>
      </c>
      <c r="U461" s="32">
        <f t="shared" si="1017"/>
        <v>6.1485235683590378E-2</v>
      </c>
      <c r="V461" s="32">
        <f t="shared" si="1017"/>
        <v>-0.40185826176177214</v>
      </c>
      <c r="W461" s="32">
        <f t="shared" si="1017"/>
        <v>0.1027627684239954</v>
      </c>
      <c r="X461" s="32">
        <f t="shared" si="1017"/>
        <v>-0.36058072902136712</v>
      </c>
      <c r="Y461" s="32">
        <f t="shared" si="1017"/>
        <v>-0.82392422646672969</v>
      </c>
      <c r="Z461" s="32">
        <f t="shared" si="1017"/>
        <v>1.3128837948690248</v>
      </c>
      <c r="AA461" s="32">
        <f t="shared" si="1017"/>
        <v>0.84954029742366233</v>
      </c>
      <c r="AB461" s="32">
        <f t="shared" si="1017"/>
        <v>0.38619679997829981</v>
      </c>
      <c r="AC461" s="32">
        <f t="shared" si="1017"/>
        <v>0.89081783016406724</v>
      </c>
      <c r="AD461" s="32">
        <f t="shared" si="1017"/>
        <v>0.42747433271870477</v>
      </c>
      <c r="AE461" s="32">
        <f t="shared" si="1017"/>
        <v>-3.5869164726657743E-2</v>
      </c>
      <c r="AF461" s="32">
        <f t="shared" si="1017"/>
        <v>0.4687518654591098</v>
      </c>
      <c r="AG461" s="32">
        <f t="shared" si="1017"/>
        <v>5.4083680137472778E-3</v>
      </c>
      <c r="AH461" s="32">
        <f t="shared" si="1017"/>
        <v>-0.45793512943161524</v>
      </c>
      <c r="AI461" s="32">
        <f t="shared" si="1017"/>
        <v>1.8008692575825107</v>
      </c>
      <c r="AJ461" s="32">
        <f t="shared" si="1017"/>
        <v>1.3375257601371482</v>
      </c>
      <c r="AK461" s="32">
        <f t="shared" si="1017"/>
        <v>0.87418226269178567</v>
      </c>
      <c r="AL461" s="32">
        <f t="shared" si="1017"/>
        <v>1.3788032928775531</v>
      </c>
      <c r="AM461" s="32">
        <f t="shared" si="1017"/>
        <v>0.91545979543219058</v>
      </c>
      <c r="AN461" s="32">
        <f t="shared" si="1017"/>
        <v>0.45211629798682806</v>
      </c>
      <c r="AO461" s="32">
        <f t="shared" si="1017"/>
        <v>0.9567373281725956</v>
      </c>
      <c r="AP461" s="32">
        <f t="shared" si="1017"/>
        <v>0.49339383072723308</v>
      </c>
      <c r="AQ461" s="32">
        <f t="shared" si="1017"/>
        <v>3.0050333281870567E-2</v>
      </c>
      <c r="AR461" s="32">
        <f t="shared" si="1017"/>
        <v>0.45842218227601989</v>
      </c>
      <c r="AS461" s="32">
        <f t="shared" si="1017"/>
        <v>-4.9213151693426327E-3</v>
      </c>
      <c r="AT461" s="32">
        <f t="shared" si="1017"/>
        <v>-0.46826481261470515</v>
      </c>
      <c r="AU461" s="32">
        <f t="shared" si="1017"/>
        <v>3.6356217571062388E-2</v>
      </c>
      <c r="AV461" s="32">
        <f t="shared" si="1017"/>
        <v>-0.42698727987430013</v>
      </c>
      <c r="AW461" s="32">
        <f t="shared" ref="AW461:CB461" si="1018">SUMPRODUCT(AH$3:AH$6,$K461:$K464)</f>
        <v>-0.8903307773196627</v>
      </c>
      <c r="AX461" s="32">
        <f t="shared" si="1018"/>
        <v>-0.38570974713389505</v>
      </c>
      <c r="AY461" s="32">
        <f t="shared" si="1018"/>
        <v>-0.84905324457925757</v>
      </c>
      <c r="AZ461" s="32">
        <f t="shared" si="1018"/>
        <v>-1.3123967420246201</v>
      </c>
      <c r="BA461" s="32">
        <f t="shared" si="1018"/>
        <v>0.82441127931113423</v>
      </c>
      <c r="BB461" s="32">
        <f t="shared" si="1018"/>
        <v>0.36106778186577176</v>
      </c>
      <c r="BC461" s="32">
        <f t="shared" si="1018"/>
        <v>-0.10227571557959075</v>
      </c>
      <c r="BD461" s="32">
        <f t="shared" si="1018"/>
        <v>0.40234531460617678</v>
      </c>
      <c r="BE461" s="32">
        <f t="shared" si="1018"/>
        <v>-6.0998182839185733E-2</v>
      </c>
      <c r="BF461" s="32">
        <f t="shared" si="1018"/>
        <v>-0.52434168028454819</v>
      </c>
      <c r="BG461" s="32">
        <f t="shared" si="1018"/>
        <v>-1.9720650098780712E-2</v>
      </c>
      <c r="BH461" s="32">
        <f t="shared" si="1018"/>
        <v>-0.48306414754414323</v>
      </c>
      <c r="BI461" s="32">
        <f t="shared" si="1018"/>
        <v>-0.9464076449895058</v>
      </c>
      <c r="BJ461" s="32">
        <f t="shared" si="1018"/>
        <v>1.3123967420246201</v>
      </c>
      <c r="BK461" s="32">
        <f t="shared" si="1018"/>
        <v>0.84905324457925757</v>
      </c>
      <c r="BL461" s="32">
        <f t="shared" si="1018"/>
        <v>0.38570974713389505</v>
      </c>
      <c r="BM461" s="32">
        <f t="shared" si="1018"/>
        <v>0.8903307773196627</v>
      </c>
      <c r="BN461" s="32">
        <f t="shared" si="1018"/>
        <v>0.42698727987430013</v>
      </c>
      <c r="BO461" s="32">
        <f t="shared" si="1018"/>
        <v>-3.6356217571062388E-2</v>
      </c>
      <c r="BP461" s="32">
        <f t="shared" si="1018"/>
        <v>0.46826481261470515</v>
      </c>
      <c r="BQ461" s="32">
        <f t="shared" si="1018"/>
        <v>4.9213151693426327E-3</v>
      </c>
      <c r="BR461" s="32">
        <f t="shared" si="1018"/>
        <v>-0.45842218227601989</v>
      </c>
      <c r="BS461" s="32">
        <f t="shared" si="1018"/>
        <v>-3.0050333281870567E-2</v>
      </c>
      <c r="BT461" s="32">
        <f t="shared" si="1018"/>
        <v>-0.49339383072723308</v>
      </c>
      <c r="BU461" s="32">
        <f t="shared" si="1018"/>
        <v>-0.9567373281725956</v>
      </c>
      <c r="BV461" s="32">
        <f t="shared" si="1018"/>
        <v>-0.45211629798682806</v>
      </c>
      <c r="BW461" s="32">
        <f t="shared" si="1018"/>
        <v>-0.91545979543219058</v>
      </c>
      <c r="BX461" s="32">
        <f t="shared" si="1018"/>
        <v>-1.3788032928775531</v>
      </c>
      <c r="BY461" s="32">
        <f t="shared" si="1018"/>
        <v>-0.87418226269178567</v>
      </c>
      <c r="BZ461" s="32">
        <f t="shared" si="1018"/>
        <v>-1.3375257601371482</v>
      </c>
      <c r="CA461" s="32">
        <f t="shared" si="1018"/>
        <v>-1.8008692575825107</v>
      </c>
      <c r="CB461" s="32">
        <f t="shared" si="1018"/>
        <v>0.33593876375324372</v>
      </c>
      <c r="CC461" s="32">
        <f t="shared" ref="CC461:CS461" si="1019">SUMPRODUCT(BN$3:BN$6,$K461:$K464)</f>
        <v>-0.1274047336921188</v>
      </c>
      <c r="CD461" s="32">
        <f t="shared" si="1019"/>
        <v>-0.59074823113748132</v>
      </c>
      <c r="CE461" s="32">
        <f t="shared" si="1019"/>
        <v>-8.6127200951713778E-2</v>
      </c>
      <c r="CF461" s="32">
        <f t="shared" si="1019"/>
        <v>-0.5494706983970763</v>
      </c>
      <c r="CG461" s="32">
        <f t="shared" si="1019"/>
        <v>-1.0128141958424388</v>
      </c>
      <c r="CH461" s="32">
        <f t="shared" si="1019"/>
        <v>-0.50819316565667128</v>
      </c>
      <c r="CI461" s="32">
        <f t="shared" si="1019"/>
        <v>-0.97153666310203379</v>
      </c>
      <c r="CJ461" s="32">
        <f t="shared" si="1019"/>
        <v>-1.4348801605473964</v>
      </c>
      <c r="CK461" s="32">
        <f t="shared" si="1019"/>
        <v>0.82392422646672969</v>
      </c>
      <c r="CL461" s="32">
        <f t="shared" si="1019"/>
        <v>0.36058072902136712</v>
      </c>
      <c r="CM461" s="32">
        <f t="shared" si="1019"/>
        <v>-0.1027627684239954</v>
      </c>
      <c r="CN461" s="32">
        <f t="shared" si="1019"/>
        <v>0.40185826176177214</v>
      </c>
      <c r="CO461" s="32">
        <f t="shared" si="1019"/>
        <v>-6.1485235683590378E-2</v>
      </c>
      <c r="CP461" s="32">
        <f t="shared" si="1019"/>
        <v>-0.52482873312895295</v>
      </c>
      <c r="CQ461" s="32">
        <f t="shared" si="1019"/>
        <v>-2.0207702943185357E-2</v>
      </c>
      <c r="CR461" s="32">
        <f t="shared" si="1019"/>
        <v>-0.48355120038854787</v>
      </c>
      <c r="CS461" s="32">
        <f t="shared" si="1019"/>
        <v>-0.94689469783391034</v>
      </c>
    </row>
    <row r="462" spans="2:97" ht="13.9" thickTop="1" thickBot="1" x14ac:dyDescent="0.4">
      <c r="H462" s="33">
        <f>H461</f>
        <v>2.916629138205451E-7</v>
      </c>
      <c r="I462" s="33">
        <f t="shared" ref="I462:J462" si="1020">I457</f>
        <v>0.42698716835222367</v>
      </c>
      <c r="J462" s="33">
        <f t="shared" si="1020"/>
        <v>0.38236632491102951</v>
      </c>
      <c r="K462" s="33">
        <f t="shared" ref="K462:K464" si="1021">I462+J462*H462</f>
        <v>0.42698727987430013</v>
      </c>
      <c r="L462" s="33">
        <f>$CE$4-$CE$7*SUMPRODUCT($B$4:$CD$4,Q463:CS463)</f>
        <v>-3.3104919765492014E-5</v>
      </c>
      <c r="M462" s="39" t="s">
        <v>375</v>
      </c>
      <c r="O462" s="47">
        <f t="shared" ref="O462:O463" si="1022">SUM(Q462:CS462)</f>
        <v>103.79477255992919</v>
      </c>
      <c r="P462" s="39" t="s">
        <v>365</v>
      </c>
      <c r="Q462" s="33">
        <f>EXP(Q461)</f>
        <v>2.5776927034872688</v>
      </c>
      <c r="R462" s="33">
        <f>EXP(R461)</f>
        <v>1.62182360848775</v>
      </c>
      <c r="S462" s="33">
        <f t="shared" ref="S462:CD462" si="1023">EXP(S461)</f>
        <v>1.020413260855249</v>
      </c>
      <c r="T462" s="33">
        <f t="shared" si="1023"/>
        <v>1.6901693535726381</v>
      </c>
      <c r="U462" s="33">
        <f t="shared" si="1023"/>
        <v>1.0634147958203746</v>
      </c>
      <c r="V462" s="33">
        <f t="shared" si="1023"/>
        <v>0.66907557256278738</v>
      </c>
      <c r="W462" s="33">
        <f t="shared" si="1023"/>
        <v>1.1082284711018726</v>
      </c>
      <c r="X462" s="33">
        <f t="shared" si="1023"/>
        <v>0.69727128280253459</v>
      </c>
      <c r="Y462" s="33">
        <f t="shared" si="1023"/>
        <v>0.43870668774435401</v>
      </c>
      <c r="Z462" s="33">
        <f t="shared" si="1023"/>
        <v>3.7168769825456143</v>
      </c>
      <c r="AA462" s="33">
        <f t="shared" si="1023"/>
        <v>2.3385715574172048</v>
      </c>
      <c r="AB462" s="33">
        <f t="shared" si="1023"/>
        <v>1.4713742087356305</v>
      </c>
      <c r="AC462" s="33">
        <f t="shared" si="1023"/>
        <v>2.4371219883577422</v>
      </c>
      <c r="AD462" s="33">
        <f t="shared" si="1023"/>
        <v>1.5333798214720809</v>
      </c>
      <c r="AE462" s="33">
        <f t="shared" si="1023"/>
        <v>0.96476651071625086</v>
      </c>
      <c r="AF462" s="33">
        <f t="shared" si="1023"/>
        <v>1.5979984309485833</v>
      </c>
      <c r="AG462" s="33">
        <f t="shared" si="1023"/>
        <v>1.0054230196379164</v>
      </c>
      <c r="AH462" s="33">
        <f t="shared" si="1023"/>
        <v>0.63258851125264426</v>
      </c>
      <c r="AI462" s="33">
        <f t="shared" si="1023"/>
        <v>6.0549084525885641</v>
      </c>
      <c r="AJ462" s="33">
        <f t="shared" si="1023"/>
        <v>3.8096059558825783</v>
      </c>
      <c r="AK462" s="33">
        <f t="shared" si="1023"/>
        <v>2.3969144459800122</v>
      </c>
      <c r="AL462" s="33">
        <f t="shared" si="1023"/>
        <v>3.9701476795151502</v>
      </c>
      <c r="AM462" s="33">
        <f t="shared" si="1023"/>
        <v>2.4979235217253</v>
      </c>
      <c r="AN462" s="33">
        <f t="shared" si="1023"/>
        <v>1.5716347159031956</v>
      </c>
      <c r="AO462" s="33">
        <f t="shared" si="1023"/>
        <v>2.6031892506022958</v>
      </c>
      <c r="AP462" s="33">
        <f t="shared" si="1023"/>
        <v>1.6378654361230336</v>
      </c>
      <c r="AQ462" s="33">
        <f t="shared" si="1023"/>
        <v>1.030506401417348</v>
      </c>
      <c r="AR462" s="33">
        <f t="shared" si="1023"/>
        <v>1.5815765757312716</v>
      </c>
      <c r="AS462" s="33">
        <f t="shared" si="1023"/>
        <v>0.99509077466140206</v>
      </c>
      <c r="AT462" s="33">
        <f t="shared" si="1023"/>
        <v>0.62608770578078965</v>
      </c>
      <c r="AU462" s="33">
        <f t="shared" si="1023"/>
        <v>1.0370251872975254</v>
      </c>
      <c r="AV462" s="33">
        <f t="shared" si="1023"/>
        <v>0.65247185169908439</v>
      </c>
      <c r="AW462" s="33">
        <f t="shared" si="1023"/>
        <v>0.41051993960633854</v>
      </c>
      <c r="AX462" s="33">
        <f t="shared" si="1023"/>
        <v>0.67996785966068474</v>
      </c>
      <c r="AY462" s="33">
        <f t="shared" si="1023"/>
        <v>0.42781978096871714</v>
      </c>
      <c r="AZ462" s="33">
        <f t="shared" si="1023"/>
        <v>0.2691741416711313</v>
      </c>
      <c r="BA462" s="33">
        <f t="shared" si="1023"/>
        <v>2.2805377702765051</v>
      </c>
      <c r="BB462" s="33">
        <f t="shared" si="1023"/>
        <v>1.434860715118875</v>
      </c>
      <c r="BC462" s="33">
        <f t="shared" si="1023"/>
        <v>0.90278060667323479</v>
      </c>
      <c r="BD462" s="33">
        <f t="shared" si="1023"/>
        <v>1.4953276019952326</v>
      </c>
      <c r="BE462" s="33">
        <f t="shared" si="1023"/>
        <v>0.94082494940468753</v>
      </c>
      <c r="BF462" s="33">
        <f t="shared" si="1023"/>
        <v>0.59194492513965846</v>
      </c>
      <c r="BG462" s="33">
        <f t="shared" si="1023"/>
        <v>0.98047252995845224</v>
      </c>
      <c r="BH462" s="33">
        <f t="shared" si="1023"/>
        <v>0.61689025010974674</v>
      </c>
      <c r="BI462" s="33">
        <f t="shared" si="1023"/>
        <v>0.38813283294799894</v>
      </c>
      <c r="BJ462" s="33">
        <f t="shared" si="1023"/>
        <v>3.7150671078270556</v>
      </c>
      <c r="BK462" s="33">
        <f t="shared" si="1023"/>
        <v>2.3374328268218192</v>
      </c>
      <c r="BL462" s="33">
        <f t="shared" si="1023"/>
        <v>1.4706577462337949</v>
      </c>
      <c r="BM462" s="33">
        <f t="shared" si="1023"/>
        <v>2.4359352701818429</v>
      </c>
      <c r="BN462" s="33">
        <f t="shared" si="1023"/>
        <v>1.5326331663134998</v>
      </c>
      <c r="BO462" s="33">
        <f t="shared" si="1023"/>
        <v>0.96429673285562856</v>
      </c>
      <c r="BP462" s="33">
        <f t="shared" si="1023"/>
        <v>1.5972203107756395</v>
      </c>
      <c r="BQ462" s="33">
        <f t="shared" si="1023"/>
        <v>1.0049334447304754</v>
      </c>
      <c r="BR462" s="33">
        <f t="shared" si="1023"/>
        <v>0.632280482238194</v>
      </c>
      <c r="BS462" s="33">
        <f t="shared" si="1023"/>
        <v>0.97039668906918986</v>
      </c>
      <c r="BT462" s="33">
        <f t="shared" si="1023"/>
        <v>0.6105507680576524</v>
      </c>
      <c r="BU462" s="33">
        <f t="shared" si="1023"/>
        <v>0.38414417997793726</v>
      </c>
      <c r="BV462" s="33">
        <f t="shared" si="1023"/>
        <v>0.63628016731948722</v>
      </c>
      <c r="BW462" s="33">
        <f t="shared" si="1023"/>
        <v>0.40033251270611614</v>
      </c>
      <c r="BX462" s="33">
        <f t="shared" si="1023"/>
        <v>0.25187979912176062</v>
      </c>
      <c r="BY462" s="33">
        <f t="shared" si="1023"/>
        <v>0.41720304271900532</v>
      </c>
      <c r="BZ462" s="33">
        <f t="shared" si="1023"/>
        <v>0.26249433972452102</v>
      </c>
      <c r="CA462" s="33">
        <f t="shared" si="1023"/>
        <v>0.16515526334217076</v>
      </c>
      <c r="CB462" s="33">
        <f t="shared" si="1023"/>
        <v>1.3992533371647331</v>
      </c>
      <c r="CC462" s="33">
        <f t="shared" si="1023"/>
        <v>0.88037728213255262</v>
      </c>
      <c r="CD462" s="33">
        <f t="shared" si="1023"/>
        <v>0.55391267493103891</v>
      </c>
      <c r="CE462" s="33">
        <f t="shared" ref="CE462:CS462" si="1024">EXP(CE461)</f>
        <v>0.91747751978371295</v>
      </c>
      <c r="CF462" s="33">
        <f t="shared" si="1024"/>
        <v>0.57725527167337209</v>
      </c>
      <c r="CG462" s="33">
        <f t="shared" si="1024"/>
        <v>0.3631954369337061</v>
      </c>
      <c r="CH462" s="33">
        <f t="shared" si="1024"/>
        <v>0.60158155564175231</v>
      </c>
      <c r="CI462" s="33">
        <f t="shared" si="1024"/>
        <v>0.37850096252770787</v>
      </c>
      <c r="CJ462" s="33">
        <f t="shared" si="1024"/>
        <v>0.2381439013394816</v>
      </c>
      <c r="CK462" s="33">
        <f t="shared" si="1024"/>
        <v>2.2794272983199346</v>
      </c>
      <c r="CL462" s="33">
        <f t="shared" si="1024"/>
        <v>1.4341620322877939</v>
      </c>
      <c r="CM462" s="33">
        <f t="shared" si="1024"/>
        <v>0.90234101187252036</v>
      </c>
      <c r="CN462" s="33">
        <f t="shared" si="1024"/>
        <v>1.4945994757657335</v>
      </c>
      <c r="CO462" s="33">
        <f t="shared" si="1024"/>
        <v>0.94036682951034822</v>
      </c>
      <c r="CP462" s="33">
        <f t="shared" si="1024"/>
        <v>0.59165668687946849</v>
      </c>
      <c r="CQ462" s="33">
        <f t="shared" si="1024"/>
        <v>0.97999510429907599</v>
      </c>
      <c r="CR462" s="33">
        <f t="shared" si="1024"/>
        <v>0.61658986511636615</v>
      </c>
      <c r="CS462" s="33">
        <f t="shared" si="1024"/>
        <v>0.38794383777675884</v>
      </c>
    </row>
    <row r="463" spans="2:97" ht="13.9" thickTop="1" thickBot="1" x14ac:dyDescent="0.4">
      <c r="H463" s="32">
        <f t="shared" ref="H463:H464" si="1025">H462</f>
        <v>2.916629138205451E-7</v>
      </c>
      <c r="I463" s="32">
        <f t="shared" ref="I463:J463" si="1026">I458</f>
        <v>-0.42206616896176824</v>
      </c>
      <c r="J463" s="32">
        <f t="shared" si="1026"/>
        <v>0.70031807632446641</v>
      </c>
      <c r="K463" s="32">
        <f t="shared" si="1021"/>
        <v>-0.4220659647049575</v>
      </c>
      <c r="L463" s="32">
        <f>$CE$5-$CE$7*SUMPRODUCT($B$5:$CD$5,Q463:CS463)</f>
        <v>-5.7139531520533637E-5</v>
      </c>
      <c r="M463" s="32">
        <f>SUMPRODUCT($B$7:$CD$7, LN(Q463:CS463))</f>
        <v>-2480.3390488775126</v>
      </c>
      <c r="O463" s="48">
        <f t="shared" si="1022"/>
        <v>0.99999999999999967</v>
      </c>
      <c r="P463" s="39" t="s">
        <v>366</v>
      </c>
      <c r="Q463" s="32">
        <f t="shared" ref="Q463:AV463" si="1027">Q462/$O462</f>
        <v>2.4834513722730656E-2</v>
      </c>
      <c r="R463" s="32">
        <f t="shared" si="1027"/>
        <v>1.5625291799269938E-2</v>
      </c>
      <c r="S463" s="32">
        <f t="shared" si="1027"/>
        <v>9.8310660131374263E-3</v>
      </c>
      <c r="T463" s="32">
        <f t="shared" si="1027"/>
        <v>1.6283761810805698E-2</v>
      </c>
      <c r="U463" s="32">
        <f t="shared" si="1027"/>
        <v>1.0245359853805532E-2</v>
      </c>
      <c r="V463" s="32">
        <f t="shared" si="1027"/>
        <v>6.446139396629782E-3</v>
      </c>
      <c r="W463" s="32">
        <f t="shared" si="1027"/>
        <v>1.0677112572909217E-2</v>
      </c>
      <c r="X463" s="32">
        <f t="shared" si="1027"/>
        <v>6.7177880504525698E-3</v>
      </c>
      <c r="Y463" s="32">
        <f t="shared" si="1027"/>
        <v>4.2266742045323413E-3</v>
      </c>
      <c r="Z463" s="32">
        <f t="shared" si="1027"/>
        <v>3.5809866825417994E-2</v>
      </c>
      <c r="AA463" s="32">
        <f t="shared" si="1027"/>
        <v>2.2530725774912767E-2</v>
      </c>
      <c r="AB463" s="32">
        <f t="shared" si="1027"/>
        <v>1.4175802619405388E-2</v>
      </c>
      <c r="AC463" s="32">
        <f t="shared" si="1027"/>
        <v>2.3480199708040141E-2</v>
      </c>
      <c r="AD463" s="32">
        <f t="shared" si="1027"/>
        <v>1.4773189281634926E-2</v>
      </c>
      <c r="AE463" s="32">
        <f t="shared" si="1027"/>
        <v>9.2949431548608342E-3</v>
      </c>
      <c r="AF463" s="32">
        <f t="shared" si="1027"/>
        <v>1.5395750590675735E-2</v>
      </c>
      <c r="AG463" s="32">
        <f t="shared" si="1027"/>
        <v>9.6866440846758804E-3</v>
      </c>
      <c r="AH463" s="32">
        <f t="shared" si="1027"/>
        <v>6.0946085785524443E-3</v>
      </c>
      <c r="AI463" s="32">
        <f t="shared" si="1027"/>
        <v>5.8335389184388568E-2</v>
      </c>
      <c r="AJ463" s="32">
        <f t="shared" si="1027"/>
        <v>3.6703254527418343E-2</v>
      </c>
      <c r="AK463" s="32">
        <f t="shared" si="1027"/>
        <v>2.3092824299952852E-2</v>
      </c>
      <c r="AL463" s="32">
        <f t="shared" si="1027"/>
        <v>3.8249977157788558E-2</v>
      </c>
      <c r="AM463" s="32">
        <f t="shared" si="1027"/>
        <v>2.4065985792136545E-2</v>
      </c>
      <c r="AN463" s="32">
        <f t="shared" si="1027"/>
        <v>1.5141752105056762E-2</v>
      </c>
      <c r="AO463" s="32">
        <f t="shared" si="1027"/>
        <v>2.5080157568621891E-2</v>
      </c>
      <c r="AP463" s="32">
        <f t="shared" si="1027"/>
        <v>1.5779845128302203E-2</v>
      </c>
      <c r="AQ463" s="32">
        <f t="shared" si="1027"/>
        <v>9.9283073318779374E-3</v>
      </c>
      <c r="AR463" s="32">
        <f t="shared" si="1027"/>
        <v>1.5237535925213368E-2</v>
      </c>
      <c r="AS463" s="32">
        <f t="shared" si="1027"/>
        <v>9.5870991391869467E-3</v>
      </c>
      <c r="AT463" s="32">
        <f t="shared" si="1027"/>
        <v>6.0319772406582242E-3</v>
      </c>
      <c r="AU463" s="32">
        <f t="shared" si="1027"/>
        <v>9.9911119001563024E-3</v>
      </c>
      <c r="AV463" s="32">
        <f t="shared" si="1027"/>
        <v>6.2861725654089103E-3</v>
      </c>
      <c r="AW463" s="32">
        <f t="shared" ref="AW463:CB463" si="1028">AW462/$O462</f>
        <v>3.955111895151674E-3</v>
      </c>
      <c r="AX463" s="32">
        <f t="shared" si="1028"/>
        <v>6.5510800100080559E-3</v>
      </c>
      <c r="AY463" s="32">
        <f t="shared" si="1028"/>
        <v>4.1217854273123619E-3</v>
      </c>
      <c r="AZ463" s="32">
        <f t="shared" si="1028"/>
        <v>2.5933304253421348E-3</v>
      </c>
      <c r="BA463" s="32">
        <f t="shared" si="1028"/>
        <v>2.1971605255551425E-2</v>
      </c>
      <c r="BB463" s="32">
        <f t="shared" si="1028"/>
        <v>1.3824017142004073E-2</v>
      </c>
      <c r="BC463" s="32">
        <f t="shared" si="1028"/>
        <v>8.6977463739995754E-3</v>
      </c>
      <c r="BD463" s="32">
        <f t="shared" si="1028"/>
        <v>1.4406579109095865E-2</v>
      </c>
      <c r="BE463" s="32">
        <f t="shared" si="1028"/>
        <v>9.0642806588498714E-3</v>
      </c>
      <c r="BF463" s="32">
        <f t="shared" si="1028"/>
        <v>5.7030321522009248E-3</v>
      </c>
      <c r="BG463" s="32">
        <f t="shared" si="1028"/>
        <v>9.4462611726649874E-3</v>
      </c>
      <c r="BH463" s="32">
        <f t="shared" si="1028"/>
        <v>5.9433653053535592E-3</v>
      </c>
      <c r="BI463" s="32">
        <f t="shared" si="1028"/>
        <v>3.7394256317089401E-3</v>
      </c>
      <c r="BJ463" s="32">
        <f t="shared" si="1028"/>
        <v>3.5792429774650206E-2</v>
      </c>
      <c r="BK463" s="32">
        <f t="shared" si="1028"/>
        <v>2.2519754792778495E-2</v>
      </c>
      <c r="BL463" s="32">
        <f t="shared" si="1028"/>
        <v>1.4168899935540243E-2</v>
      </c>
      <c r="BM463" s="32">
        <f t="shared" si="1028"/>
        <v>2.3468766394525109E-2</v>
      </c>
      <c r="BN463" s="32">
        <f t="shared" si="1028"/>
        <v>1.476599570974141E-2</v>
      </c>
      <c r="BO463" s="32">
        <f t="shared" si="1028"/>
        <v>9.29041712865512E-3</v>
      </c>
      <c r="BP463" s="32">
        <f t="shared" si="1028"/>
        <v>1.5388253872355991E-2</v>
      </c>
      <c r="BQ463" s="32">
        <f t="shared" si="1028"/>
        <v>9.681927325870341E-3</v>
      </c>
      <c r="BR463" s="32">
        <f t="shared" si="1028"/>
        <v>6.0916409048743462E-3</v>
      </c>
      <c r="BS463" s="32">
        <f t="shared" si="1028"/>
        <v>9.3491865258329906E-3</v>
      </c>
      <c r="BT463" s="32">
        <f t="shared" si="1028"/>
        <v>5.8822882212601953E-3</v>
      </c>
      <c r="BU463" s="32">
        <f t="shared" si="1028"/>
        <v>3.700997367243514E-3</v>
      </c>
      <c r="BV463" s="32">
        <f t="shared" si="1028"/>
        <v>6.1301754570743027E-3</v>
      </c>
      <c r="BW463" s="32">
        <f t="shared" si="1028"/>
        <v>3.8569621844392167E-3</v>
      </c>
      <c r="BX463" s="32">
        <f t="shared" si="1028"/>
        <v>2.4267098709265908E-3</v>
      </c>
      <c r="BY463" s="32">
        <f t="shared" si="1028"/>
        <v>4.0194995608099629E-3</v>
      </c>
      <c r="BZ463" s="32">
        <f t="shared" si="1028"/>
        <v>2.5289745644267551E-3</v>
      </c>
      <c r="CA463" s="32">
        <f t="shared" si="1028"/>
        <v>1.5911713014912497E-3</v>
      </c>
      <c r="CB463" s="32">
        <f t="shared" si="1028"/>
        <v>1.3480961542228246E-2</v>
      </c>
      <c r="CC463" s="32">
        <f t="shared" ref="CC463:CS463" si="1029">CC462/$O462</f>
        <v>8.4819038610469428E-3</v>
      </c>
      <c r="CD463" s="32">
        <f t="shared" si="1029"/>
        <v>5.3366143715110502E-3</v>
      </c>
      <c r="CE463" s="32">
        <f t="shared" si="1029"/>
        <v>8.8393422631566371E-3</v>
      </c>
      <c r="CF463" s="32">
        <f t="shared" si="1029"/>
        <v>5.561506205334913E-3</v>
      </c>
      <c r="CG463" s="32">
        <f t="shared" si="1029"/>
        <v>3.4991688692607688E-3</v>
      </c>
      <c r="CH463" s="32">
        <f t="shared" si="1029"/>
        <v>5.7958752719883865E-3</v>
      </c>
      <c r="CI463" s="32">
        <f t="shared" si="1029"/>
        <v>3.646628372437238E-3</v>
      </c>
      <c r="CJ463" s="32">
        <f t="shared" si="1029"/>
        <v>2.2943727845444405E-3</v>
      </c>
      <c r="CK463" s="32">
        <f t="shared" si="1029"/>
        <v>2.1960906528349831E-2</v>
      </c>
      <c r="CL463" s="32">
        <f t="shared" si="1029"/>
        <v>1.3817285754537736E-2</v>
      </c>
      <c r="CM463" s="32">
        <f t="shared" si="1029"/>
        <v>8.6935111433624982E-3</v>
      </c>
      <c r="CN463" s="32">
        <f t="shared" si="1029"/>
        <v>1.4399564052253011E-2</v>
      </c>
      <c r="CO463" s="32">
        <f t="shared" si="1029"/>
        <v>9.0598669501144452E-3</v>
      </c>
      <c r="CP463" s="32">
        <f t="shared" si="1029"/>
        <v>5.7002551504976504E-3</v>
      </c>
      <c r="CQ463" s="32">
        <f t="shared" si="1029"/>
        <v>9.441661464533244E-3</v>
      </c>
      <c r="CR463" s="32">
        <f t="shared" si="1029"/>
        <v>5.9404712772057819E-3</v>
      </c>
      <c r="CS463" s="32">
        <f t="shared" si="1029"/>
        <v>3.7376047772807366E-3</v>
      </c>
    </row>
    <row r="464" spans="2:97" ht="13.15" thickTop="1" x14ac:dyDescent="0.35">
      <c r="H464" s="34">
        <f t="shared" si="1025"/>
        <v>2.916629138205451E-7</v>
      </c>
      <c r="I464" s="34">
        <f t="shared" ref="I464:J464" si="1030">I459</f>
        <v>-0.46334330785482503</v>
      </c>
      <c r="J464" s="34">
        <f t="shared" si="1030"/>
        <v>-0.65003306396231009</v>
      </c>
      <c r="K464" s="34">
        <f t="shared" si="1021"/>
        <v>-0.46334349744536252</v>
      </c>
      <c r="L464" s="34">
        <f>$CE$6-$CE$7*SUMPRODUCT($B$6:$CD$6,Q463:CS463)</f>
        <v>5.211614254108099E-5</v>
      </c>
    </row>
    <row r="465" spans="2:97" ht="13.5" thickBot="1" x14ac:dyDescent="0.4">
      <c r="B465" s="39" t="s">
        <v>367</v>
      </c>
      <c r="D465" s="39" t="s">
        <v>368</v>
      </c>
      <c r="E465" s="39" t="s">
        <v>369</v>
      </c>
      <c r="F465" s="39" t="s">
        <v>370</v>
      </c>
      <c r="H465" s="39" t="s">
        <v>347</v>
      </c>
      <c r="I465" s="39" t="s">
        <v>371</v>
      </c>
      <c r="J465" s="39" t="s">
        <v>372</v>
      </c>
      <c r="K465" s="39" t="s">
        <v>349</v>
      </c>
      <c r="L465" s="39" t="s">
        <v>373</v>
      </c>
      <c r="M465" s="39" t="s">
        <v>374</v>
      </c>
      <c r="O465" s="45" t="s">
        <v>336</v>
      </c>
    </row>
    <row r="466" spans="2:97" ht="13.9" thickTop="1" thickBot="1" x14ac:dyDescent="0.4">
      <c r="B466" s="32">
        <f>1+B461</f>
        <v>5</v>
      </c>
      <c r="D466" s="32">
        <f>IF(F461,IF(M466&lt;0,D461,H466),E461)</f>
        <v>0</v>
      </c>
      <c r="E466" s="32">
        <f>IF(F461,IF(M466&lt;0,H466,E461),H466)</f>
        <v>1.4583145691027255E-7</v>
      </c>
      <c r="F466" s="32" t="b">
        <f>OR(F461,M466*M461&lt;=0)</f>
        <v>1</v>
      </c>
      <c r="H466" s="32">
        <f>IF(F461,(D461+E461)/2,2*H461)</f>
        <v>1.4583145691027255E-7</v>
      </c>
      <c r="I466" s="32">
        <f>I461</f>
        <v>-0.48847222389497669</v>
      </c>
      <c r="J466" s="32">
        <f>J461</f>
        <v>-1</v>
      </c>
      <c r="K466" s="32">
        <f>I466+J466*H466</f>
        <v>-0.4884723697264336</v>
      </c>
      <c r="L466" s="32">
        <f>$CE$3-$CE$7*SUMPRODUCT($B$3:$CD$3,Q468:CS468)</f>
        <v>2.7336101368291565E-5</v>
      </c>
      <c r="M466" s="32">
        <f>SUMPRODUCT(L466:L469,J466:J469)</f>
        <v>-5.7184302245953268E-5</v>
      </c>
      <c r="O466" s="46">
        <f>SUM(Q466:CS466)</f>
        <v>-1.6469507215797243</v>
      </c>
      <c r="P466" s="39" t="s">
        <v>363</v>
      </c>
      <c r="Q466" s="32">
        <f t="shared" ref="Q466:AV466" si="1031">SUMPRODUCT(B$3:B$6,$K466:$K469)</f>
        <v>0.94689461509662842</v>
      </c>
      <c r="R466" s="32">
        <f t="shared" si="1031"/>
        <v>0.4835512124465346</v>
      </c>
      <c r="S466" s="32">
        <f t="shared" si="1031"/>
        <v>2.0207809796440823E-2</v>
      </c>
      <c r="T466" s="32">
        <f t="shared" si="1031"/>
        <v>0.52482854826326553</v>
      </c>
      <c r="U466" s="32">
        <f t="shared" si="1031"/>
        <v>6.1485145613171699E-2</v>
      </c>
      <c r="V466" s="32">
        <f t="shared" si="1031"/>
        <v>-0.40185825703692207</v>
      </c>
      <c r="W466" s="32">
        <f t="shared" si="1031"/>
        <v>0.10276248142990257</v>
      </c>
      <c r="X466" s="32">
        <f t="shared" si="1031"/>
        <v>-0.3605809212201912</v>
      </c>
      <c r="Y466" s="32">
        <f t="shared" si="1031"/>
        <v>-0.82392432387028491</v>
      </c>
      <c r="Z466" s="32">
        <f t="shared" si="1031"/>
        <v>1.3128836643365671</v>
      </c>
      <c r="AA466" s="32">
        <f t="shared" si="1031"/>
        <v>0.84954026168647334</v>
      </c>
      <c r="AB466" s="32">
        <f t="shared" si="1031"/>
        <v>0.38619685903637957</v>
      </c>
      <c r="AC466" s="32">
        <f t="shared" si="1031"/>
        <v>0.89081759750320422</v>
      </c>
      <c r="AD466" s="32">
        <f t="shared" si="1031"/>
        <v>0.42747419485311045</v>
      </c>
      <c r="AE466" s="32">
        <f t="shared" si="1031"/>
        <v>-3.5869207796983327E-2</v>
      </c>
      <c r="AF466" s="32">
        <f t="shared" si="1031"/>
        <v>0.46875153066984132</v>
      </c>
      <c r="AG466" s="32">
        <f t="shared" si="1031"/>
        <v>5.408128019747549E-3</v>
      </c>
      <c r="AH466" s="32">
        <f t="shared" si="1031"/>
        <v>-0.45793527463034622</v>
      </c>
      <c r="AI466" s="32">
        <f t="shared" si="1031"/>
        <v>1.8008690633231521</v>
      </c>
      <c r="AJ466" s="32">
        <f t="shared" si="1031"/>
        <v>1.3375256606730583</v>
      </c>
      <c r="AK466" s="32">
        <f t="shared" si="1031"/>
        <v>0.87418225802296456</v>
      </c>
      <c r="AL466" s="32">
        <f t="shared" si="1031"/>
        <v>1.3788029964897892</v>
      </c>
      <c r="AM466" s="32">
        <f t="shared" si="1031"/>
        <v>0.91545959383969544</v>
      </c>
      <c r="AN466" s="32">
        <f t="shared" si="1031"/>
        <v>0.45211619118960167</v>
      </c>
      <c r="AO466" s="32">
        <f t="shared" si="1031"/>
        <v>0.95673692965642632</v>
      </c>
      <c r="AP466" s="32">
        <f t="shared" si="1031"/>
        <v>0.49339352700633254</v>
      </c>
      <c r="AQ466" s="32">
        <f t="shared" si="1031"/>
        <v>3.0050124356238772E-2</v>
      </c>
      <c r="AR466" s="32">
        <f t="shared" si="1031"/>
        <v>0.45842224537019477</v>
      </c>
      <c r="AS466" s="32">
        <f t="shared" si="1031"/>
        <v>-4.9211572798990022E-3</v>
      </c>
      <c r="AT466" s="32">
        <f t="shared" si="1031"/>
        <v>-0.46826455992999277</v>
      </c>
      <c r="AU466" s="32">
        <f t="shared" si="1031"/>
        <v>3.6356178536831874E-2</v>
      </c>
      <c r="AV466" s="32">
        <f t="shared" si="1031"/>
        <v>-0.4269872241132619</v>
      </c>
      <c r="AW466" s="32">
        <f t="shared" ref="AW466:CB466" si="1032">SUMPRODUCT(AH$3:AH$6,$K466:$K469)</f>
        <v>-0.89033062676335573</v>
      </c>
      <c r="AX466" s="32">
        <f t="shared" si="1032"/>
        <v>-0.38570988829653108</v>
      </c>
      <c r="AY466" s="32">
        <f t="shared" si="1032"/>
        <v>-0.84905329094662485</v>
      </c>
      <c r="AZ466" s="32">
        <f t="shared" si="1032"/>
        <v>-1.3123966935967186</v>
      </c>
      <c r="BA466" s="32">
        <f t="shared" si="1032"/>
        <v>0.82441129461013352</v>
      </c>
      <c r="BB466" s="32">
        <f t="shared" si="1032"/>
        <v>0.36106789196003974</v>
      </c>
      <c r="BC466" s="32">
        <f t="shared" si="1032"/>
        <v>-0.10227551069005403</v>
      </c>
      <c r="BD466" s="32">
        <f t="shared" si="1032"/>
        <v>0.40234522777677062</v>
      </c>
      <c r="BE466" s="32">
        <f t="shared" si="1032"/>
        <v>-6.0998174873323124E-2</v>
      </c>
      <c r="BF466" s="32">
        <f t="shared" si="1032"/>
        <v>-0.52434157752341692</v>
      </c>
      <c r="BG466" s="32">
        <f t="shared" si="1032"/>
        <v>-1.9720839056592276E-2</v>
      </c>
      <c r="BH466" s="32">
        <f t="shared" si="1032"/>
        <v>-0.48306424170668605</v>
      </c>
      <c r="BI466" s="32">
        <f t="shared" si="1032"/>
        <v>-0.94640764435677982</v>
      </c>
      <c r="BJ466" s="32">
        <f t="shared" si="1032"/>
        <v>1.3123966935967186</v>
      </c>
      <c r="BK466" s="32">
        <f t="shared" si="1032"/>
        <v>0.84905329094662485</v>
      </c>
      <c r="BL466" s="32">
        <f t="shared" si="1032"/>
        <v>0.38570988829653108</v>
      </c>
      <c r="BM466" s="32">
        <f t="shared" si="1032"/>
        <v>0.89033062676335573</v>
      </c>
      <c r="BN466" s="32">
        <f t="shared" si="1032"/>
        <v>0.4269872241132619</v>
      </c>
      <c r="BO466" s="32">
        <f t="shared" si="1032"/>
        <v>-3.6356178536831874E-2</v>
      </c>
      <c r="BP466" s="32">
        <f t="shared" si="1032"/>
        <v>0.46826455992999277</v>
      </c>
      <c r="BQ466" s="32">
        <f t="shared" si="1032"/>
        <v>4.9211572798990022E-3</v>
      </c>
      <c r="BR466" s="32">
        <f t="shared" si="1032"/>
        <v>-0.45842224537019477</v>
      </c>
      <c r="BS466" s="32">
        <f t="shared" si="1032"/>
        <v>-3.0050124356238772E-2</v>
      </c>
      <c r="BT466" s="32">
        <f t="shared" si="1032"/>
        <v>-0.49339352700633254</v>
      </c>
      <c r="BU466" s="32">
        <f t="shared" si="1032"/>
        <v>-0.95673692965642632</v>
      </c>
      <c r="BV466" s="32">
        <f t="shared" si="1032"/>
        <v>-0.45211619118960167</v>
      </c>
      <c r="BW466" s="32">
        <f t="shared" si="1032"/>
        <v>-0.91545959383969544</v>
      </c>
      <c r="BX466" s="32">
        <f t="shared" si="1032"/>
        <v>-1.3788029964897892</v>
      </c>
      <c r="BY466" s="32">
        <f t="shared" si="1032"/>
        <v>-0.87418225802296456</v>
      </c>
      <c r="BZ466" s="32">
        <f t="shared" si="1032"/>
        <v>-1.3375256606730583</v>
      </c>
      <c r="CA466" s="32">
        <f t="shared" si="1032"/>
        <v>-1.8008690633231521</v>
      </c>
      <c r="CB466" s="32">
        <f t="shared" si="1032"/>
        <v>0.33593892488369992</v>
      </c>
      <c r="CC466" s="32">
        <f t="shared" ref="CC466:CS466" si="1033">SUMPRODUCT(BN$3:BN$6,$K466:$K469)</f>
        <v>-0.12740447776639385</v>
      </c>
      <c r="CD466" s="32">
        <f t="shared" si="1033"/>
        <v>-0.59074788041648763</v>
      </c>
      <c r="CE466" s="32">
        <f t="shared" si="1033"/>
        <v>-8.6127141949662978E-2</v>
      </c>
      <c r="CF466" s="32">
        <f t="shared" si="1033"/>
        <v>-0.54947054459975675</v>
      </c>
      <c r="CG466" s="32">
        <f t="shared" si="1033"/>
        <v>-1.0128139472498505</v>
      </c>
      <c r="CH466" s="32">
        <f t="shared" si="1033"/>
        <v>-0.50819320878302587</v>
      </c>
      <c r="CI466" s="32">
        <f t="shared" si="1033"/>
        <v>-0.97153661143311965</v>
      </c>
      <c r="CJ466" s="32">
        <f t="shared" si="1033"/>
        <v>-1.4348800140832134</v>
      </c>
      <c r="CK466" s="32">
        <f t="shared" si="1033"/>
        <v>0.82392432387028491</v>
      </c>
      <c r="CL466" s="32">
        <f t="shared" si="1033"/>
        <v>0.3605809212201912</v>
      </c>
      <c r="CM466" s="32">
        <f t="shared" si="1033"/>
        <v>-0.10276248142990257</v>
      </c>
      <c r="CN466" s="32">
        <f t="shared" si="1033"/>
        <v>0.40185825703692207</v>
      </c>
      <c r="CO466" s="32">
        <f t="shared" si="1033"/>
        <v>-6.1485145613171699E-2</v>
      </c>
      <c r="CP466" s="32">
        <f t="shared" si="1033"/>
        <v>-0.52482854826326553</v>
      </c>
      <c r="CQ466" s="32">
        <f t="shared" si="1033"/>
        <v>-2.0207809796440823E-2</v>
      </c>
      <c r="CR466" s="32">
        <f t="shared" si="1033"/>
        <v>-0.4835512124465346</v>
      </c>
      <c r="CS466" s="32">
        <f t="shared" si="1033"/>
        <v>-0.94689461509662842</v>
      </c>
    </row>
    <row r="467" spans="2:97" ht="13.9" thickTop="1" thickBot="1" x14ac:dyDescent="0.4">
      <c r="H467" s="33">
        <f>H466</f>
        <v>1.4583145691027255E-7</v>
      </c>
      <c r="I467" s="33">
        <f t="shared" ref="I467:J467" si="1034">I462</f>
        <v>0.42698716835222367</v>
      </c>
      <c r="J467" s="33">
        <f t="shared" si="1034"/>
        <v>0.38236632491102951</v>
      </c>
      <c r="K467" s="33">
        <f t="shared" ref="K467:K469" si="1035">I467+J467*H467</f>
        <v>0.4269872241132619</v>
      </c>
      <c r="L467" s="33">
        <f>$CE$4-$CE$7*SUMPRODUCT($B$4:$CD$4,Q468:CS468)</f>
        <v>-1.141661144288264E-5</v>
      </c>
      <c r="M467" s="39" t="s">
        <v>375</v>
      </c>
      <c r="O467" s="47">
        <f t="shared" ref="O467:O468" si="1036">SUM(Q467:CS467)</f>
        <v>103.79476639842613</v>
      </c>
      <c r="P467" s="39" t="s">
        <v>365</v>
      </c>
      <c r="Q467" s="33">
        <f>EXP(Q466)</f>
        <v>2.5776924902159899</v>
      </c>
      <c r="R467" s="33">
        <f>EXP(R466)</f>
        <v>1.6218236280436777</v>
      </c>
      <c r="S467" s="33">
        <f t="shared" ref="S467:CD467" si="1037">EXP(S466)</f>
        <v>1.0204133698897337</v>
      </c>
      <c r="T467" s="33">
        <f t="shared" si="1037"/>
        <v>1.6901690411183476</v>
      </c>
      <c r="U467" s="33">
        <f t="shared" si="1037"/>
        <v>1.0634147000381631</v>
      </c>
      <c r="V467" s="33">
        <f t="shared" si="1037"/>
        <v>0.66907557572406917</v>
      </c>
      <c r="W467" s="33">
        <f t="shared" si="1037"/>
        <v>1.1082281530468936</v>
      </c>
      <c r="X467" s="33">
        <f t="shared" si="1037"/>
        <v>0.69727114878782681</v>
      </c>
      <c r="Y467" s="33">
        <f t="shared" si="1037"/>
        <v>0.43870664501276496</v>
      </c>
      <c r="Z467" s="33">
        <f t="shared" si="1037"/>
        <v>3.7168764973725583</v>
      </c>
      <c r="AA467" s="33">
        <f t="shared" si="1037"/>
        <v>2.3385714738432326</v>
      </c>
      <c r="AB467" s="33">
        <f t="shared" si="1037"/>
        <v>1.4713742956321685</v>
      </c>
      <c r="AC467" s="33">
        <f t="shared" si="1037"/>
        <v>2.4371214213349033</v>
      </c>
      <c r="AD467" s="33">
        <f t="shared" si="1037"/>
        <v>1.5333796100717749</v>
      </c>
      <c r="AE467" s="33">
        <f t="shared" si="1037"/>
        <v>0.96476646916344411</v>
      </c>
      <c r="AF467" s="33">
        <f t="shared" si="1037"/>
        <v>1.5979978959559471</v>
      </c>
      <c r="AG467" s="33">
        <f t="shared" si="1037"/>
        <v>1.0054227783424534</v>
      </c>
      <c r="AH467" s="33">
        <f t="shared" si="1037"/>
        <v>0.63258841940160182</v>
      </c>
      <c r="AI467" s="33">
        <f t="shared" si="1037"/>
        <v>6.0549072763660465</v>
      </c>
      <c r="AJ467" s="33">
        <f t="shared" si="1037"/>
        <v>3.8096055769636079</v>
      </c>
      <c r="AK467" s="33">
        <f t="shared" si="1037"/>
        <v>2.3969144347892475</v>
      </c>
      <c r="AL467" s="33">
        <f t="shared" si="1037"/>
        <v>3.9701465028121312</v>
      </c>
      <c r="AM467" s="33">
        <f t="shared" si="1037"/>
        <v>2.497923018162715</v>
      </c>
      <c r="AN467" s="33">
        <f t="shared" si="1037"/>
        <v>1.571634548056976</v>
      </c>
      <c r="AO467" s="33">
        <f t="shared" si="1037"/>
        <v>2.6031882131894943</v>
      </c>
      <c r="AP467" s="33">
        <f t="shared" si="1037"/>
        <v>1.637864938669144</v>
      </c>
      <c r="AQ467" s="33">
        <f t="shared" si="1037"/>
        <v>1.0305061861181695</v>
      </c>
      <c r="AR467" s="33">
        <f t="shared" si="1037"/>
        <v>1.5815766755195437</v>
      </c>
      <c r="AS467" s="33">
        <f t="shared" si="1037"/>
        <v>0.99509093177574315</v>
      </c>
      <c r="AT467" s="33">
        <f t="shared" si="1037"/>
        <v>0.6260878639836015</v>
      </c>
      <c r="AU467" s="33">
        <f t="shared" si="1037"/>
        <v>1.037025146818046</v>
      </c>
      <c r="AV467" s="33">
        <f t="shared" si="1037"/>
        <v>0.65247188808159329</v>
      </c>
      <c r="AW467" s="33">
        <f t="shared" si="1037"/>
        <v>0.41052000141270922</v>
      </c>
      <c r="AX467" s="33">
        <f t="shared" si="1037"/>
        <v>0.67996776367463607</v>
      </c>
      <c r="AY467" s="33">
        <f t="shared" si="1037"/>
        <v>0.42781976113184067</v>
      </c>
      <c r="AZ467" s="33">
        <f t="shared" si="1037"/>
        <v>0.26917415470667044</v>
      </c>
      <c r="BA467" s="33">
        <f t="shared" si="1037"/>
        <v>2.2805378051664511</v>
      </c>
      <c r="BB467" s="33">
        <f t="shared" si="1037"/>
        <v>1.4348608730888239</v>
      </c>
      <c r="BC467" s="33">
        <f t="shared" si="1037"/>
        <v>0.90278079164355396</v>
      </c>
      <c r="BD467" s="33">
        <f t="shared" si="1037"/>
        <v>1.4953274721568304</v>
      </c>
      <c r="BE467" s="33">
        <f t="shared" si="1037"/>
        <v>0.9408249568991699</v>
      </c>
      <c r="BF467" s="33">
        <f t="shared" si="1037"/>
        <v>0.59194498596859169</v>
      </c>
      <c r="BG467" s="33">
        <f t="shared" si="1037"/>
        <v>0.98047234469052613</v>
      </c>
      <c r="BH467" s="33">
        <f t="shared" si="1037"/>
        <v>0.61689019202179485</v>
      </c>
      <c r="BI467" s="33">
        <f t="shared" si="1037"/>
        <v>0.38813283319358066</v>
      </c>
      <c r="BJ467" s="33">
        <f t="shared" si="1037"/>
        <v>3.7150669279141564</v>
      </c>
      <c r="BK467" s="33">
        <f t="shared" si="1037"/>
        <v>2.3374329352024281</v>
      </c>
      <c r="BL467" s="33">
        <f t="shared" si="1037"/>
        <v>1.4706579538357338</v>
      </c>
      <c r="BM467" s="33">
        <f t="shared" si="1037"/>
        <v>2.4359349034364519</v>
      </c>
      <c r="BN467" s="33">
        <f t="shared" si="1037"/>
        <v>1.5326330808522854</v>
      </c>
      <c r="BO467" s="33">
        <f t="shared" si="1037"/>
        <v>0.96429677049621032</v>
      </c>
      <c r="BP467" s="33">
        <f t="shared" si="1037"/>
        <v>1.5972199071825357</v>
      </c>
      <c r="BQ467" s="33">
        <f t="shared" si="1037"/>
        <v>1.0049332860621054</v>
      </c>
      <c r="BR467" s="33">
        <f t="shared" si="1037"/>
        <v>0.63228044234497993</v>
      </c>
      <c r="BS467" s="33">
        <f t="shared" si="1037"/>
        <v>0.97039689180995237</v>
      </c>
      <c r="BT467" s="33">
        <f t="shared" si="1037"/>
        <v>0.61055095349470967</v>
      </c>
      <c r="BU467" s="33">
        <f t="shared" si="1037"/>
        <v>0.38414433306563484</v>
      </c>
      <c r="BV467" s="33">
        <f t="shared" si="1037"/>
        <v>0.63628023527244792</v>
      </c>
      <c r="BW467" s="33">
        <f t="shared" si="1037"/>
        <v>0.40033259341015442</v>
      </c>
      <c r="BX467" s="33">
        <f t="shared" si="1037"/>
        <v>0.25187987377586207</v>
      </c>
      <c r="BY467" s="33">
        <f t="shared" si="1037"/>
        <v>0.41720304466685171</v>
      </c>
      <c r="BZ467" s="33">
        <f t="shared" si="1037"/>
        <v>0.26249436583328289</v>
      </c>
      <c r="CA467" s="33">
        <f t="shared" si="1037"/>
        <v>0.16515529542512938</v>
      </c>
      <c r="CB467" s="33">
        <f t="shared" si="1037"/>
        <v>1.3992535626270799</v>
      </c>
      <c r="CC467" s="33">
        <f t="shared" si="1037"/>
        <v>0.88037750744377563</v>
      </c>
      <c r="CD467" s="33">
        <f t="shared" si="1037"/>
        <v>0.5539128691998767</v>
      </c>
      <c r="CE467" s="33">
        <f t="shared" ref="CE467:CS467" si="1038">EXP(CE466)</f>
        <v>0.91747757391676976</v>
      </c>
      <c r="CF467" s="33">
        <f t="shared" si="1038"/>
        <v>0.57725536045369241</v>
      </c>
      <c r="CG467" s="33">
        <f t="shared" si="1038"/>
        <v>0.36319552722141102</v>
      </c>
      <c r="CH467" s="33">
        <f t="shared" si="1038"/>
        <v>0.60158152969773337</v>
      </c>
      <c r="CI467" s="33">
        <f t="shared" si="1038"/>
        <v>0.37850098208444211</v>
      </c>
      <c r="CJ467" s="33">
        <f t="shared" si="1038"/>
        <v>0.2381439362190361</v>
      </c>
      <c r="CK467" s="33">
        <f t="shared" si="1038"/>
        <v>2.2794275203442682</v>
      </c>
      <c r="CL467" s="33">
        <f t="shared" si="1038"/>
        <v>1.4341623079320764</v>
      </c>
      <c r="CM467" s="33">
        <f t="shared" si="1038"/>
        <v>0.90234127083909765</v>
      </c>
      <c r="CN467" s="33">
        <f t="shared" si="1038"/>
        <v>1.494599468703975</v>
      </c>
      <c r="CO467" s="33">
        <f t="shared" si="1038"/>
        <v>0.94036691420958607</v>
      </c>
      <c r="CP467" s="33">
        <f t="shared" si="1038"/>
        <v>0.5916567962564987</v>
      </c>
      <c r="CQ467" s="33">
        <f t="shared" si="1038"/>
        <v>0.97999499958341429</v>
      </c>
      <c r="CR467" s="33">
        <f t="shared" si="1038"/>
        <v>0.61658985768153374</v>
      </c>
      <c r="CS467" s="33">
        <f t="shared" si="1038"/>
        <v>0.38794386987417884</v>
      </c>
    </row>
    <row r="468" spans="2:97" ht="13.9" thickTop="1" thickBot="1" x14ac:dyDescent="0.4">
      <c r="H468" s="32">
        <f t="shared" ref="H468:H469" si="1039">H467</f>
        <v>1.4583145691027255E-7</v>
      </c>
      <c r="I468" s="32">
        <f t="shared" ref="I468:J468" si="1040">I463</f>
        <v>-0.42206616896176824</v>
      </c>
      <c r="J468" s="32">
        <f t="shared" si="1040"/>
        <v>0.70031807632446641</v>
      </c>
      <c r="K468" s="32">
        <f t="shared" si="1035"/>
        <v>-0.4220660668333629</v>
      </c>
      <c r="L468" s="32">
        <f>$CE$5-$CE$7*SUMPRODUCT($B$5:$CD$5,Q468:CS468)</f>
        <v>-1.9705226407040755E-5</v>
      </c>
      <c r="M468" s="32">
        <f>SUMPRODUCT($B$7:$CD$7, LN(Q468:CS468))</f>
        <v>-2480.3390488774962</v>
      </c>
      <c r="O468" s="48">
        <f t="shared" si="1036"/>
        <v>1</v>
      </c>
      <c r="P468" s="39" t="s">
        <v>366</v>
      </c>
      <c r="Q468" s="32">
        <f t="shared" ref="Q468:AV468" si="1041">Q467/$O467</f>
        <v>2.4834513142225983E-2</v>
      </c>
      <c r="R468" s="32">
        <f t="shared" si="1041"/>
        <v>1.5625292915233825E-2</v>
      </c>
      <c r="S468" s="32">
        <f t="shared" si="1041"/>
        <v>9.8310676472143071E-3</v>
      </c>
      <c r="T468" s="32">
        <f t="shared" si="1041"/>
        <v>1.6283759767139628E-2</v>
      </c>
      <c r="U468" s="32">
        <f t="shared" si="1041"/>
        <v>1.0245359539190483E-2</v>
      </c>
      <c r="V468" s="32">
        <f t="shared" si="1041"/>
        <v>6.4461398097449213E-3</v>
      </c>
      <c r="W468" s="32">
        <f t="shared" si="1041"/>
        <v>1.0677110142459919E-2</v>
      </c>
      <c r="X468" s="32">
        <f t="shared" si="1041"/>
        <v>6.7177871580854556E-3</v>
      </c>
      <c r="Y468" s="32">
        <f t="shared" si="1041"/>
        <v>4.2266740437446292E-3</v>
      </c>
      <c r="Z468" s="32">
        <f t="shared" si="1041"/>
        <v>3.5809864276826565E-2</v>
      </c>
      <c r="AA468" s="32">
        <f t="shared" si="1041"/>
        <v>2.2530726307205148E-2</v>
      </c>
      <c r="AB468" s="32">
        <f t="shared" si="1041"/>
        <v>1.4175804298110346E-2</v>
      </c>
      <c r="AC468" s="32">
        <f t="shared" si="1041"/>
        <v>2.3480195638957167E-2</v>
      </c>
      <c r="AD468" s="32">
        <f t="shared" si="1041"/>
        <v>1.4773188121891915E-2</v>
      </c>
      <c r="AE468" s="32">
        <f t="shared" si="1041"/>
        <v>9.2949433062944221E-3</v>
      </c>
      <c r="AF468" s="32">
        <f t="shared" si="1041"/>
        <v>1.5395746350272415E-2</v>
      </c>
      <c r="AG468" s="32">
        <f t="shared" si="1041"/>
        <v>9.6866423349616874E-3</v>
      </c>
      <c r="AH468" s="32">
        <f t="shared" si="1041"/>
        <v>6.0946080554134174E-3</v>
      </c>
      <c r="AI468" s="32">
        <f t="shared" si="1041"/>
        <v>5.8335381315120512E-2</v>
      </c>
      <c r="AJ468" s="32">
        <f t="shared" si="1041"/>
        <v>3.670325305555458E-2</v>
      </c>
      <c r="AK468" s="32">
        <f t="shared" si="1041"/>
        <v>2.3092825562981301E-2</v>
      </c>
      <c r="AL468" s="32">
        <f t="shared" si="1041"/>
        <v>3.8249968091573563E-2</v>
      </c>
      <c r="AM468" s="32">
        <f t="shared" si="1041"/>
        <v>2.4065982369228509E-2</v>
      </c>
      <c r="AN468" s="32">
        <f t="shared" si="1041"/>
        <v>1.5141751386809876E-2</v>
      </c>
      <c r="AO468" s="32">
        <f t="shared" si="1041"/>
        <v>2.5080149062592497E-2</v>
      </c>
      <c r="AP468" s="32">
        <f t="shared" si="1041"/>
        <v>1.5779841272362836E-2</v>
      </c>
      <c r="AQ468" s="32">
        <f t="shared" si="1041"/>
        <v>9.9283058469679768E-3</v>
      </c>
      <c r="AR468" s="32">
        <f t="shared" si="1041"/>
        <v>1.5237537791149416E-2</v>
      </c>
      <c r="AS468" s="32">
        <f t="shared" si="1041"/>
        <v>9.5871012220018065E-3</v>
      </c>
      <c r="AT468" s="32">
        <f t="shared" si="1041"/>
        <v>6.0319791229193906E-3</v>
      </c>
      <c r="AU468" s="32">
        <f t="shared" si="1041"/>
        <v>9.9911121032569775E-3</v>
      </c>
      <c r="AV468" s="32">
        <f t="shared" si="1041"/>
        <v>6.2861732890945347E-3</v>
      </c>
      <c r="AW468" s="32">
        <f t="shared" ref="AW468:CB468" si="1042">AW467/$O467</f>
        <v>3.9551127254036002E-3</v>
      </c>
      <c r="AX468" s="32">
        <f t="shared" si="1042"/>
        <v>6.5510794741279613E-3</v>
      </c>
      <c r="AY468" s="32">
        <f t="shared" si="1042"/>
        <v>4.1217854808749564E-3</v>
      </c>
      <c r="AZ468" s="32">
        <f t="shared" si="1042"/>
        <v>2.5933307048779291E-3</v>
      </c>
      <c r="BA468" s="32">
        <f t="shared" si="1042"/>
        <v>2.1971606895981526E-2</v>
      </c>
      <c r="BB468" s="32">
        <f t="shared" si="1042"/>
        <v>1.382401948457568E-2</v>
      </c>
      <c r="BC468" s="32">
        <f t="shared" si="1042"/>
        <v>8.6977486723959045E-3</v>
      </c>
      <c r="BD468" s="32">
        <f t="shared" si="1042"/>
        <v>1.4406578713389776E-2</v>
      </c>
      <c r="BE468" s="32">
        <f t="shared" si="1042"/>
        <v>9.0642812691318492E-3</v>
      </c>
      <c r="BF468" s="32">
        <f t="shared" si="1042"/>
        <v>5.703033076796515E-3</v>
      </c>
      <c r="BG468" s="32">
        <f t="shared" si="1042"/>
        <v>9.4462599484726358E-3</v>
      </c>
      <c r="BH468" s="32">
        <f t="shared" si="1042"/>
        <v>5.943365098523396E-3</v>
      </c>
      <c r="BI468" s="32">
        <f t="shared" si="1042"/>
        <v>3.7394258560561298E-3</v>
      </c>
      <c r="BJ468" s="32">
        <f t="shared" si="1042"/>
        <v>3.5792430166021252E-2</v>
      </c>
      <c r="BK468" s="32">
        <f t="shared" si="1042"/>
        <v>2.2519757173786282E-2</v>
      </c>
      <c r="BL468" s="32">
        <f t="shared" si="1042"/>
        <v>1.4168902776759213E-2</v>
      </c>
      <c r="BM468" s="32">
        <f t="shared" si="1042"/>
        <v>2.3468764254315894E-2</v>
      </c>
      <c r="BN468" s="32">
        <f t="shared" si="1042"/>
        <v>1.4765995762918593E-2</v>
      </c>
      <c r="BO468" s="32">
        <f t="shared" si="1042"/>
        <v>9.2904180428005877E-3</v>
      </c>
      <c r="BP468" s="32">
        <f t="shared" si="1042"/>
        <v>1.5388250897462926E-2</v>
      </c>
      <c r="BQ468" s="32">
        <f t="shared" si="1042"/>
        <v>9.6819263719383781E-3</v>
      </c>
      <c r="BR468" s="32">
        <f t="shared" si="1042"/>
        <v>6.0916408821415045E-3</v>
      </c>
      <c r="BS468" s="32">
        <f t="shared" si="1042"/>
        <v>9.349189034107858E-3</v>
      </c>
      <c r="BT468" s="32">
        <f t="shared" si="1042"/>
        <v>5.8822903570210031E-3</v>
      </c>
      <c r="BU468" s="32">
        <f t="shared" si="1042"/>
        <v>3.7009990618511544E-3</v>
      </c>
      <c r="BV468" s="32">
        <f t="shared" si="1042"/>
        <v>6.13017647566184E-3</v>
      </c>
      <c r="BW468" s="32">
        <f t="shared" si="1042"/>
        <v>3.8569631909323781E-3</v>
      </c>
      <c r="BX468" s="32">
        <f t="shared" si="1042"/>
        <v>2.4267107342290949E-3</v>
      </c>
      <c r="BY468" s="32">
        <f t="shared" si="1042"/>
        <v>4.0194998181832973E-3</v>
      </c>
      <c r="BZ468" s="32">
        <f t="shared" si="1042"/>
        <v>2.5289749660948528E-3</v>
      </c>
      <c r="CA468" s="32">
        <f t="shared" si="1042"/>
        <v>1.5911717050469095E-3</v>
      </c>
      <c r="CB468" s="32">
        <f t="shared" si="1042"/>
        <v>1.3480964514683827E-2</v>
      </c>
      <c r="CC468" s="32">
        <f t="shared" ref="CC468:CS468" si="1043">CC467/$O467</f>
        <v>8.4819065352906373E-3</v>
      </c>
      <c r="CD468" s="32">
        <f t="shared" si="1043"/>
        <v>5.3366165599682469E-3</v>
      </c>
      <c r="CE468" s="32">
        <f t="shared" si="1043"/>
        <v>8.8393433094202875E-3</v>
      </c>
      <c r="CF468" s="32">
        <f t="shared" si="1043"/>
        <v>5.5615073908239507E-3</v>
      </c>
      <c r="CG468" s="32">
        <f t="shared" si="1043"/>
        <v>3.4991699468473222E-3</v>
      </c>
      <c r="CH468" s="32">
        <f t="shared" si="1043"/>
        <v>5.795875366090282E-3</v>
      </c>
      <c r="CI468" s="32">
        <f t="shared" si="1043"/>
        <v>3.6466287773270754E-3</v>
      </c>
      <c r="CJ468" s="32">
        <f t="shared" si="1043"/>
        <v>2.2943732567873203E-3</v>
      </c>
      <c r="CK468" s="32">
        <f t="shared" si="1043"/>
        <v>2.1960909971071835E-2</v>
      </c>
      <c r="CL468" s="32">
        <f t="shared" si="1043"/>
        <v>1.3817289230431015E-2</v>
      </c>
      <c r="CM468" s="32">
        <f t="shared" si="1043"/>
        <v>8.6935141544167496E-3</v>
      </c>
      <c r="CN468" s="32">
        <f t="shared" si="1043"/>
        <v>1.4399564839009435E-2</v>
      </c>
      <c r="CO468" s="32">
        <f t="shared" si="1043"/>
        <v>9.0598683039556909E-3</v>
      </c>
      <c r="CP468" s="32">
        <f t="shared" si="1043"/>
        <v>5.7002565426600366E-3</v>
      </c>
      <c r="CQ468" s="32">
        <f t="shared" si="1043"/>
        <v>9.44166101614035E-3</v>
      </c>
      <c r="CR468" s="32">
        <f t="shared" si="1043"/>
        <v>5.9404715582160915E-3</v>
      </c>
      <c r="CS468" s="32">
        <f t="shared" si="1043"/>
        <v>3.7376053083930955E-3</v>
      </c>
    </row>
    <row r="469" spans="2:97" ht="13.15" thickTop="1" x14ac:dyDescent="0.35">
      <c r="H469" s="34">
        <f t="shared" si="1039"/>
        <v>1.4583145691027255E-7</v>
      </c>
      <c r="I469" s="34">
        <f t="shared" ref="I469:J469" si="1044">I464</f>
        <v>-0.46334330785482503</v>
      </c>
      <c r="J469" s="34">
        <f t="shared" si="1044"/>
        <v>-0.65003306396231009</v>
      </c>
      <c r="K469" s="34">
        <f t="shared" si="1035"/>
        <v>-0.46334340265009377</v>
      </c>
      <c r="L469" s="34">
        <f>$CE$6-$CE$7*SUMPRODUCT($B$6:$CD$6,Q468:CS468)</f>
        <v>1.7972850173464394E-5</v>
      </c>
    </row>
    <row r="470" spans="2:97" ht="13.5" thickBot="1" x14ac:dyDescent="0.4">
      <c r="B470" s="39" t="s">
        <v>367</v>
      </c>
      <c r="D470" s="39" t="s">
        <v>368</v>
      </c>
      <c r="E470" s="39" t="s">
        <v>369</v>
      </c>
      <c r="F470" s="39" t="s">
        <v>370</v>
      </c>
      <c r="H470" s="39" t="s">
        <v>347</v>
      </c>
      <c r="I470" s="39" t="s">
        <v>371</v>
      </c>
      <c r="J470" s="39" t="s">
        <v>372</v>
      </c>
      <c r="K470" s="39" t="s">
        <v>349</v>
      </c>
      <c r="L470" s="39" t="s">
        <v>373</v>
      </c>
      <c r="M470" s="39" t="s">
        <v>374</v>
      </c>
      <c r="O470" s="45" t="s">
        <v>336</v>
      </c>
    </row>
    <row r="471" spans="2:97" ht="13.9" thickTop="1" thickBot="1" x14ac:dyDescent="0.4">
      <c r="B471" s="32">
        <f>1+B466</f>
        <v>6</v>
      </c>
      <c r="D471" s="32">
        <f>IF(F466,IF(M471&lt;0,D466,H471),E466)</f>
        <v>0</v>
      </c>
      <c r="E471" s="32">
        <f>IF(F466,IF(M471&lt;0,H471,E466),H471)</f>
        <v>7.2915728455136275E-8</v>
      </c>
      <c r="F471" s="32" t="b">
        <f>OR(F466,M471*M466&lt;=0)</f>
        <v>1</v>
      </c>
      <c r="H471" s="32">
        <f>IF(F466,(D466+E466)/2,2*H466)</f>
        <v>7.2915728455136275E-8</v>
      </c>
      <c r="I471" s="32">
        <f>I466</f>
        <v>-0.48847222389497669</v>
      </c>
      <c r="J471" s="32">
        <f>J466</f>
        <v>-1</v>
      </c>
      <c r="K471" s="32">
        <f>I471+J471*H471</f>
        <v>-0.48847229681070514</v>
      </c>
      <c r="L471" s="32">
        <f>$CE$3-$CE$7*SUMPRODUCT($B$3:$CD$3,Q473:CS473)</f>
        <v>1.3706971344618069E-6</v>
      </c>
      <c r="M471" s="32">
        <f>SUMPRODUCT(L471:L474,J471:J474)</f>
        <v>-2.8673638211201319E-6</v>
      </c>
      <c r="O471" s="46">
        <f>SUM(Q471:CS471)</f>
        <v>-1.6469506140405787</v>
      </c>
      <c r="P471" s="39" t="s">
        <v>363</v>
      </c>
      <c r="Q471" s="32">
        <f t="shared" ref="Q471:AV471" si="1045">SUMPRODUCT(B$3:B$6,$K471:$K474)</f>
        <v>0.94689457372798724</v>
      </c>
      <c r="R471" s="32">
        <f t="shared" si="1045"/>
        <v>0.4835512184755279</v>
      </c>
      <c r="S471" s="32">
        <f t="shared" si="1045"/>
        <v>2.0207863223068501E-2</v>
      </c>
      <c r="T471" s="32">
        <f t="shared" si="1045"/>
        <v>0.5248284558304217</v>
      </c>
      <c r="U471" s="32">
        <f t="shared" si="1045"/>
        <v>6.1485100577962359E-2</v>
      </c>
      <c r="V471" s="32">
        <f t="shared" si="1045"/>
        <v>-0.40185825467449704</v>
      </c>
      <c r="W471" s="32">
        <f t="shared" si="1045"/>
        <v>0.10276233793285622</v>
      </c>
      <c r="X471" s="32">
        <f t="shared" si="1045"/>
        <v>-0.36058101731960318</v>
      </c>
      <c r="Y471" s="32">
        <f t="shared" si="1045"/>
        <v>-0.82392437257206264</v>
      </c>
      <c r="Z471" s="32">
        <f t="shared" si="1045"/>
        <v>1.3128835990703382</v>
      </c>
      <c r="AA471" s="32">
        <f t="shared" si="1045"/>
        <v>0.84954024381787885</v>
      </c>
      <c r="AB471" s="32">
        <f t="shared" si="1045"/>
        <v>0.38619688856541945</v>
      </c>
      <c r="AC471" s="32">
        <f t="shared" si="1045"/>
        <v>0.89081748117277271</v>
      </c>
      <c r="AD471" s="32">
        <f t="shared" si="1045"/>
        <v>0.42747412592031331</v>
      </c>
      <c r="AE471" s="32">
        <f t="shared" si="1045"/>
        <v>-3.5869229332146091E-2</v>
      </c>
      <c r="AF471" s="32">
        <f t="shared" si="1045"/>
        <v>0.46875136327520717</v>
      </c>
      <c r="AG471" s="32">
        <f t="shared" si="1045"/>
        <v>5.4080080227477678E-3</v>
      </c>
      <c r="AH471" s="32">
        <f t="shared" si="1045"/>
        <v>-0.45793534722971163</v>
      </c>
      <c r="AI471" s="32">
        <f t="shared" si="1045"/>
        <v>1.8008689661934727</v>
      </c>
      <c r="AJ471" s="32">
        <f t="shared" si="1045"/>
        <v>1.3375256109410134</v>
      </c>
      <c r="AK471" s="32">
        <f t="shared" si="1045"/>
        <v>0.87418225568855401</v>
      </c>
      <c r="AL471" s="32">
        <f t="shared" si="1045"/>
        <v>1.3788028482959072</v>
      </c>
      <c r="AM471" s="32">
        <f t="shared" si="1045"/>
        <v>0.91545949304344787</v>
      </c>
      <c r="AN471" s="32">
        <f t="shared" si="1045"/>
        <v>0.45211613779098847</v>
      </c>
      <c r="AO471" s="32">
        <f t="shared" si="1045"/>
        <v>0.95673673039834173</v>
      </c>
      <c r="AP471" s="32">
        <f t="shared" si="1045"/>
        <v>0.49339337514588233</v>
      </c>
      <c r="AQ471" s="32">
        <f t="shared" si="1045"/>
        <v>3.005001989342293E-2</v>
      </c>
      <c r="AR471" s="32">
        <f t="shared" si="1045"/>
        <v>0.45842227691728216</v>
      </c>
      <c r="AS471" s="32">
        <f t="shared" si="1045"/>
        <v>-4.9210783351772425E-3</v>
      </c>
      <c r="AT471" s="32">
        <f t="shared" si="1045"/>
        <v>-0.46826443358763664</v>
      </c>
      <c r="AU471" s="32">
        <f t="shared" si="1045"/>
        <v>3.6356159019716616E-2</v>
      </c>
      <c r="AV471" s="32">
        <f t="shared" si="1045"/>
        <v>-0.42698719623274278</v>
      </c>
      <c r="AW471" s="32">
        <f t="shared" ref="AW471:CB471" si="1046">SUMPRODUCT(AH$3:AH$6,$K471:$K474)</f>
        <v>-0.89033055148520224</v>
      </c>
      <c r="AX471" s="32">
        <f t="shared" si="1046"/>
        <v>-0.38570995887784887</v>
      </c>
      <c r="AY471" s="32">
        <f t="shared" si="1046"/>
        <v>-0.84905331413030827</v>
      </c>
      <c r="AZ471" s="32">
        <f t="shared" si="1046"/>
        <v>-1.3123966693827676</v>
      </c>
      <c r="BA471" s="32">
        <f t="shared" si="1046"/>
        <v>0.82441130225963311</v>
      </c>
      <c r="BB471" s="32">
        <f t="shared" si="1046"/>
        <v>0.36106794700717371</v>
      </c>
      <c r="BC471" s="32">
        <f t="shared" si="1046"/>
        <v>-0.10227540824528569</v>
      </c>
      <c r="BD471" s="32">
        <f t="shared" si="1046"/>
        <v>0.40234518436206756</v>
      </c>
      <c r="BE471" s="32">
        <f t="shared" si="1046"/>
        <v>-6.099817089039182E-2</v>
      </c>
      <c r="BF471" s="32">
        <f t="shared" si="1046"/>
        <v>-0.52434152614285123</v>
      </c>
      <c r="BG471" s="32">
        <f t="shared" si="1046"/>
        <v>-1.9720933535497975E-2</v>
      </c>
      <c r="BH471" s="32">
        <f t="shared" si="1046"/>
        <v>-0.48306428878795737</v>
      </c>
      <c r="BI471" s="32">
        <f t="shared" si="1046"/>
        <v>-0.94640764404041677</v>
      </c>
      <c r="BJ471" s="32">
        <f t="shared" si="1046"/>
        <v>1.3123966693827676</v>
      </c>
      <c r="BK471" s="32">
        <f t="shared" si="1046"/>
        <v>0.84905331413030827</v>
      </c>
      <c r="BL471" s="32">
        <f t="shared" si="1046"/>
        <v>0.38570995887784887</v>
      </c>
      <c r="BM471" s="32">
        <f t="shared" si="1046"/>
        <v>0.89033055148520224</v>
      </c>
      <c r="BN471" s="32">
        <f t="shared" si="1046"/>
        <v>0.42698719623274278</v>
      </c>
      <c r="BO471" s="32">
        <f t="shared" si="1046"/>
        <v>-3.6356159019716616E-2</v>
      </c>
      <c r="BP471" s="32">
        <f t="shared" si="1046"/>
        <v>0.46826443358763664</v>
      </c>
      <c r="BQ471" s="32">
        <f t="shared" si="1046"/>
        <v>4.9210783351772425E-3</v>
      </c>
      <c r="BR471" s="32">
        <f t="shared" si="1046"/>
        <v>-0.45842227691728216</v>
      </c>
      <c r="BS471" s="32">
        <f t="shared" si="1046"/>
        <v>-3.005001989342293E-2</v>
      </c>
      <c r="BT471" s="32">
        <f t="shared" si="1046"/>
        <v>-0.49339337514588233</v>
      </c>
      <c r="BU471" s="32">
        <f t="shared" si="1046"/>
        <v>-0.95673673039834173</v>
      </c>
      <c r="BV471" s="32">
        <f t="shared" si="1046"/>
        <v>-0.45211613779098847</v>
      </c>
      <c r="BW471" s="32">
        <f t="shared" si="1046"/>
        <v>-0.91545949304344787</v>
      </c>
      <c r="BX471" s="32">
        <f t="shared" si="1046"/>
        <v>-1.3788028482959072</v>
      </c>
      <c r="BY471" s="32">
        <f t="shared" si="1046"/>
        <v>-0.87418225568855401</v>
      </c>
      <c r="BZ471" s="32">
        <f t="shared" si="1046"/>
        <v>-1.3375256109410134</v>
      </c>
      <c r="CA471" s="32">
        <f t="shared" si="1046"/>
        <v>-1.8008689661934727</v>
      </c>
      <c r="CB471" s="32">
        <f t="shared" si="1046"/>
        <v>0.33593900544892796</v>
      </c>
      <c r="CC471" s="32">
        <f t="shared" ref="CC471:CS471" si="1047">SUMPRODUCT(BN$3:BN$6,$K471:$K474)</f>
        <v>-0.12740434980353144</v>
      </c>
      <c r="CD471" s="32">
        <f t="shared" si="1047"/>
        <v>-0.59074770505599083</v>
      </c>
      <c r="CE471" s="32">
        <f t="shared" si="1047"/>
        <v>-8.6127112448637577E-2</v>
      </c>
      <c r="CF471" s="32">
        <f t="shared" si="1047"/>
        <v>-0.54947046770109698</v>
      </c>
      <c r="CG471" s="32">
        <f t="shared" si="1047"/>
        <v>-1.0128138229535564</v>
      </c>
      <c r="CH471" s="32">
        <f t="shared" si="1047"/>
        <v>-0.50819323034620312</v>
      </c>
      <c r="CI471" s="32">
        <f t="shared" si="1047"/>
        <v>-0.97153658559866252</v>
      </c>
      <c r="CJ471" s="32">
        <f t="shared" si="1047"/>
        <v>-1.4348799408511219</v>
      </c>
      <c r="CK471" s="32">
        <f t="shared" si="1047"/>
        <v>0.82392437257206264</v>
      </c>
      <c r="CL471" s="32">
        <f t="shared" si="1047"/>
        <v>0.36058101731960318</v>
      </c>
      <c r="CM471" s="32">
        <f t="shared" si="1047"/>
        <v>-0.10276233793285622</v>
      </c>
      <c r="CN471" s="32">
        <f t="shared" si="1047"/>
        <v>0.40185825467449704</v>
      </c>
      <c r="CO471" s="32">
        <f t="shared" si="1047"/>
        <v>-6.1485100577962359E-2</v>
      </c>
      <c r="CP471" s="32">
        <f t="shared" si="1047"/>
        <v>-0.5248284558304217</v>
      </c>
      <c r="CQ471" s="32">
        <f t="shared" si="1047"/>
        <v>-2.0207863223068501E-2</v>
      </c>
      <c r="CR471" s="32">
        <f t="shared" si="1047"/>
        <v>-0.4835512184755279</v>
      </c>
      <c r="CS471" s="32">
        <f t="shared" si="1047"/>
        <v>-0.94689457372798724</v>
      </c>
    </row>
    <row r="472" spans="2:97" ht="13.9" thickTop="1" thickBot="1" x14ac:dyDescent="0.4">
      <c r="H472" s="33">
        <f>H471</f>
        <v>7.2915728455136275E-8</v>
      </c>
      <c r="I472" s="33">
        <f t="shared" ref="I472:J472" si="1048">I467</f>
        <v>0.42698716835222367</v>
      </c>
      <c r="J472" s="33">
        <f t="shared" si="1048"/>
        <v>0.38236632491102951</v>
      </c>
      <c r="K472" s="33">
        <f t="shared" ref="K472:K474" si="1049">I472+J472*H472</f>
        <v>0.42698719623274278</v>
      </c>
      <c r="L472" s="33">
        <f>$CE$4-$CE$7*SUMPRODUCT($B$4:$CD$4,Q473:CS473)</f>
        <v>-5.7245705420427839E-7</v>
      </c>
      <c r="M472" s="39" t="s">
        <v>375</v>
      </c>
      <c r="O472" s="47">
        <f t="shared" ref="O472:O473" si="1050">SUM(Q472:CS472)</f>
        <v>103.79476331767583</v>
      </c>
      <c r="P472" s="39" t="s">
        <v>365</v>
      </c>
      <c r="Q472" s="33">
        <f>EXP(Q471)</f>
        <v>2.5776923835803562</v>
      </c>
      <c r="R472" s="33">
        <f>EXP(R471)</f>
        <v>1.6218236378216415</v>
      </c>
      <c r="S472" s="33">
        <f t="shared" ref="S472:CD472" si="1051">EXP(S471)</f>
        <v>1.0204134244069805</v>
      </c>
      <c r="T472" s="33">
        <f t="shared" si="1051"/>
        <v>1.6901688848912237</v>
      </c>
      <c r="U472" s="33">
        <f t="shared" si="1051"/>
        <v>1.0634146521470604</v>
      </c>
      <c r="V472" s="33">
        <f t="shared" si="1051"/>
        <v>0.66907557730471012</v>
      </c>
      <c r="W472" s="33">
        <f t="shared" si="1051"/>
        <v>1.1082279940194384</v>
      </c>
      <c r="X472" s="33">
        <f t="shared" si="1051"/>
        <v>0.69727108178048269</v>
      </c>
      <c r="Y472" s="33">
        <f t="shared" si="1051"/>
        <v>0.43870662364697199</v>
      </c>
      <c r="Z472" s="33">
        <f t="shared" si="1051"/>
        <v>3.7168762547860541</v>
      </c>
      <c r="AA472" s="33">
        <f t="shared" si="1051"/>
        <v>2.3385714320562476</v>
      </c>
      <c r="AB472" s="33">
        <f t="shared" si="1051"/>
        <v>1.4713743390804392</v>
      </c>
      <c r="AC472" s="33">
        <f t="shared" si="1051"/>
        <v>2.4371211378235329</v>
      </c>
      <c r="AD472" s="33">
        <f t="shared" si="1051"/>
        <v>1.533379504371633</v>
      </c>
      <c r="AE472" s="33">
        <f t="shared" si="1051"/>
        <v>0.9647664483870414</v>
      </c>
      <c r="AF472" s="33">
        <f t="shared" si="1051"/>
        <v>1.5979976284596964</v>
      </c>
      <c r="AG472" s="33">
        <f t="shared" si="1051"/>
        <v>1.0054226576947436</v>
      </c>
      <c r="AH472" s="33">
        <f t="shared" si="1051"/>
        <v>0.63258837347608576</v>
      </c>
      <c r="AI472" s="33">
        <f t="shared" si="1051"/>
        <v>6.0549066882548725</v>
      </c>
      <c r="AJ472" s="33">
        <f t="shared" si="1051"/>
        <v>3.8096053875041367</v>
      </c>
      <c r="AK472" s="33">
        <f t="shared" si="1051"/>
        <v>2.3969144291938651</v>
      </c>
      <c r="AL472" s="33">
        <f t="shared" si="1051"/>
        <v>3.9701459144607525</v>
      </c>
      <c r="AM472" s="33">
        <f t="shared" si="1051"/>
        <v>2.4979227663814609</v>
      </c>
      <c r="AN472" s="33">
        <f t="shared" si="1051"/>
        <v>1.5716344641338729</v>
      </c>
      <c r="AO472" s="33">
        <f t="shared" si="1051"/>
        <v>2.6031876944832488</v>
      </c>
      <c r="AP472" s="33">
        <f t="shared" si="1051"/>
        <v>1.6378646899422558</v>
      </c>
      <c r="AQ472" s="33">
        <f t="shared" si="1051"/>
        <v>1.0305060784685973</v>
      </c>
      <c r="AR472" s="33">
        <f t="shared" si="1051"/>
        <v>1.5815767254136821</v>
      </c>
      <c r="AS472" s="33">
        <f t="shared" si="1051"/>
        <v>0.99509101033292302</v>
      </c>
      <c r="AT472" s="33">
        <f t="shared" si="1051"/>
        <v>0.62608794308502236</v>
      </c>
      <c r="AU472" s="33">
        <f t="shared" si="1051"/>
        <v>1.0370251265783068</v>
      </c>
      <c r="AV472" s="33">
        <f t="shared" si="1051"/>
        <v>0.65247190627284857</v>
      </c>
      <c r="AW472" s="33">
        <f t="shared" si="1051"/>
        <v>0.41052003231589806</v>
      </c>
      <c r="AX472" s="33">
        <f t="shared" si="1051"/>
        <v>0.67996771568161696</v>
      </c>
      <c r="AY472" s="33">
        <f t="shared" si="1051"/>
        <v>0.42781975121340288</v>
      </c>
      <c r="AZ472" s="33">
        <f t="shared" si="1051"/>
        <v>0.26917416122444032</v>
      </c>
      <c r="BA472" s="33">
        <f t="shared" si="1051"/>
        <v>2.2805378226114241</v>
      </c>
      <c r="BB472" s="33">
        <f t="shared" si="1051"/>
        <v>1.4348609520738047</v>
      </c>
      <c r="BC472" s="33">
        <f t="shared" si="1051"/>
        <v>0.90278088412872781</v>
      </c>
      <c r="BD472" s="33">
        <f t="shared" si="1051"/>
        <v>1.4953274072376337</v>
      </c>
      <c r="BE472" s="33">
        <f t="shared" si="1051"/>
        <v>0.94082496064641108</v>
      </c>
      <c r="BF472" s="33">
        <f t="shared" si="1051"/>
        <v>0.59194501638306074</v>
      </c>
      <c r="BG472" s="33">
        <f t="shared" si="1051"/>
        <v>0.9804722520565764</v>
      </c>
      <c r="BH472" s="33">
        <f t="shared" si="1051"/>
        <v>0.61689016297782107</v>
      </c>
      <c r="BI472" s="33">
        <f t="shared" si="1051"/>
        <v>0.38813283331637155</v>
      </c>
      <c r="BJ472" s="33">
        <f t="shared" si="1051"/>
        <v>3.7150668379577088</v>
      </c>
      <c r="BK472" s="33">
        <f t="shared" si="1051"/>
        <v>2.3374329893927341</v>
      </c>
      <c r="BL472" s="33">
        <f t="shared" si="1051"/>
        <v>1.4706580576367139</v>
      </c>
      <c r="BM472" s="33">
        <f t="shared" si="1051"/>
        <v>2.4359347200637775</v>
      </c>
      <c r="BN472" s="33">
        <f t="shared" si="1051"/>
        <v>1.5326330381216802</v>
      </c>
      <c r="BO472" s="33">
        <f t="shared" si="1051"/>
        <v>0.96429678931650165</v>
      </c>
      <c r="BP472" s="33">
        <f t="shared" si="1051"/>
        <v>1.597219705386022</v>
      </c>
      <c r="BQ472" s="33">
        <f t="shared" si="1051"/>
        <v>1.00493320672793</v>
      </c>
      <c r="BR472" s="33">
        <f t="shared" si="1051"/>
        <v>0.6322804223983739</v>
      </c>
      <c r="BS472" s="33">
        <f t="shared" si="1051"/>
        <v>0.97039699318034944</v>
      </c>
      <c r="BT472" s="33">
        <f t="shared" si="1051"/>
        <v>0.6105510462132594</v>
      </c>
      <c r="BU472" s="33">
        <f t="shared" si="1051"/>
        <v>0.38414440960950647</v>
      </c>
      <c r="BV472" s="33">
        <f t="shared" si="1051"/>
        <v>0.636280269248931</v>
      </c>
      <c r="BW472" s="33">
        <f t="shared" si="1051"/>
        <v>0.40033263376217965</v>
      </c>
      <c r="BX472" s="33">
        <f t="shared" si="1051"/>
        <v>0.25187991110292118</v>
      </c>
      <c r="BY472" s="33">
        <f t="shared" si="1051"/>
        <v>0.41720304564077493</v>
      </c>
      <c r="BZ472" s="33">
        <f t="shared" si="1051"/>
        <v>0.2624943788876648</v>
      </c>
      <c r="CA472" s="33">
        <f t="shared" si="1051"/>
        <v>0.16515531146661108</v>
      </c>
      <c r="CB472" s="33">
        <f t="shared" si="1051"/>
        <v>1.3992536753582667</v>
      </c>
      <c r="CC472" s="33">
        <f t="shared" si="1051"/>
        <v>0.88037762009940868</v>
      </c>
      <c r="CD472" s="33">
        <f t="shared" si="1051"/>
        <v>0.55391296633432119</v>
      </c>
      <c r="CE472" s="33">
        <f t="shared" ref="CE472:CS472" si="1052">EXP(CE471)</f>
        <v>0.91747760098329945</v>
      </c>
      <c r="CF472" s="33">
        <f t="shared" si="1052"/>
        <v>0.57725540484385762</v>
      </c>
      <c r="CG472" s="33">
        <f t="shared" si="1052"/>
        <v>0.36319557236527195</v>
      </c>
      <c r="CH472" s="33">
        <f t="shared" si="1052"/>
        <v>0.60158151672572435</v>
      </c>
      <c r="CI472" s="33">
        <f t="shared" si="1052"/>
        <v>0.37850099186280967</v>
      </c>
      <c r="CJ472" s="33">
        <f t="shared" si="1052"/>
        <v>0.23814395365881527</v>
      </c>
      <c r="CK472" s="33">
        <f t="shared" si="1052"/>
        <v>2.2794276313564432</v>
      </c>
      <c r="CL472" s="33">
        <f t="shared" si="1052"/>
        <v>1.4341624457542377</v>
      </c>
      <c r="CM472" s="33">
        <f t="shared" si="1052"/>
        <v>0.90234140032241406</v>
      </c>
      <c r="CN472" s="33">
        <f t="shared" si="1052"/>
        <v>1.4945994651730958</v>
      </c>
      <c r="CO472" s="33">
        <f t="shared" si="1052"/>
        <v>0.94036695655920788</v>
      </c>
      <c r="CP472" s="33">
        <f t="shared" si="1052"/>
        <v>0.59165685094502152</v>
      </c>
      <c r="CQ472" s="33">
        <f t="shared" si="1052"/>
        <v>0.97999494722558778</v>
      </c>
      <c r="CR472" s="33">
        <f t="shared" si="1052"/>
        <v>0.6165898539641177</v>
      </c>
      <c r="CS472" s="33">
        <f t="shared" si="1052"/>
        <v>0.38794388592288992</v>
      </c>
    </row>
    <row r="473" spans="2:97" ht="13.9" thickTop="1" thickBot="1" x14ac:dyDescent="0.4">
      <c r="H473" s="32">
        <f t="shared" ref="H473:H474" si="1053">H472</f>
        <v>7.2915728455136275E-8</v>
      </c>
      <c r="I473" s="32">
        <f t="shared" ref="I473:J473" si="1054">I468</f>
        <v>-0.42206616896176824</v>
      </c>
      <c r="J473" s="32">
        <f t="shared" si="1054"/>
        <v>0.70031807632446641</v>
      </c>
      <c r="K473" s="32">
        <f t="shared" si="1049"/>
        <v>-0.42206611789756554</v>
      </c>
      <c r="L473" s="32">
        <f>$CE$5-$CE$7*SUMPRODUCT($B$5:$CD$5,Q473:CS473)</f>
        <v>-9.8807439030679234E-7</v>
      </c>
      <c r="M473" s="32">
        <f>SUMPRODUCT($B$7:$CD$7, LN(Q473:CS473))</f>
        <v>-2480.3390488774944</v>
      </c>
      <c r="O473" s="48">
        <f t="shared" si="1050"/>
        <v>0.99999999999999978</v>
      </c>
      <c r="P473" s="39" t="s">
        <v>366</v>
      </c>
      <c r="Q473" s="32">
        <f t="shared" ref="Q473:AV473" si="1055">Q472/$O472</f>
        <v>2.4834512851973387E-2</v>
      </c>
      <c r="R473" s="32">
        <f t="shared" si="1055"/>
        <v>1.5625293473215632E-2</v>
      </c>
      <c r="S473" s="32">
        <f t="shared" si="1055"/>
        <v>9.8310684642527457E-3</v>
      </c>
      <c r="T473" s="32">
        <f t="shared" si="1055"/>
        <v>1.6283758745306517E-2</v>
      </c>
      <c r="U473" s="32">
        <f t="shared" si="1055"/>
        <v>1.0245359381882854E-2</v>
      </c>
      <c r="V473" s="32">
        <f t="shared" si="1055"/>
        <v>6.4461400163024337E-3</v>
      </c>
      <c r="W473" s="32">
        <f t="shared" si="1055"/>
        <v>1.0677108927235364E-2</v>
      </c>
      <c r="X473" s="32">
        <f t="shared" si="1055"/>
        <v>6.7177867119018733E-3</v>
      </c>
      <c r="Y473" s="32">
        <f t="shared" si="1055"/>
        <v>4.226673963350731E-3</v>
      </c>
      <c r="Z473" s="32">
        <f t="shared" si="1055"/>
        <v>3.5809863002530543E-2</v>
      </c>
      <c r="AA473" s="32">
        <f t="shared" si="1055"/>
        <v>2.2530726573351107E-2</v>
      </c>
      <c r="AB473" s="32">
        <f t="shared" si="1055"/>
        <v>1.4175805137462751E-2</v>
      </c>
      <c r="AC473" s="32">
        <f t="shared" si="1055"/>
        <v>2.3480193604415694E-2</v>
      </c>
      <c r="AD473" s="32">
        <f t="shared" si="1055"/>
        <v>1.4773187542020288E-2</v>
      </c>
      <c r="AE473" s="32">
        <f t="shared" si="1055"/>
        <v>9.2949433820111189E-3</v>
      </c>
      <c r="AF473" s="32">
        <f t="shared" si="1055"/>
        <v>1.5395744230071035E-2</v>
      </c>
      <c r="AG473" s="32">
        <f t="shared" si="1055"/>
        <v>9.6866414601046082E-3</v>
      </c>
      <c r="AH473" s="32">
        <f t="shared" si="1055"/>
        <v>6.0946077938438589E-3</v>
      </c>
      <c r="AI473" s="32">
        <f t="shared" si="1055"/>
        <v>5.8335377380486268E-2</v>
      </c>
      <c r="AJ473" s="32">
        <f t="shared" si="1055"/>
        <v>3.6703252319622334E-2</v>
      </c>
      <c r="AK473" s="32">
        <f t="shared" si="1055"/>
        <v>2.3092826194495309E-2</v>
      </c>
      <c r="AL473" s="32">
        <f t="shared" si="1055"/>
        <v>3.8249963558466465E-2</v>
      </c>
      <c r="AM473" s="32">
        <f t="shared" si="1055"/>
        <v>2.4065980657774426E-2</v>
      </c>
      <c r="AN473" s="32">
        <f t="shared" si="1055"/>
        <v>1.5141751027686286E-2</v>
      </c>
      <c r="AO473" s="32">
        <f t="shared" si="1055"/>
        <v>2.5080144809578622E-2</v>
      </c>
      <c r="AP473" s="32">
        <f t="shared" si="1055"/>
        <v>1.5779839344393341E-2</v>
      </c>
      <c r="AQ473" s="32">
        <f t="shared" si="1055"/>
        <v>9.9283051045129782E-3</v>
      </c>
      <c r="AR473" s="32">
        <f t="shared" si="1055"/>
        <v>1.5237538724117365E-2</v>
      </c>
      <c r="AS473" s="32">
        <f t="shared" si="1055"/>
        <v>9.5871022634093049E-3</v>
      </c>
      <c r="AT473" s="32">
        <f t="shared" si="1055"/>
        <v>6.0319800640501299E-3</v>
      </c>
      <c r="AU473" s="32">
        <f t="shared" si="1055"/>
        <v>9.991112204807211E-3</v>
      </c>
      <c r="AV473" s="32">
        <f t="shared" si="1055"/>
        <v>6.2861736509373127E-3</v>
      </c>
      <c r="AW473" s="32">
        <f t="shared" ref="AW473:CB473" si="1056">AW472/$O472</f>
        <v>3.9551131405295877E-3</v>
      </c>
      <c r="AX473" s="32">
        <f t="shared" si="1056"/>
        <v>6.5510792061878632E-3</v>
      </c>
      <c r="AY473" s="32">
        <f t="shared" si="1056"/>
        <v>4.1217855076562124E-3</v>
      </c>
      <c r="AZ473" s="32">
        <f t="shared" si="1056"/>
        <v>2.5933308446458112E-3</v>
      </c>
      <c r="BA473" s="32">
        <f t="shared" si="1056"/>
        <v>2.1971607716196388E-2</v>
      </c>
      <c r="BB473" s="32">
        <f t="shared" si="1056"/>
        <v>1.3824020655861486E-2</v>
      </c>
      <c r="BC473" s="32">
        <f t="shared" si="1056"/>
        <v>8.697749821594207E-3</v>
      </c>
      <c r="BD473" s="32">
        <f t="shared" si="1056"/>
        <v>1.4406578515536587E-2</v>
      </c>
      <c r="BE473" s="32">
        <f t="shared" si="1056"/>
        <v>9.0642815742727582E-3</v>
      </c>
      <c r="BF473" s="32">
        <f t="shared" si="1056"/>
        <v>5.7030335390943071E-3</v>
      </c>
      <c r="BG473" s="32">
        <f t="shared" si="1056"/>
        <v>9.4462593363764235E-3</v>
      </c>
      <c r="BH473" s="32">
        <f t="shared" si="1056"/>
        <v>5.9433649951082567E-3</v>
      </c>
      <c r="BI473" s="32">
        <f t="shared" si="1056"/>
        <v>3.7394259682296911E-3</v>
      </c>
      <c r="BJ473" s="32">
        <f t="shared" si="1056"/>
        <v>3.5792430361706387E-2</v>
      </c>
      <c r="BK473" s="32">
        <f t="shared" si="1056"/>
        <v>2.251975836429003E-2</v>
      </c>
      <c r="BL473" s="32">
        <f t="shared" si="1056"/>
        <v>1.4168904197368758E-2</v>
      </c>
      <c r="BM473" s="32">
        <f t="shared" si="1056"/>
        <v>2.3468763184211122E-2</v>
      </c>
      <c r="BN473" s="32">
        <f t="shared" si="1056"/>
        <v>1.4765995789507031E-2</v>
      </c>
      <c r="BO473" s="32">
        <f t="shared" si="1056"/>
        <v>9.2904184998732573E-3</v>
      </c>
      <c r="BP473" s="32">
        <f t="shared" si="1056"/>
        <v>1.5388249410016448E-2</v>
      </c>
      <c r="BQ473" s="32">
        <f t="shared" si="1056"/>
        <v>9.6819258949723316E-3</v>
      </c>
      <c r="BR473" s="32">
        <f t="shared" si="1056"/>
        <v>6.0916408707750204E-3</v>
      </c>
      <c r="BS473" s="32">
        <f t="shared" si="1056"/>
        <v>9.3491902882454452E-3</v>
      </c>
      <c r="BT473" s="32">
        <f t="shared" si="1056"/>
        <v>5.882291424901636E-3</v>
      </c>
      <c r="BU473" s="32">
        <f t="shared" si="1056"/>
        <v>3.7009999091552263E-3</v>
      </c>
      <c r="BV473" s="32">
        <f t="shared" si="1056"/>
        <v>6.1301769849556086E-3</v>
      </c>
      <c r="BW473" s="32">
        <f t="shared" si="1056"/>
        <v>3.8569636941790165E-3</v>
      </c>
      <c r="BX473" s="32">
        <f t="shared" si="1056"/>
        <v>2.4267111658804377E-3</v>
      </c>
      <c r="BY473" s="32">
        <f t="shared" si="1056"/>
        <v>4.0194999468699298E-3</v>
      </c>
      <c r="BZ473" s="32">
        <f t="shared" si="1056"/>
        <v>2.5289751669288992E-3</v>
      </c>
      <c r="CA473" s="32">
        <f t="shared" si="1056"/>
        <v>1.5911719068247617E-3</v>
      </c>
      <c r="CB473" s="32">
        <f t="shared" si="1056"/>
        <v>1.3480966000911719E-2</v>
      </c>
      <c r="CC473" s="32">
        <f t="shared" ref="CC473:CS473" si="1057">CC472/$O472</f>
        <v>8.4819078724127101E-3</v>
      </c>
      <c r="CD473" s="32">
        <f t="shared" si="1057"/>
        <v>5.3366176541971271E-3</v>
      </c>
      <c r="CE473" s="32">
        <f t="shared" si="1057"/>
        <v>8.8393438325520685E-3</v>
      </c>
      <c r="CF473" s="32">
        <f t="shared" si="1057"/>
        <v>5.5615079835685055E-3</v>
      </c>
      <c r="CG473" s="32">
        <f t="shared" si="1057"/>
        <v>3.4991704856406876E-3</v>
      </c>
      <c r="CH473" s="32">
        <f t="shared" si="1057"/>
        <v>5.7958754131411695E-3</v>
      </c>
      <c r="CI473" s="32">
        <f t="shared" si="1057"/>
        <v>3.6466289797719735E-3</v>
      </c>
      <c r="CJ473" s="32">
        <f t="shared" si="1057"/>
        <v>2.294373492908773E-3</v>
      </c>
      <c r="CK473" s="32">
        <f t="shared" si="1057"/>
        <v>2.1960911692432809E-2</v>
      </c>
      <c r="CL473" s="32">
        <f t="shared" si="1057"/>
        <v>1.3817290968377839E-2</v>
      </c>
      <c r="CM473" s="32">
        <f t="shared" si="1057"/>
        <v>8.6935156599441746E-3</v>
      </c>
      <c r="CN473" s="32">
        <f t="shared" si="1057"/>
        <v>1.4399565232387515E-2</v>
      </c>
      <c r="CO473" s="32">
        <f t="shared" si="1057"/>
        <v>9.0598689808762938E-3</v>
      </c>
      <c r="CP473" s="32">
        <f t="shared" si="1057"/>
        <v>5.7002572387412995E-3</v>
      </c>
      <c r="CQ473" s="32">
        <f t="shared" si="1057"/>
        <v>9.4416607919438119E-3</v>
      </c>
      <c r="CR473" s="32">
        <f t="shared" si="1057"/>
        <v>5.9404716987211913E-3</v>
      </c>
      <c r="CS473" s="32">
        <f t="shared" si="1057"/>
        <v>3.7376055739492655E-3</v>
      </c>
    </row>
    <row r="474" spans="2:97" ht="13.15" thickTop="1" x14ac:dyDescent="0.35">
      <c r="H474" s="34">
        <f t="shared" si="1053"/>
        <v>7.2915728455136275E-8</v>
      </c>
      <c r="I474" s="34">
        <f t="shared" ref="I474:J474" si="1058">I469</f>
        <v>-0.46334330785482503</v>
      </c>
      <c r="J474" s="34">
        <f t="shared" si="1058"/>
        <v>-0.65003306396231009</v>
      </c>
      <c r="K474" s="34">
        <f t="shared" si="1049"/>
        <v>-0.4633433552524594</v>
      </c>
      <c r="L474" s="34">
        <f>$CE$6-$CE$7*SUMPRODUCT($B$6:$CD$6,Q473:CS473)</f>
        <v>9.0120343543276249E-7</v>
      </c>
    </row>
    <row r="475" spans="2:97" ht="13.5" thickBot="1" x14ac:dyDescent="0.4">
      <c r="B475" s="39" t="s">
        <v>367</v>
      </c>
      <c r="D475" s="39" t="s">
        <v>368</v>
      </c>
      <c r="E475" s="39" t="s">
        <v>369</v>
      </c>
      <c r="F475" s="39" t="s">
        <v>370</v>
      </c>
      <c r="H475" s="39" t="s">
        <v>347</v>
      </c>
      <c r="I475" s="39" t="s">
        <v>371</v>
      </c>
      <c r="J475" s="39" t="s">
        <v>372</v>
      </c>
      <c r="K475" s="39" t="s">
        <v>349</v>
      </c>
      <c r="L475" s="39" t="s">
        <v>373</v>
      </c>
      <c r="M475" s="39" t="s">
        <v>374</v>
      </c>
      <c r="O475" s="45" t="s">
        <v>336</v>
      </c>
    </row>
    <row r="476" spans="2:97" ht="13.9" thickTop="1" thickBot="1" x14ac:dyDescent="0.4">
      <c r="B476" s="32">
        <f>1+B471</f>
        <v>7</v>
      </c>
      <c r="D476" s="32">
        <f>IF(F471,IF(M476&lt;0,D471,H476),E471)</f>
        <v>3.6457864227568137E-8</v>
      </c>
      <c r="E476" s="32">
        <f>IF(F471,IF(M476&lt;0,H476,E471),H476)</f>
        <v>7.2915728455136275E-8</v>
      </c>
      <c r="F476" s="32" t="b">
        <f>OR(F471,M476*M471&lt;=0)</f>
        <v>1</v>
      </c>
      <c r="H476" s="32">
        <f>IF(F471,(D471+E471)/2,2*H471)</f>
        <v>3.6457864227568137E-8</v>
      </c>
      <c r="I476" s="32">
        <f>I471</f>
        <v>-0.48847222389497669</v>
      </c>
      <c r="J476" s="32">
        <f>J471</f>
        <v>-1</v>
      </c>
      <c r="K476" s="32">
        <f>I476+J476*H476</f>
        <v>-0.48847226035284091</v>
      </c>
      <c r="L476" s="32">
        <f>$CE$3-$CE$7*SUMPRODUCT($B$3:$CD$3,Q478:CS478)</f>
        <v>-1.1612005209826748E-5</v>
      </c>
      <c r="M476" s="32">
        <f>SUMPRODUCT(L476:L479,J476:J479)</f>
        <v>2.4291105548119908E-5</v>
      </c>
      <c r="O476" s="46">
        <f>SUM(Q476:CS476)</f>
        <v>-1.6469505602710084</v>
      </c>
      <c r="P476" s="39" t="s">
        <v>363</v>
      </c>
      <c r="Q476" s="32">
        <f t="shared" ref="Q476:AV476" si="1059">SUMPRODUCT(B$3:B$6,$K476:$K479)</f>
        <v>0.94689455304366676</v>
      </c>
      <c r="R476" s="32">
        <f t="shared" si="1059"/>
        <v>0.48355122149002461</v>
      </c>
      <c r="S476" s="32">
        <f t="shared" si="1059"/>
        <v>2.0207889936382395E-2</v>
      </c>
      <c r="T476" s="32">
        <f t="shared" si="1059"/>
        <v>0.5248284096139999</v>
      </c>
      <c r="U476" s="32">
        <f t="shared" si="1059"/>
        <v>6.148507806035769E-2</v>
      </c>
      <c r="V476" s="32">
        <f t="shared" si="1059"/>
        <v>-0.40185825349328452</v>
      </c>
      <c r="W476" s="32">
        <f t="shared" si="1059"/>
        <v>0.10276226618433298</v>
      </c>
      <c r="X476" s="32">
        <f t="shared" si="1059"/>
        <v>-0.36058106536930923</v>
      </c>
      <c r="Y476" s="32">
        <f t="shared" si="1059"/>
        <v>-0.8239243969229515</v>
      </c>
      <c r="Z476" s="32">
        <f t="shared" si="1059"/>
        <v>1.3128835664372238</v>
      </c>
      <c r="AA476" s="32">
        <f t="shared" si="1059"/>
        <v>0.84954023488358166</v>
      </c>
      <c r="AB476" s="32">
        <f t="shared" si="1059"/>
        <v>0.38619690332993944</v>
      </c>
      <c r="AC476" s="32">
        <f t="shared" si="1059"/>
        <v>0.89081742300755695</v>
      </c>
      <c r="AD476" s="32">
        <f t="shared" si="1059"/>
        <v>0.42747409145391474</v>
      </c>
      <c r="AE476" s="32">
        <f t="shared" si="1059"/>
        <v>-3.5869240099727473E-2</v>
      </c>
      <c r="AF476" s="32">
        <f t="shared" si="1059"/>
        <v>0.46875127957789003</v>
      </c>
      <c r="AG476" s="32">
        <f t="shared" si="1059"/>
        <v>5.4079480242478217E-3</v>
      </c>
      <c r="AH476" s="32">
        <f t="shared" si="1059"/>
        <v>-0.45793538352939439</v>
      </c>
      <c r="AI476" s="32">
        <f t="shared" si="1059"/>
        <v>1.8008689176286332</v>
      </c>
      <c r="AJ476" s="32">
        <f t="shared" si="1059"/>
        <v>1.3375255860749911</v>
      </c>
      <c r="AK476" s="32">
        <f t="shared" si="1059"/>
        <v>0.8741822545213489</v>
      </c>
      <c r="AL476" s="32">
        <f t="shared" si="1059"/>
        <v>1.3788027741989664</v>
      </c>
      <c r="AM476" s="32">
        <f t="shared" si="1059"/>
        <v>0.9154594426453242</v>
      </c>
      <c r="AN476" s="32">
        <f t="shared" si="1059"/>
        <v>0.45211611109168198</v>
      </c>
      <c r="AO476" s="32">
        <f t="shared" si="1059"/>
        <v>0.95673663076929949</v>
      </c>
      <c r="AP476" s="32">
        <f t="shared" si="1059"/>
        <v>0.49339329921565728</v>
      </c>
      <c r="AQ476" s="32">
        <f t="shared" si="1059"/>
        <v>3.0049967662015065E-2</v>
      </c>
      <c r="AR476" s="32">
        <f t="shared" si="1059"/>
        <v>0.45842229269082591</v>
      </c>
      <c r="AS476" s="32">
        <f t="shared" si="1059"/>
        <v>-4.9210388628163071E-3</v>
      </c>
      <c r="AT476" s="32">
        <f t="shared" si="1059"/>
        <v>-0.46826437041645852</v>
      </c>
      <c r="AU476" s="32">
        <f t="shared" si="1059"/>
        <v>3.6356149261158988E-2</v>
      </c>
      <c r="AV476" s="32">
        <f t="shared" si="1059"/>
        <v>-0.42698718229248322</v>
      </c>
      <c r="AW476" s="32">
        <f t="shared" ref="AW476:CB476" si="1060">SUMPRODUCT(AH$3:AH$6,$K476:$K479)</f>
        <v>-0.89033051384612549</v>
      </c>
      <c r="AX476" s="32">
        <f t="shared" si="1060"/>
        <v>-0.38570999416850799</v>
      </c>
      <c r="AY476" s="32">
        <f t="shared" si="1060"/>
        <v>-0.8490533257221502</v>
      </c>
      <c r="AZ476" s="32">
        <f t="shared" si="1060"/>
        <v>-1.3123966572757924</v>
      </c>
      <c r="BA476" s="32">
        <f t="shared" si="1060"/>
        <v>0.82441130608438296</v>
      </c>
      <c r="BB476" s="32">
        <f t="shared" si="1060"/>
        <v>0.36106797453074074</v>
      </c>
      <c r="BC476" s="32">
        <f t="shared" si="1060"/>
        <v>-0.10227535702290147</v>
      </c>
      <c r="BD476" s="32">
        <f t="shared" si="1060"/>
        <v>0.40234516265471604</v>
      </c>
      <c r="BE476" s="32">
        <f t="shared" si="1060"/>
        <v>-6.0998168898926175E-2</v>
      </c>
      <c r="BF476" s="32">
        <f t="shared" si="1060"/>
        <v>-0.52434150045256844</v>
      </c>
      <c r="BG476" s="32">
        <f t="shared" si="1060"/>
        <v>-1.972098077495088E-2</v>
      </c>
      <c r="BH476" s="32">
        <f t="shared" si="1060"/>
        <v>-0.48306431232859309</v>
      </c>
      <c r="BI476" s="32">
        <f t="shared" si="1060"/>
        <v>-0.94640764388223531</v>
      </c>
      <c r="BJ476" s="32">
        <f t="shared" si="1060"/>
        <v>1.3123966572757924</v>
      </c>
      <c r="BK476" s="32">
        <f t="shared" si="1060"/>
        <v>0.8490533257221502</v>
      </c>
      <c r="BL476" s="32">
        <f t="shared" si="1060"/>
        <v>0.38570999416850799</v>
      </c>
      <c r="BM476" s="32">
        <f t="shared" si="1060"/>
        <v>0.89033051384612549</v>
      </c>
      <c r="BN476" s="32">
        <f t="shared" si="1060"/>
        <v>0.42698718229248322</v>
      </c>
      <c r="BO476" s="32">
        <f t="shared" si="1060"/>
        <v>-3.6356149261158988E-2</v>
      </c>
      <c r="BP476" s="32">
        <f t="shared" si="1060"/>
        <v>0.46826437041645852</v>
      </c>
      <c r="BQ476" s="32">
        <f t="shared" si="1060"/>
        <v>4.9210388628163071E-3</v>
      </c>
      <c r="BR476" s="32">
        <f t="shared" si="1060"/>
        <v>-0.45842229269082591</v>
      </c>
      <c r="BS476" s="32">
        <f t="shared" si="1060"/>
        <v>-3.0049967662015065E-2</v>
      </c>
      <c r="BT476" s="32">
        <f t="shared" si="1060"/>
        <v>-0.49339329921565728</v>
      </c>
      <c r="BU476" s="32">
        <f t="shared" si="1060"/>
        <v>-0.95673663076929949</v>
      </c>
      <c r="BV476" s="32">
        <f t="shared" si="1060"/>
        <v>-0.45211611109168198</v>
      </c>
      <c r="BW476" s="32">
        <f t="shared" si="1060"/>
        <v>-0.9154594426453242</v>
      </c>
      <c r="BX476" s="32">
        <f t="shared" si="1060"/>
        <v>-1.3788027741989664</v>
      </c>
      <c r="BY476" s="32">
        <f t="shared" si="1060"/>
        <v>-0.8741822545213489</v>
      </c>
      <c r="BZ476" s="32">
        <f t="shared" si="1060"/>
        <v>-1.3375255860749911</v>
      </c>
      <c r="CA476" s="32">
        <f t="shared" si="1060"/>
        <v>-1.8008689176286332</v>
      </c>
      <c r="CB476" s="32">
        <f t="shared" si="1060"/>
        <v>0.33593904573154199</v>
      </c>
      <c r="CC476" s="32">
        <f t="shared" ref="CC476:CS476" si="1061">SUMPRODUCT(BN$3:BN$6,$K476:$K479)</f>
        <v>-0.12740428582210023</v>
      </c>
      <c r="CD476" s="32">
        <f t="shared" si="1061"/>
        <v>-0.59074761737574244</v>
      </c>
      <c r="CE476" s="32">
        <f t="shared" si="1061"/>
        <v>-8.6127097698124933E-2</v>
      </c>
      <c r="CF476" s="32">
        <f t="shared" si="1061"/>
        <v>-0.54947042925176715</v>
      </c>
      <c r="CG476" s="32">
        <f t="shared" si="1061"/>
        <v>-1.0128137608054093</v>
      </c>
      <c r="CH476" s="32">
        <f t="shared" si="1061"/>
        <v>-0.50819324112779185</v>
      </c>
      <c r="CI476" s="32">
        <f t="shared" si="1061"/>
        <v>-0.97153657268143401</v>
      </c>
      <c r="CJ476" s="32">
        <f t="shared" si="1061"/>
        <v>-1.4348799042350762</v>
      </c>
      <c r="CK476" s="32">
        <f t="shared" si="1061"/>
        <v>0.8239243969229515</v>
      </c>
      <c r="CL476" s="32">
        <f t="shared" si="1061"/>
        <v>0.36058106536930923</v>
      </c>
      <c r="CM476" s="32">
        <f t="shared" si="1061"/>
        <v>-0.10276226618433298</v>
      </c>
      <c r="CN476" s="32">
        <f t="shared" si="1061"/>
        <v>0.40185825349328452</v>
      </c>
      <c r="CO476" s="32">
        <f t="shared" si="1061"/>
        <v>-6.148507806035769E-2</v>
      </c>
      <c r="CP476" s="32">
        <f t="shared" si="1061"/>
        <v>-0.5248284096139999</v>
      </c>
      <c r="CQ476" s="32">
        <f t="shared" si="1061"/>
        <v>-2.0207889936382395E-2</v>
      </c>
      <c r="CR476" s="32">
        <f t="shared" si="1061"/>
        <v>-0.48355122149002461</v>
      </c>
      <c r="CS476" s="32">
        <f t="shared" si="1061"/>
        <v>-0.94689455304366676</v>
      </c>
    </row>
    <row r="477" spans="2:97" ht="13.9" thickTop="1" thickBot="1" x14ac:dyDescent="0.4">
      <c r="H477" s="33">
        <f>H476</f>
        <v>3.6457864227568137E-8</v>
      </c>
      <c r="I477" s="33">
        <f t="shared" ref="I477:J477" si="1062">I472</f>
        <v>0.42698716835222367</v>
      </c>
      <c r="J477" s="33">
        <f t="shared" si="1062"/>
        <v>0.38236632491102951</v>
      </c>
      <c r="K477" s="33">
        <f t="shared" ref="K477:K479" si="1063">I477+J477*H477</f>
        <v>0.42698718229248322</v>
      </c>
      <c r="L477" s="33">
        <f>$CE$4-$CE$7*SUMPRODUCT($B$4:$CD$4,Q478:CS478)</f>
        <v>4.849620069080629E-6</v>
      </c>
      <c r="M477" s="39" t="s">
        <v>375</v>
      </c>
      <c r="O477" s="47">
        <f t="shared" ref="O477:O478" si="1064">SUM(Q477:CS477)</f>
        <v>103.79476177730092</v>
      </c>
      <c r="P477" s="39" t="s">
        <v>365</v>
      </c>
      <c r="Q477" s="33">
        <f>EXP(Q476)</f>
        <v>2.5776923302625416</v>
      </c>
      <c r="R477" s="33">
        <f>EXP(R476)</f>
        <v>1.6218236427106236</v>
      </c>
      <c r="S477" s="33">
        <f t="shared" ref="S477:CD477" si="1065">EXP(S476)</f>
        <v>1.0204134516656049</v>
      </c>
      <c r="T477" s="33">
        <f t="shared" si="1065"/>
        <v>1.6901688067776675</v>
      </c>
      <c r="U477" s="33">
        <f t="shared" si="1065"/>
        <v>1.06341462820151</v>
      </c>
      <c r="V477" s="33">
        <f t="shared" si="1065"/>
        <v>0.66907557809503049</v>
      </c>
      <c r="W477" s="33">
        <f t="shared" si="1065"/>
        <v>1.1082279145057192</v>
      </c>
      <c r="X477" s="33">
        <f t="shared" si="1065"/>
        <v>0.69727104827681297</v>
      </c>
      <c r="Y477" s="33">
        <f t="shared" si="1065"/>
        <v>0.43870661296407587</v>
      </c>
      <c r="Z477" s="33">
        <f t="shared" si="1065"/>
        <v>3.7168761334928075</v>
      </c>
      <c r="AA477" s="33">
        <f t="shared" si="1065"/>
        <v>2.3385714111627554</v>
      </c>
      <c r="AB477" s="33">
        <f t="shared" si="1065"/>
        <v>1.4713743608045753</v>
      </c>
      <c r="AC477" s="33">
        <f t="shared" si="1065"/>
        <v>2.4371209960678604</v>
      </c>
      <c r="AD477" s="33">
        <f t="shared" si="1065"/>
        <v>1.5333794515215649</v>
      </c>
      <c r="AE477" s="33">
        <f t="shared" si="1065"/>
        <v>0.96476643799884021</v>
      </c>
      <c r="AF477" s="33">
        <f t="shared" si="1065"/>
        <v>1.5979974947115876</v>
      </c>
      <c r="AG477" s="33">
        <f t="shared" si="1065"/>
        <v>1.0054225973708941</v>
      </c>
      <c r="AH477" s="33">
        <f t="shared" si="1065"/>
        <v>0.63258835051332885</v>
      </c>
      <c r="AI477" s="33">
        <f t="shared" si="1065"/>
        <v>6.0549063941993078</v>
      </c>
      <c r="AJ477" s="33">
        <f t="shared" si="1065"/>
        <v>3.8096052927744055</v>
      </c>
      <c r="AK477" s="33">
        <f t="shared" si="1065"/>
        <v>2.3969144263961741</v>
      </c>
      <c r="AL477" s="33">
        <f t="shared" si="1065"/>
        <v>3.9701456202850967</v>
      </c>
      <c r="AM477" s="33">
        <f t="shared" si="1065"/>
        <v>2.4979226404908434</v>
      </c>
      <c r="AN477" s="33">
        <f t="shared" si="1065"/>
        <v>1.5716344221723233</v>
      </c>
      <c r="AO477" s="33">
        <f t="shared" si="1065"/>
        <v>2.6031874351301654</v>
      </c>
      <c r="AP477" s="33">
        <f t="shared" si="1065"/>
        <v>1.637864565578826</v>
      </c>
      <c r="AQ477" s="33">
        <f t="shared" si="1065"/>
        <v>1.0305060246438154</v>
      </c>
      <c r="AR477" s="33">
        <f t="shared" si="1065"/>
        <v>1.5815767503607521</v>
      </c>
      <c r="AS477" s="33">
        <f t="shared" si="1065"/>
        <v>0.99509104961151529</v>
      </c>
      <c r="AT477" s="33">
        <f t="shared" si="1065"/>
        <v>0.62608798263573662</v>
      </c>
      <c r="AU477" s="33">
        <f t="shared" si="1065"/>
        <v>1.0370251164584374</v>
      </c>
      <c r="AV477" s="33">
        <f t="shared" si="1065"/>
        <v>0.65247191536847626</v>
      </c>
      <c r="AW477" s="33">
        <f t="shared" si="1065"/>
        <v>0.41052004776749335</v>
      </c>
      <c r="AX477" s="33">
        <f t="shared" si="1065"/>
        <v>0.67996769168510851</v>
      </c>
      <c r="AY477" s="33">
        <f t="shared" si="1065"/>
        <v>0.42781974625418395</v>
      </c>
      <c r="AZ477" s="33">
        <f t="shared" si="1065"/>
        <v>0.26917416448332526</v>
      </c>
      <c r="BA477" s="33">
        <f t="shared" si="1065"/>
        <v>2.2805378313339109</v>
      </c>
      <c r="BB477" s="33">
        <f t="shared" si="1065"/>
        <v>1.4348609915662969</v>
      </c>
      <c r="BC477" s="33">
        <f t="shared" si="1065"/>
        <v>0.90278093037131835</v>
      </c>
      <c r="BD477" s="33">
        <f t="shared" si="1065"/>
        <v>1.4953273747780365</v>
      </c>
      <c r="BE477" s="33">
        <f t="shared" si="1065"/>
        <v>0.94082496252003167</v>
      </c>
      <c r="BF477" s="33">
        <f t="shared" si="1065"/>
        <v>0.59194503159029577</v>
      </c>
      <c r="BG477" s="33">
        <f t="shared" si="1065"/>
        <v>0.9804722057396047</v>
      </c>
      <c r="BH477" s="33">
        <f t="shared" si="1065"/>
        <v>0.61689014845583456</v>
      </c>
      <c r="BI477" s="33">
        <f t="shared" si="1065"/>
        <v>0.38813283337776699</v>
      </c>
      <c r="BJ477" s="33">
        <f t="shared" si="1065"/>
        <v>3.7150667929794867</v>
      </c>
      <c r="BK477" s="33">
        <f t="shared" si="1065"/>
        <v>2.3374330164878878</v>
      </c>
      <c r="BL477" s="33">
        <f t="shared" si="1065"/>
        <v>1.4706581095372069</v>
      </c>
      <c r="BM477" s="33">
        <f t="shared" si="1065"/>
        <v>2.4359346283774452</v>
      </c>
      <c r="BN477" s="33">
        <f t="shared" si="1065"/>
        <v>1.532633016756378</v>
      </c>
      <c r="BO477" s="33">
        <f t="shared" si="1065"/>
        <v>0.96429679872664753</v>
      </c>
      <c r="BP477" s="33">
        <f t="shared" si="1065"/>
        <v>1.5972196044877747</v>
      </c>
      <c r="BQ477" s="33">
        <f t="shared" si="1065"/>
        <v>1.0049331670608446</v>
      </c>
      <c r="BR477" s="33">
        <f t="shared" si="1065"/>
        <v>0.63228041242507105</v>
      </c>
      <c r="BS477" s="33">
        <f t="shared" si="1065"/>
        <v>0.97039704386555192</v>
      </c>
      <c r="BT477" s="33">
        <f t="shared" si="1065"/>
        <v>0.61055109257253948</v>
      </c>
      <c r="BU477" s="33">
        <f t="shared" si="1065"/>
        <v>0.38414444788144797</v>
      </c>
      <c r="BV477" s="33">
        <f t="shared" si="1065"/>
        <v>0.63628028623717314</v>
      </c>
      <c r="BW477" s="33">
        <f t="shared" si="1065"/>
        <v>0.40033265393819373</v>
      </c>
      <c r="BX477" s="33">
        <f t="shared" si="1065"/>
        <v>0.25187992976645274</v>
      </c>
      <c r="BY477" s="33">
        <f t="shared" si="1065"/>
        <v>0.41720304612773645</v>
      </c>
      <c r="BZ477" s="33">
        <f t="shared" si="1065"/>
        <v>0.26249438541485598</v>
      </c>
      <c r="CA477" s="33">
        <f t="shared" si="1065"/>
        <v>0.16515531948735246</v>
      </c>
      <c r="CB477" s="33">
        <f t="shared" si="1065"/>
        <v>1.3992537317238636</v>
      </c>
      <c r="CC477" s="33">
        <f t="shared" si="1065"/>
        <v>0.88037767642723064</v>
      </c>
      <c r="CD477" s="33">
        <f t="shared" si="1065"/>
        <v>0.55391301490154976</v>
      </c>
      <c r="CE477" s="33">
        <f t="shared" ref="CE477:CS477" si="1066">EXP(CE476)</f>
        <v>0.91747761451656451</v>
      </c>
      <c r="CF477" s="33">
        <f t="shared" si="1066"/>
        <v>0.5772554270389415</v>
      </c>
      <c r="CG477" s="33">
        <f t="shared" si="1066"/>
        <v>0.36319559493720449</v>
      </c>
      <c r="CH477" s="33">
        <f t="shared" si="1066"/>
        <v>0.60158151023971984</v>
      </c>
      <c r="CI477" s="33">
        <f t="shared" si="1066"/>
        <v>0.3785009967519935</v>
      </c>
      <c r="CJ477" s="33">
        <f t="shared" si="1066"/>
        <v>0.23814396237870533</v>
      </c>
      <c r="CK477" s="33">
        <f t="shared" si="1066"/>
        <v>2.2794276868625327</v>
      </c>
      <c r="CL477" s="33">
        <f t="shared" si="1066"/>
        <v>1.4341625146653232</v>
      </c>
      <c r="CM477" s="33">
        <f t="shared" si="1066"/>
        <v>0.90234146506407931</v>
      </c>
      <c r="CN477" s="33">
        <f t="shared" si="1066"/>
        <v>1.4945994634076563</v>
      </c>
      <c r="CO477" s="33">
        <f t="shared" si="1066"/>
        <v>0.94036697773401945</v>
      </c>
      <c r="CP477" s="33">
        <f t="shared" si="1066"/>
        <v>0.5916568782892847</v>
      </c>
      <c r="CQ477" s="33">
        <f t="shared" si="1066"/>
        <v>0.97999492104667552</v>
      </c>
      <c r="CR477" s="33">
        <f t="shared" si="1066"/>
        <v>0.61658985210540951</v>
      </c>
      <c r="CS477" s="33">
        <f t="shared" si="1066"/>
        <v>0.38794389394724565</v>
      </c>
    </row>
    <row r="478" spans="2:97" ht="13.9" thickTop="1" thickBot="1" x14ac:dyDescent="0.4">
      <c r="H478" s="32">
        <f t="shared" ref="H478:H479" si="1067">H477</f>
        <v>3.6457864227568137E-8</v>
      </c>
      <c r="I478" s="32">
        <f t="shared" ref="I478:J478" si="1068">I473</f>
        <v>-0.42206616896176824</v>
      </c>
      <c r="J478" s="32">
        <f t="shared" si="1068"/>
        <v>0.70031807632446641</v>
      </c>
      <c r="K478" s="32">
        <f t="shared" si="1063"/>
        <v>-0.42206614342966692</v>
      </c>
      <c r="L478" s="32">
        <f>$CE$5-$CE$7*SUMPRODUCT($B$5:$CD$5,Q478:CS478)</f>
        <v>8.3705014901624963E-6</v>
      </c>
      <c r="M478" s="32">
        <f>SUMPRODUCT($B$7:$CD$7, LN(Q478:CS478))</f>
        <v>-2480.3390488774944</v>
      </c>
      <c r="O478" s="48">
        <f t="shared" si="1064"/>
        <v>1</v>
      </c>
      <c r="P478" s="39" t="s">
        <v>366</v>
      </c>
      <c r="Q478" s="32">
        <f t="shared" ref="Q478:AV478" si="1069">Q477/$O477</f>
        <v>2.4834512706847046E-2</v>
      </c>
      <c r="R478" s="32">
        <f t="shared" si="1069"/>
        <v>1.5625293752206514E-2</v>
      </c>
      <c r="S478" s="32">
        <f t="shared" si="1069"/>
        <v>9.8310688727719694E-3</v>
      </c>
      <c r="T478" s="32">
        <f t="shared" si="1069"/>
        <v>1.6283758234389954E-2</v>
      </c>
      <c r="U478" s="32">
        <f t="shared" si="1069"/>
        <v>1.0245359303229021E-2</v>
      </c>
      <c r="V478" s="32">
        <f t="shared" si="1069"/>
        <v>6.4461401195811787E-3</v>
      </c>
      <c r="W478" s="32">
        <f t="shared" si="1069"/>
        <v>1.0677108319623117E-2</v>
      </c>
      <c r="X478" s="32">
        <f t="shared" si="1069"/>
        <v>6.7177864888100791E-3</v>
      </c>
      <c r="Y478" s="32">
        <f t="shared" si="1069"/>
        <v>4.2266739231537741E-3</v>
      </c>
      <c r="Z478" s="32">
        <f t="shared" si="1069"/>
        <v>3.5809862365382472E-2</v>
      </c>
      <c r="AA478" s="32">
        <f t="shared" si="1069"/>
        <v>2.2530726706424045E-2</v>
      </c>
      <c r="AB478" s="32">
        <f t="shared" si="1069"/>
        <v>1.4175805557138944E-2</v>
      </c>
      <c r="AC478" s="32">
        <f t="shared" si="1069"/>
        <v>2.3480192587144982E-2</v>
      </c>
      <c r="AD478" s="32">
        <f t="shared" si="1069"/>
        <v>1.4773187252084456E-2</v>
      </c>
      <c r="AE478" s="32">
        <f t="shared" si="1069"/>
        <v>9.2949434198694499E-3</v>
      </c>
      <c r="AF478" s="32">
        <f t="shared" si="1069"/>
        <v>1.5395743169970421E-2</v>
      </c>
      <c r="AG478" s="32">
        <f t="shared" si="1069"/>
        <v>9.6866410226760791E-3</v>
      </c>
      <c r="AH478" s="32">
        <f t="shared" si="1069"/>
        <v>6.0946076630590696E-3</v>
      </c>
      <c r="AI478" s="32">
        <f t="shared" si="1069"/>
        <v>5.833537541316914E-2</v>
      </c>
      <c r="AJ478" s="32">
        <f t="shared" si="1069"/>
        <v>3.6703251951656156E-2</v>
      </c>
      <c r="AK478" s="32">
        <f t="shared" si="1069"/>
        <v>2.3092826510252275E-2</v>
      </c>
      <c r="AL478" s="32">
        <f t="shared" si="1069"/>
        <v>3.8249961291913055E-2</v>
      </c>
      <c r="AM478" s="32">
        <f t="shared" si="1069"/>
        <v>2.4065979802047381E-2</v>
      </c>
      <c r="AN478" s="32">
        <f t="shared" si="1069"/>
        <v>1.5141750848124467E-2</v>
      </c>
      <c r="AO478" s="32">
        <f t="shared" si="1069"/>
        <v>2.5080142683071908E-2</v>
      </c>
      <c r="AP478" s="32">
        <f t="shared" si="1069"/>
        <v>1.5779838380408653E-2</v>
      </c>
      <c r="AQ478" s="32">
        <f t="shared" si="1069"/>
        <v>9.9283047332854781E-3</v>
      </c>
      <c r="AR478" s="32">
        <f t="shared" si="1069"/>
        <v>1.5237539190601333E-2</v>
      </c>
      <c r="AS478" s="32">
        <f t="shared" si="1069"/>
        <v>9.5871027841130767E-3</v>
      </c>
      <c r="AT478" s="32">
        <f t="shared" si="1069"/>
        <v>6.0319805346155438E-3</v>
      </c>
      <c r="AU478" s="32">
        <f t="shared" si="1069"/>
        <v>9.9911122555823087E-3</v>
      </c>
      <c r="AV478" s="32">
        <f t="shared" si="1069"/>
        <v>6.2861738318586964E-3</v>
      </c>
      <c r="AW478" s="32">
        <f t="shared" ref="AW478:CB478" si="1070">AW477/$O477</f>
        <v>3.9551133480925892E-3</v>
      </c>
      <c r="AX478" s="32">
        <f t="shared" si="1070"/>
        <v>6.5510790722178042E-3</v>
      </c>
      <c r="AY478" s="32">
        <f t="shared" si="1070"/>
        <v>4.1217855210468309E-3</v>
      </c>
      <c r="AZ478" s="32">
        <f t="shared" si="1070"/>
        <v>2.5933309145297493E-3</v>
      </c>
      <c r="BA478" s="32">
        <f t="shared" si="1070"/>
        <v>2.197160812630379E-2</v>
      </c>
      <c r="BB478" s="32">
        <f t="shared" si="1070"/>
        <v>1.38240212415044E-2</v>
      </c>
      <c r="BC478" s="32">
        <f t="shared" si="1070"/>
        <v>8.6977503961933964E-3</v>
      </c>
      <c r="BD478" s="32">
        <f t="shared" si="1070"/>
        <v>1.4406578416609965E-2</v>
      </c>
      <c r="BE478" s="32">
        <f t="shared" si="1070"/>
        <v>9.0642817268431989E-3</v>
      </c>
      <c r="BF478" s="32">
        <f t="shared" si="1070"/>
        <v>5.7030337702432049E-3</v>
      </c>
      <c r="BG478" s="32">
        <f t="shared" si="1070"/>
        <v>9.4462590303283113E-3</v>
      </c>
      <c r="BH478" s="32">
        <f t="shared" si="1070"/>
        <v>5.943364943400674E-3</v>
      </c>
      <c r="BI478" s="32">
        <f t="shared" si="1070"/>
        <v>3.7394260243164652E-3</v>
      </c>
      <c r="BJ478" s="32">
        <f t="shared" si="1070"/>
        <v>3.5792430459548892E-2</v>
      </c>
      <c r="BK478" s="32">
        <f t="shared" si="1070"/>
        <v>2.2519758959541884E-2</v>
      </c>
      <c r="BL478" s="32">
        <f t="shared" si="1070"/>
        <v>1.4168904907673559E-2</v>
      </c>
      <c r="BM478" s="32">
        <f t="shared" si="1070"/>
        <v>2.3468762649158703E-2</v>
      </c>
      <c r="BN478" s="32">
        <f t="shared" si="1070"/>
        <v>1.476599580280122E-2</v>
      </c>
      <c r="BO478" s="32">
        <f t="shared" si="1070"/>
        <v>9.2904187284095826E-3</v>
      </c>
      <c r="BP478" s="32">
        <f t="shared" si="1070"/>
        <v>1.5388248666293233E-2</v>
      </c>
      <c r="BQ478" s="32">
        <f t="shared" si="1070"/>
        <v>9.6819256564892979E-3</v>
      </c>
      <c r="BR478" s="32">
        <f t="shared" si="1070"/>
        <v>6.0916408650917653E-3</v>
      </c>
      <c r="BS478" s="32">
        <f t="shared" si="1070"/>
        <v>9.349190915314283E-3</v>
      </c>
      <c r="BT478" s="32">
        <f t="shared" si="1070"/>
        <v>5.8822919588420123E-3</v>
      </c>
      <c r="BU478" s="32">
        <f t="shared" si="1070"/>
        <v>3.7010003328073276E-3</v>
      </c>
      <c r="BV478" s="32">
        <f t="shared" si="1070"/>
        <v>6.1301772396024955E-3</v>
      </c>
      <c r="BW478" s="32">
        <f t="shared" si="1070"/>
        <v>3.8569639458023524E-3</v>
      </c>
      <c r="BX478" s="32">
        <f t="shared" si="1070"/>
        <v>2.4267113817061322E-3</v>
      </c>
      <c r="BY478" s="32">
        <f t="shared" si="1070"/>
        <v>4.0195000112132383E-3</v>
      </c>
      <c r="BZ478" s="32">
        <f t="shared" si="1070"/>
        <v>2.5289752673459229E-3</v>
      </c>
      <c r="CA478" s="32">
        <f t="shared" si="1070"/>
        <v>1.5911720077136937E-3</v>
      </c>
      <c r="CB478" s="32">
        <f t="shared" si="1070"/>
        <v>1.3480966744025701E-2</v>
      </c>
      <c r="CC478" s="32">
        <f t="shared" ref="CC478:CS478" si="1071">CC477/$O477</f>
        <v>8.4819085409738107E-3</v>
      </c>
      <c r="CD478" s="32">
        <f t="shared" si="1071"/>
        <v>5.3366182013116397E-3</v>
      </c>
      <c r="CE478" s="32">
        <f t="shared" si="1071"/>
        <v>8.8393440941179503E-3</v>
      </c>
      <c r="CF478" s="32">
        <f t="shared" si="1071"/>
        <v>5.561508279940796E-3</v>
      </c>
      <c r="CG478" s="32">
        <f t="shared" si="1071"/>
        <v>3.4991707550373939E-3</v>
      </c>
      <c r="CH478" s="32">
        <f t="shared" si="1071"/>
        <v>5.7958754366666011E-3</v>
      </c>
      <c r="CI478" s="32">
        <f t="shared" si="1071"/>
        <v>3.6466290809944188E-3</v>
      </c>
      <c r="CJ478" s="32">
        <f t="shared" si="1071"/>
        <v>2.2943736109695039E-3</v>
      </c>
      <c r="CK478" s="32">
        <f t="shared" si="1071"/>
        <v>2.1960912553113304E-2</v>
      </c>
      <c r="CL478" s="32">
        <f t="shared" si="1071"/>
        <v>1.3817291837351305E-2</v>
      </c>
      <c r="CM478" s="32">
        <f t="shared" si="1071"/>
        <v>8.6935164127079686E-3</v>
      </c>
      <c r="CN478" s="32">
        <f t="shared" si="1071"/>
        <v>1.4399565429076529E-2</v>
      </c>
      <c r="CO478" s="32">
        <f t="shared" si="1071"/>
        <v>9.059869319336597E-3</v>
      </c>
      <c r="CP478" s="32">
        <f t="shared" si="1071"/>
        <v>5.7002575867819497E-3</v>
      </c>
      <c r="CQ478" s="32">
        <f t="shared" si="1071"/>
        <v>9.4416606798455264E-3</v>
      </c>
      <c r="CR478" s="32">
        <f t="shared" si="1071"/>
        <v>5.9404717689737286E-3</v>
      </c>
      <c r="CS478" s="32">
        <f t="shared" si="1071"/>
        <v>3.7376057067273491E-3</v>
      </c>
    </row>
    <row r="479" spans="2:97" ht="13.15" thickTop="1" x14ac:dyDescent="0.35">
      <c r="H479" s="34">
        <f t="shared" si="1067"/>
        <v>3.6457864227568137E-8</v>
      </c>
      <c r="I479" s="34">
        <f t="shared" ref="I479:J479" si="1072">I474</f>
        <v>-0.46334330785482503</v>
      </c>
      <c r="J479" s="34">
        <f t="shared" si="1072"/>
        <v>-0.65003306396231009</v>
      </c>
      <c r="K479" s="34">
        <f t="shared" si="1063"/>
        <v>-0.46334333155364221</v>
      </c>
      <c r="L479" s="34">
        <f>$CE$6-$CE$7*SUMPRODUCT($B$6:$CD$6,Q478:CS478)</f>
        <v>-7.6346200046373269E-6</v>
      </c>
    </row>
    <row r="480" spans="2:97" ht="13.5" thickBot="1" x14ac:dyDescent="0.4">
      <c r="B480" s="39" t="s">
        <v>367</v>
      </c>
      <c r="D480" s="39" t="s">
        <v>368</v>
      </c>
      <c r="E480" s="39" t="s">
        <v>369</v>
      </c>
      <c r="F480" s="39" t="s">
        <v>370</v>
      </c>
      <c r="H480" s="39" t="s">
        <v>347</v>
      </c>
      <c r="I480" s="39" t="s">
        <v>371</v>
      </c>
      <c r="J480" s="39" t="s">
        <v>372</v>
      </c>
      <c r="K480" s="39" t="s">
        <v>349</v>
      </c>
      <c r="L480" s="39" t="s">
        <v>373</v>
      </c>
      <c r="M480" s="39" t="s">
        <v>374</v>
      </c>
      <c r="O480" s="45" t="s">
        <v>336</v>
      </c>
    </row>
    <row r="481" spans="1:97" ht="13.9" thickTop="1" thickBot="1" x14ac:dyDescent="0.4">
      <c r="B481" s="32">
        <f>1+B476</f>
        <v>8</v>
      </c>
      <c r="D481" s="32">
        <f>IF(F476,IF(M481&lt;0,D476,H481),E476)</f>
        <v>5.4686796341352206E-8</v>
      </c>
      <c r="E481" s="32">
        <f>IF(F476,IF(M481&lt;0,H481,E476),H481)</f>
        <v>7.2915728455136275E-8</v>
      </c>
      <c r="F481" s="32" t="b">
        <f>OR(F476,M481*M476&lt;=0)</f>
        <v>1</v>
      </c>
      <c r="H481" s="32">
        <f>IF(F476,(D476+E476)/2,2*H476)</f>
        <v>5.4686796341352206E-8</v>
      </c>
      <c r="I481" s="32">
        <f>I476</f>
        <v>-0.48847222389497669</v>
      </c>
      <c r="J481" s="32">
        <f>J476</f>
        <v>-1</v>
      </c>
      <c r="K481" s="32">
        <f>I481+J481*H481</f>
        <v>-0.488472278581773</v>
      </c>
      <c r="L481" s="32">
        <f>$CE$3-$CE$7*SUMPRODUCT($B$3:$CD$3,Q483:CS483)</f>
        <v>-5.1206540092607611E-6</v>
      </c>
      <c r="M481" s="32">
        <f>SUMPRODUCT(L481:L484,J481:J484)</f>
        <v>1.0711870665259771E-5</v>
      </c>
      <c r="O481" s="46">
        <f>SUM(Q481:CS481)</f>
        <v>-1.6469505871557919</v>
      </c>
      <c r="P481" s="39" t="s">
        <v>363</v>
      </c>
      <c r="Q481" s="32">
        <f t="shared" ref="Q481:AV481" si="1073">SUMPRODUCT(B$3:B$6,$K481:$K484)</f>
        <v>0.946894563385827</v>
      </c>
      <c r="R481" s="32">
        <f t="shared" si="1073"/>
        <v>0.48355121998277617</v>
      </c>
      <c r="S481" s="32">
        <f t="shared" si="1073"/>
        <v>2.0207876579725337E-2</v>
      </c>
      <c r="T481" s="32">
        <f t="shared" si="1073"/>
        <v>0.5248284327222108</v>
      </c>
      <c r="U481" s="32">
        <f t="shared" si="1073"/>
        <v>6.1485089319159969E-2</v>
      </c>
      <c r="V481" s="32">
        <f t="shared" si="1073"/>
        <v>-0.40185825408389086</v>
      </c>
      <c r="W481" s="32">
        <f t="shared" si="1073"/>
        <v>0.1027623020585946</v>
      </c>
      <c r="X481" s="32">
        <f t="shared" si="1073"/>
        <v>-0.36058104134445623</v>
      </c>
      <c r="Y481" s="32">
        <f t="shared" si="1073"/>
        <v>-0.82392438474750707</v>
      </c>
      <c r="Z481" s="32">
        <f t="shared" si="1073"/>
        <v>1.312883582753781</v>
      </c>
      <c r="AA481" s="32">
        <f t="shared" si="1073"/>
        <v>0.8495402393507302</v>
      </c>
      <c r="AB481" s="32">
        <f t="shared" si="1073"/>
        <v>0.38619689594767936</v>
      </c>
      <c r="AC481" s="32">
        <f t="shared" si="1073"/>
        <v>0.89081745209016483</v>
      </c>
      <c r="AD481" s="32">
        <f t="shared" si="1073"/>
        <v>0.427474108687114</v>
      </c>
      <c r="AE481" s="32">
        <f t="shared" si="1073"/>
        <v>-3.5869234715936837E-2</v>
      </c>
      <c r="AF481" s="32">
        <f t="shared" si="1073"/>
        <v>0.46875132142654863</v>
      </c>
      <c r="AG481" s="32">
        <f t="shared" si="1073"/>
        <v>5.4079780234977948E-3</v>
      </c>
      <c r="AH481" s="32">
        <f t="shared" si="1073"/>
        <v>-0.45793536537955304</v>
      </c>
      <c r="AI481" s="32">
        <f t="shared" si="1073"/>
        <v>1.8008689419110531</v>
      </c>
      <c r="AJ481" s="32">
        <f t="shared" si="1073"/>
        <v>1.3375255985080021</v>
      </c>
      <c r="AK481" s="32">
        <f t="shared" si="1073"/>
        <v>0.87418225510495129</v>
      </c>
      <c r="AL481" s="32">
        <f t="shared" si="1073"/>
        <v>1.3788028112474369</v>
      </c>
      <c r="AM481" s="32">
        <f t="shared" si="1073"/>
        <v>0.91545946784438603</v>
      </c>
      <c r="AN481" s="32">
        <f t="shared" si="1073"/>
        <v>0.4521161244413352</v>
      </c>
      <c r="AO481" s="32">
        <f t="shared" si="1073"/>
        <v>0.95673668058382066</v>
      </c>
      <c r="AP481" s="32">
        <f t="shared" si="1073"/>
        <v>0.49339333718076983</v>
      </c>
      <c r="AQ481" s="32">
        <f t="shared" si="1073"/>
        <v>3.0049993777718997E-2</v>
      </c>
      <c r="AR481" s="32">
        <f t="shared" si="1073"/>
        <v>0.458422284804054</v>
      </c>
      <c r="AS481" s="32">
        <f t="shared" si="1073"/>
        <v>-4.9210585989968303E-3</v>
      </c>
      <c r="AT481" s="32">
        <f t="shared" si="1073"/>
        <v>-0.46826440200204766</v>
      </c>
      <c r="AU481" s="32">
        <f t="shared" si="1073"/>
        <v>3.6356154140437802E-2</v>
      </c>
      <c r="AV481" s="32">
        <f t="shared" si="1073"/>
        <v>-0.42698718926261303</v>
      </c>
      <c r="AW481" s="32">
        <f t="shared" ref="AW481:CB481" si="1074">SUMPRODUCT(AH$3:AH$6,$K481:$K484)</f>
        <v>-0.89033053266566387</v>
      </c>
      <c r="AX481" s="32">
        <f t="shared" si="1074"/>
        <v>-0.3857099765231784</v>
      </c>
      <c r="AY481" s="32">
        <f t="shared" si="1074"/>
        <v>-0.84905331992622923</v>
      </c>
      <c r="AZ481" s="32">
        <f t="shared" si="1074"/>
        <v>-1.3123966633292801</v>
      </c>
      <c r="BA481" s="32">
        <f t="shared" si="1074"/>
        <v>0.82441130417200803</v>
      </c>
      <c r="BB481" s="32">
        <f t="shared" si="1074"/>
        <v>0.3610679607689572</v>
      </c>
      <c r="BC481" s="32">
        <f t="shared" si="1074"/>
        <v>-0.10227538263409364</v>
      </c>
      <c r="BD481" s="32">
        <f t="shared" si="1074"/>
        <v>0.40234517350839183</v>
      </c>
      <c r="BE481" s="32">
        <f t="shared" si="1074"/>
        <v>-6.0998169894659005E-2</v>
      </c>
      <c r="BF481" s="32">
        <f t="shared" si="1074"/>
        <v>-0.52434151329770984</v>
      </c>
      <c r="BG481" s="32">
        <f t="shared" si="1074"/>
        <v>-1.9720957155224372E-2</v>
      </c>
      <c r="BH481" s="32">
        <f t="shared" si="1074"/>
        <v>-0.48306430055827521</v>
      </c>
      <c r="BI481" s="32">
        <f t="shared" si="1074"/>
        <v>-0.94640764396132604</v>
      </c>
      <c r="BJ481" s="32">
        <f t="shared" si="1074"/>
        <v>1.3123966633292801</v>
      </c>
      <c r="BK481" s="32">
        <f t="shared" si="1074"/>
        <v>0.84905331992622923</v>
      </c>
      <c r="BL481" s="32">
        <f t="shared" si="1074"/>
        <v>0.3857099765231784</v>
      </c>
      <c r="BM481" s="32">
        <f t="shared" si="1074"/>
        <v>0.89033053266566387</v>
      </c>
      <c r="BN481" s="32">
        <f t="shared" si="1074"/>
        <v>0.42698718926261303</v>
      </c>
      <c r="BO481" s="32">
        <f t="shared" si="1074"/>
        <v>-3.6356154140437802E-2</v>
      </c>
      <c r="BP481" s="32">
        <f t="shared" si="1074"/>
        <v>0.46826440200204766</v>
      </c>
      <c r="BQ481" s="32">
        <f t="shared" si="1074"/>
        <v>4.9210585989968303E-3</v>
      </c>
      <c r="BR481" s="32">
        <f t="shared" si="1074"/>
        <v>-0.458422284804054</v>
      </c>
      <c r="BS481" s="32">
        <f t="shared" si="1074"/>
        <v>-3.0049993777718997E-2</v>
      </c>
      <c r="BT481" s="32">
        <f t="shared" si="1074"/>
        <v>-0.49339333718076983</v>
      </c>
      <c r="BU481" s="32">
        <f t="shared" si="1074"/>
        <v>-0.95673668058382066</v>
      </c>
      <c r="BV481" s="32">
        <f t="shared" si="1074"/>
        <v>-0.4521161244413352</v>
      </c>
      <c r="BW481" s="32">
        <f t="shared" si="1074"/>
        <v>-0.91545946784438603</v>
      </c>
      <c r="BX481" s="32">
        <f t="shared" si="1074"/>
        <v>-1.3788028112474369</v>
      </c>
      <c r="BY481" s="32">
        <f t="shared" si="1074"/>
        <v>-0.87418225510495129</v>
      </c>
      <c r="BZ481" s="32">
        <f t="shared" si="1074"/>
        <v>-1.3375255985080021</v>
      </c>
      <c r="CA481" s="32">
        <f t="shared" si="1074"/>
        <v>-1.8008689419110531</v>
      </c>
      <c r="CB481" s="32">
        <f t="shared" si="1074"/>
        <v>0.33593902559023503</v>
      </c>
      <c r="CC481" s="32">
        <f t="shared" ref="CC481:CS481" si="1075">SUMPRODUCT(BN$3:BN$6,$K481:$K484)</f>
        <v>-0.1274043178128158</v>
      </c>
      <c r="CD481" s="32">
        <f t="shared" si="1075"/>
        <v>-0.59074766121586664</v>
      </c>
      <c r="CE481" s="32">
        <f t="shared" si="1075"/>
        <v>-8.6127105073381172E-2</v>
      </c>
      <c r="CF481" s="32">
        <f t="shared" si="1075"/>
        <v>-0.54947044847643201</v>
      </c>
      <c r="CG481" s="32">
        <f t="shared" si="1075"/>
        <v>-1.0128137918794828</v>
      </c>
      <c r="CH481" s="32">
        <f t="shared" si="1075"/>
        <v>-0.50819323573699737</v>
      </c>
      <c r="CI481" s="32">
        <f t="shared" si="1075"/>
        <v>-0.97153657914004821</v>
      </c>
      <c r="CJ481" s="32">
        <f t="shared" si="1075"/>
        <v>-1.434879922543099</v>
      </c>
      <c r="CK481" s="32">
        <f t="shared" si="1075"/>
        <v>0.82392438474750707</v>
      </c>
      <c r="CL481" s="32">
        <f t="shared" si="1075"/>
        <v>0.36058104134445623</v>
      </c>
      <c r="CM481" s="32">
        <f t="shared" si="1075"/>
        <v>-0.1027623020585946</v>
      </c>
      <c r="CN481" s="32">
        <f t="shared" si="1075"/>
        <v>0.40185825408389086</v>
      </c>
      <c r="CO481" s="32">
        <f t="shared" si="1075"/>
        <v>-6.1485089319159969E-2</v>
      </c>
      <c r="CP481" s="32">
        <f t="shared" si="1075"/>
        <v>-0.5248284327222108</v>
      </c>
      <c r="CQ481" s="32">
        <f t="shared" si="1075"/>
        <v>-2.0207876579725337E-2</v>
      </c>
      <c r="CR481" s="32">
        <f t="shared" si="1075"/>
        <v>-0.48355121998277617</v>
      </c>
      <c r="CS481" s="32">
        <f t="shared" si="1075"/>
        <v>-0.946894563385827</v>
      </c>
    </row>
    <row r="482" spans="1:97" ht="13.9" thickTop="1" thickBot="1" x14ac:dyDescent="0.4">
      <c r="H482" s="33">
        <f>H481</f>
        <v>5.4686796341352206E-8</v>
      </c>
      <c r="I482" s="33">
        <f t="shared" ref="I482:J482" si="1076">I477</f>
        <v>0.42698716835222367</v>
      </c>
      <c r="J482" s="33">
        <f t="shared" si="1076"/>
        <v>0.38236632491102951</v>
      </c>
      <c r="K482" s="33">
        <f t="shared" ref="K482:K484" si="1077">I482+J482*H482</f>
        <v>0.42698718926261303</v>
      </c>
      <c r="L482" s="33">
        <f>$CE$4-$CE$7*SUMPRODUCT($B$4:$CD$4,Q483:CS483)</f>
        <v>2.1385814648056112E-6</v>
      </c>
      <c r="M482" s="39" t="s">
        <v>375</v>
      </c>
      <c r="O482" s="47">
        <f t="shared" ref="O482:O483" si="1078">SUM(Q482:CS482)</f>
        <v>103.79476254748835</v>
      </c>
      <c r="P482" s="39" t="s">
        <v>365</v>
      </c>
      <c r="Q482" s="33">
        <f>EXP(Q481)</f>
        <v>2.5776923569214487</v>
      </c>
      <c r="R482" s="33">
        <f>EXP(R481)</f>
        <v>1.6218236402661323</v>
      </c>
      <c r="S482" s="33">
        <f t="shared" ref="S482:CD482" si="1079">EXP(S481)</f>
        <v>1.0204134380362924</v>
      </c>
      <c r="T482" s="33">
        <f t="shared" si="1079"/>
        <v>1.6901688458344453</v>
      </c>
      <c r="U482" s="33">
        <f t="shared" si="1079"/>
        <v>1.0634146401742852</v>
      </c>
      <c r="V482" s="33">
        <f t="shared" si="1079"/>
        <v>0.66907557769987025</v>
      </c>
      <c r="W482" s="33">
        <f t="shared" si="1079"/>
        <v>1.1082279542625781</v>
      </c>
      <c r="X482" s="33">
        <f t="shared" si="1079"/>
        <v>0.69727106502864755</v>
      </c>
      <c r="Y482" s="33">
        <f t="shared" si="1079"/>
        <v>0.43870661830552393</v>
      </c>
      <c r="Z482" s="33">
        <f t="shared" si="1079"/>
        <v>3.7168761941394304</v>
      </c>
      <c r="AA482" s="33">
        <f t="shared" si="1079"/>
        <v>2.3385714216095015</v>
      </c>
      <c r="AB482" s="33">
        <f t="shared" si="1079"/>
        <v>1.4713743499425072</v>
      </c>
      <c r="AC482" s="33">
        <f t="shared" si="1079"/>
        <v>2.4371210669456955</v>
      </c>
      <c r="AD482" s="33">
        <f t="shared" si="1079"/>
        <v>1.5333794779465986</v>
      </c>
      <c r="AE482" s="33">
        <f t="shared" si="1079"/>
        <v>0.96476644319294069</v>
      </c>
      <c r="AF482" s="33">
        <f t="shared" si="1079"/>
        <v>1.5979975615856405</v>
      </c>
      <c r="AG482" s="33">
        <f t="shared" si="1079"/>
        <v>1.0054226275328184</v>
      </c>
      <c r="AH482" s="33">
        <f t="shared" si="1079"/>
        <v>0.63258836199470714</v>
      </c>
      <c r="AI482" s="33">
        <f t="shared" si="1079"/>
        <v>6.0549065412270888</v>
      </c>
      <c r="AJ482" s="33">
        <f t="shared" si="1079"/>
        <v>3.8096053401392704</v>
      </c>
      <c r="AK482" s="33">
        <f t="shared" si="1079"/>
        <v>2.3969144277950192</v>
      </c>
      <c r="AL482" s="33">
        <f t="shared" si="1079"/>
        <v>3.9701457673729221</v>
      </c>
      <c r="AM482" s="33">
        <f t="shared" si="1079"/>
        <v>2.4979227034361515</v>
      </c>
      <c r="AN482" s="33">
        <f t="shared" si="1079"/>
        <v>1.571634443153098</v>
      </c>
      <c r="AO482" s="33">
        <f t="shared" si="1079"/>
        <v>2.6031875648067042</v>
      </c>
      <c r="AP482" s="33">
        <f t="shared" si="1079"/>
        <v>1.6378646277605398</v>
      </c>
      <c r="AQ482" s="33">
        <f t="shared" si="1079"/>
        <v>1.0305060515562059</v>
      </c>
      <c r="AR482" s="33">
        <f t="shared" si="1079"/>
        <v>1.581576737887217</v>
      </c>
      <c r="AS482" s="33">
        <f t="shared" si="1079"/>
        <v>0.99509102997221888</v>
      </c>
      <c r="AT482" s="33">
        <f t="shared" si="1079"/>
        <v>0.62608796286037915</v>
      </c>
      <c r="AU482" s="33">
        <f t="shared" si="1079"/>
        <v>1.0370251215183721</v>
      </c>
      <c r="AV482" s="33">
        <f t="shared" si="1079"/>
        <v>0.65247191082066236</v>
      </c>
      <c r="AW482" s="33">
        <f t="shared" si="1079"/>
        <v>0.41052004004169562</v>
      </c>
      <c r="AX482" s="33">
        <f t="shared" si="1079"/>
        <v>0.67996770368336257</v>
      </c>
      <c r="AY482" s="33">
        <f t="shared" si="1079"/>
        <v>0.42781974873379341</v>
      </c>
      <c r="AZ482" s="33">
        <f t="shared" si="1079"/>
        <v>0.26917416285388274</v>
      </c>
      <c r="BA482" s="33">
        <f t="shared" si="1079"/>
        <v>2.2805378269726675</v>
      </c>
      <c r="BB482" s="33">
        <f t="shared" si="1079"/>
        <v>1.4348609718200507</v>
      </c>
      <c r="BC482" s="33">
        <f t="shared" si="1079"/>
        <v>0.90278090725002269</v>
      </c>
      <c r="BD482" s="33">
        <f t="shared" si="1079"/>
        <v>1.4953273910078351</v>
      </c>
      <c r="BE482" s="33">
        <f t="shared" si="1079"/>
        <v>0.94082496158322138</v>
      </c>
      <c r="BF482" s="33">
        <f t="shared" si="1079"/>
        <v>0.59194502398667825</v>
      </c>
      <c r="BG482" s="33">
        <f t="shared" si="1079"/>
        <v>0.98047222889809027</v>
      </c>
      <c r="BH482" s="33">
        <f t="shared" si="1079"/>
        <v>0.61689015571682781</v>
      </c>
      <c r="BI482" s="33">
        <f t="shared" si="1079"/>
        <v>0.38813283334706927</v>
      </c>
      <c r="BJ482" s="33">
        <f t="shared" si="1079"/>
        <v>3.7150668154685982</v>
      </c>
      <c r="BK482" s="33">
        <f t="shared" si="1079"/>
        <v>2.337433002940311</v>
      </c>
      <c r="BL482" s="33">
        <f t="shared" si="1079"/>
        <v>1.47065808358696</v>
      </c>
      <c r="BM482" s="33">
        <f t="shared" si="1079"/>
        <v>2.4359346742206109</v>
      </c>
      <c r="BN482" s="33">
        <f t="shared" si="1079"/>
        <v>1.5326330274390292</v>
      </c>
      <c r="BO482" s="33">
        <f t="shared" si="1079"/>
        <v>0.96429679402157453</v>
      </c>
      <c r="BP482" s="33">
        <f t="shared" si="1079"/>
        <v>1.5972196549368978</v>
      </c>
      <c r="BQ482" s="33">
        <f t="shared" si="1079"/>
        <v>1.0049331868943872</v>
      </c>
      <c r="BR482" s="33">
        <f t="shared" si="1079"/>
        <v>0.63228041741172247</v>
      </c>
      <c r="BS482" s="33">
        <f t="shared" si="1079"/>
        <v>0.97039701852295035</v>
      </c>
      <c r="BT482" s="33">
        <f t="shared" si="1079"/>
        <v>0.61055106939289905</v>
      </c>
      <c r="BU482" s="33">
        <f t="shared" si="1079"/>
        <v>0.38414442874547672</v>
      </c>
      <c r="BV482" s="33">
        <f t="shared" si="1079"/>
        <v>0.63628027774305196</v>
      </c>
      <c r="BW482" s="33">
        <f t="shared" si="1079"/>
        <v>0.40033264385018658</v>
      </c>
      <c r="BX482" s="33">
        <f t="shared" si="1079"/>
        <v>0.25187992043468677</v>
      </c>
      <c r="BY482" s="33">
        <f t="shared" si="1079"/>
        <v>0.41720304588425572</v>
      </c>
      <c r="BZ482" s="33">
        <f t="shared" si="1079"/>
        <v>0.26249438215126042</v>
      </c>
      <c r="CA482" s="33">
        <f t="shared" si="1079"/>
        <v>0.1651553154769817</v>
      </c>
      <c r="CB482" s="33">
        <f t="shared" si="1079"/>
        <v>1.399253703541065</v>
      </c>
      <c r="CC482" s="33">
        <f t="shared" si="1079"/>
        <v>0.88037764826331921</v>
      </c>
      <c r="CD482" s="33">
        <f t="shared" si="1079"/>
        <v>0.55391299061793497</v>
      </c>
      <c r="CE482" s="33">
        <f t="shared" ref="CE482:CS482" si="1080">EXP(CE481)</f>
        <v>0.91747760774993203</v>
      </c>
      <c r="CF482" s="33">
        <f t="shared" si="1080"/>
        <v>0.57725541594139951</v>
      </c>
      <c r="CG482" s="33">
        <f t="shared" si="1080"/>
        <v>0.36319558365123805</v>
      </c>
      <c r="CH482" s="33">
        <f t="shared" si="1080"/>
        <v>0.60158151348272215</v>
      </c>
      <c r="CI482" s="33">
        <f t="shared" si="1080"/>
        <v>0.37850099430740158</v>
      </c>
      <c r="CJ482" s="33">
        <f t="shared" si="1080"/>
        <v>0.23814395801876026</v>
      </c>
      <c r="CK482" s="33">
        <f t="shared" si="1080"/>
        <v>2.279427659109488</v>
      </c>
      <c r="CL482" s="33">
        <f t="shared" si="1080"/>
        <v>1.4341624802097801</v>
      </c>
      <c r="CM482" s="33">
        <f t="shared" si="1080"/>
        <v>0.90234143269324618</v>
      </c>
      <c r="CN482" s="33">
        <f t="shared" si="1080"/>
        <v>1.4945994642903762</v>
      </c>
      <c r="CO482" s="33">
        <f t="shared" si="1080"/>
        <v>0.94036696714661372</v>
      </c>
      <c r="CP482" s="33">
        <f t="shared" si="1080"/>
        <v>0.59165686461715294</v>
      </c>
      <c r="CQ482" s="33">
        <f t="shared" si="1080"/>
        <v>0.97999493413613159</v>
      </c>
      <c r="CR482" s="33">
        <f t="shared" si="1080"/>
        <v>0.61658985303476366</v>
      </c>
      <c r="CS482" s="33">
        <f t="shared" si="1080"/>
        <v>0.38794388993506779</v>
      </c>
    </row>
    <row r="483" spans="1:97" ht="13.9" thickTop="1" thickBot="1" x14ac:dyDescent="0.4">
      <c r="H483" s="32">
        <f t="shared" ref="H483:H484" si="1081">H482</f>
        <v>5.4686796341352206E-8</v>
      </c>
      <c r="I483" s="32">
        <f t="shared" ref="I483:J483" si="1082">I478</f>
        <v>-0.42206616896176824</v>
      </c>
      <c r="J483" s="32">
        <f t="shared" si="1082"/>
        <v>0.70031807632446641</v>
      </c>
      <c r="K483" s="32">
        <f t="shared" si="1077"/>
        <v>-0.4220661306636162</v>
      </c>
      <c r="L483" s="32">
        <f>$CE$5-$CE$7*SUMPRODUCT($B$5:$CD$5,Q483:CS483)</f>
        <v>3.6912134362410143E-6</v>
      </c>
      <c r="M483" s="32">
        <f>SUMPRODUCT($B$7:$CD$7, LN(Q483:CS483))</f>
        <v>-2480.3390488774949</v>
      </c>
      <c r="O483" s="48">
        <f t="shared" si="1078"/>
        <v>0.99999999999999978</v>
      </c>
      <c r="P483" s="39" t="s">
        <v>366</v>
      </c>
      <c r="Q483" s="32">
        <f t="shared" ref="Q483:AV483" si="1083">Q482/$O482</f>
        <v>2.483451277941022E-2</v>
      </c>
      <c r="R483" s="32">
        <f t="shared" si="1083"/>
        <v>1.5625293612711075E-2</v>
      </c>
      <c r="S483" s="32">
        <f t="shared" si="1083"/>
        <v>9.8310686685123549E-3</v>
      </c>
      <c r="T483" s="32">
        <f t="shared" si="1083"/>
        <v>1.6283758489848237E-2</v>
      </c>
      <c r="U483" s="32">
        <f t="shared" si="1083"/>
        <v>1.0245359342555941E-2</v>
      </c>
      <c r="V483" s="32">
        <f t="shared" si="1083"/>
        <v>6.4461400679418071E-3</v>
      </c>
      <c r="W483" s="32">
        <f t="shared" si="1083"/>
        <v>1.067710862342924E-2</v>
      </c>
      <c r="X483" s="32">
        <f t="shared" si="1083"/>
        <v>6.7177866003559766E-3</v>
      </c>
      <c r="Y483" s="32">
        <f t="shared" si="1083"/>
        <v>4.2266739432522543E-3</v>
      </c>
      <c r="Z483" s="32">
        <f t="shared" si="1083"/>
        <v>3.5809862683956514E-2</v>
      </c>
      <c r="AA483" s="32">
        <f t="shared" si="1083"/>
        <v>2.2530726639887581E-2</v>
      </c>
      <c r="AB483" s="32">
        <f t="shared" si="1083"/>
        <v>1.4175805347300849E-2</v>
      </c>
      <c r="AC483" s="32">
        <f t="shared" si="1083"/>
        <v>2.3480193095780338E-2</v>
      </c>
      <c r="AD483" s="32">
        <f t="shared" si="1083"/>
        <v>1.4773187397052374E-2</v>
      </c>
      <c r="AE483" s="32">
        <f t="shared" si="1083"/>
        <v>9.2949434009402861E-3</v>
      </c>
      <c r="AF483" s="32">
        <f t="shared" si="1083"/>
        <v>1.5395743700020722E-2</v>
      </c>
      <c r="AG483" s="32">
        <f t="shared" si="1083"/>
        <v>9.6866412413903428E-3</v>
      </c>
      <c r="AH483" s="32">
        <f t="shared" si="1083"/>
        <v>6.0946077284514651E-3</v>
      </c>
      <c r="AI483" s="32">
        <f t="shared" si="1083"/>
        <v>5.8335376396827711E-2</v>
      </c>
      <c r="AJ483" s="32">
        <f t="shared" si="1083"/>
        <v>3.6703252135639249E-2</v>
      </c>
      <c r="AK483" s="32">
        <f t="shared" si="1083"/>
        <v>2.309282635237379E-2</v>
      </c>
      <c r="AL483" s="32">
        <f t="shared" si="1083"/>
        <v>3.8249962425189757E-2</v>
      </c>
      <c r="AM483" s="32">
        <f t="shared" si="1083"/>
        <v>2.4065980229910907E-2</v>
      </c>
      <c r="AN483" s="32">
        <f t="shared" si="1083"/>
        <v>1.5141750937905381E-2</v>
      </c>
      <c r="AO483" s="32">
        <f t="shared" si="1083"/>
        <v>2.5080143746325251E-2</v>
      </c>
      <c r="AP483" s="32">
        <f t="shared" si="1083"/>
        <v>1.5779838862400992E-2</v>
      </c>
      <c r="AQ483" s="32">
        <f t="shared" si="1083"/>
        <v>9.9283049188992282E-3</v>
      </c>
      <c r="AR483" s="32">
        <f t="shared" si="1083"/>
        <v>1.5237538957359352E-2</v>
      </c>
      <c r="AS483" s="32">
        <f t="shared" si="1083"/>
        <v>9.5871025237611891E-3</v>
      </c>
      <c r="AT483" s="32">
        <f t="shared" si="1083"/>
        <v>6.0319802993328338E-3</v>
      </c>
      <c r="AU483" s="32">
        <f t="shared" si="1083"/>
        <v>9.9911122301947625E-3</v>
      </c>
      <c r="AV483" s="32">
        <f t="shared" si="1083"/>
        <v>6.2861737413980054E-3</v>
      </c>
      <c r="AW483" s="32">
        <f t="shared" ref="AW483:CB483" si="1084">AW482/$O482</f>
        <v>3.9551132443110875E-3</v>
      </c>
      <c r="AX483" s="32">
        <f t="shared" si="1084"/>
        <v>6.5510791392028346E-3</v>
      </c>
      <c r="AY483" s="32">
        <f t="shared" si="1084"/>
        <v>4.1217855143515225E-3</v>
      </c>
      <c r="AZ483" s="32">
        <f t="shared" si="1084"/>
        <v>2.5933308795877802E-3</v>
      </c>
      <c r="BA483" s="32">
        <f t="shared" si="1084"/>
        <v>2.1971607921250094E-2</v>
      </c>
      <c r="BB483" s="32">
        <f t="shared" si="1084"/>
        <v>1.3824020948682944E-2</v>
      </c>
      <c r="BC483" s="32">
        <f t="shared" si="1084"/>
        <v>8.6977501088937974E-3</v>
      </c>
      <c r="BD483" s="32">
        <f t="shared" si="1084"/>
        <v>1.440657846607328E-2</v>
      </c>
      <c r="BE483" s="32">
        <f t="shared" si="1084"/>
        <v>9.0642816505579812E-3</v>
      </c>
      <c r="BF483" s="32">
        <f t="shared" si="1084"/>
        <v>5.7030336546687564E-3</v>
      </c>
      <c r="BG483" s="32">
        <f t="shared" si="1084"/>
        <v>9.4462591833523683E-3</v>
      </c>
      <c r="BH483" s="32">
        <f t="shared" si="1084"/>
        <v>5.9433649692544671E-3</v>
      </c>
      <c r="BI483" s="32">
        <f t="shared" si="1084"/>
        <v>3.739425996273079E-3</v>
      </c>
      <c r="BJ483" s="32">
        <f t="shared" si="1084"/>
        <v>3.5792430410627657E-2</v>
      </c>
      <c r="BK483" s="32">
        <f t="shared" si="1084"/>
        <v>2.251975866191596E-2</v>
      </c>
      <c r="BL483" s="32">
        <f t="shared" si="1084"/>
        <v>1.4168904552521157E-2</v>
      </c>
      <c r="BM483" s="32">
        <f t="shared" si="1084"/>
        <v>2.3468762916684916E-2</v>
      </c>
      <c r="BN483" s="32">
        <f t="shared" si="1084"/>
        <v>1.4765995796154131E-2</v>
      </c>
      <c r="BO483" s="32">
        <f t="shared" si="1084"/>
        <v>9.29041861414142E-3</v>
      </c>
      <c r="BP483" s="32">
        <f t="shared" si="1084"/>
        <v>1.5388249038154842E-2</v>
      </c>
      <c r="BQ483" s="32">
        <f t="shared" si="1084"/>
        <v>9.6819257757308173E-3</v>
      </c>
      <c r="BR483" s="32">
        <f t="shared" si="1084"/>
        <v>6.0916408679333942E-3</v>
      </c>
      <c r="BS483" s="32">
        <f t="shared" si="1084"/>
        <v>9.3491906017798606E-3</v>
      </c>
      <c r="BT483" s="32">
        <f t="shared" si="1084"/>
        <v>5.8822916918718198E-3</v>
      </c>
      <c r="BU483" s="32">
        <f t="shared" si="1084"/>
        <v>3.7010001209812713E-3</v>
      </c>
      <c r="BV483" s="32">
        <f t="shared" si="1084"/>
        <v>6.1301771122790512E-3</v>
      </c>
      <c r="BW483" s="32">
        <f t="shared" si="1084"/>
        <v>3.8569638199906836E-3</v>
      </c>
      <c r="BX483" s="32">
        <f t="shared" si="1084"/>
        <v>2.426711273793283E-3</v>
      </c>
      <c r="BY483" s="32">
        <f t="shared" si="1084"/>
        <v>4.0194999790415849E-3</v>
      </c>
      <c r="BZ483" s="32">
        <f t="shared" si="1084"/>
        <v>2.5289752171374115E-3</v>
      </c>
      <c r="CA483" s="32">
        <f t="shared" si="1084"/>
        <v>1.5911719572692272E-3</v>
      </c>
      <c r="CB483" s="32">
        <f t="shared" si="1084"/>
        <v>1.3480966372468709E-2</v>
      </c>
      <c r="CC483" s="32">
        <f t="shared" ref="CC483:CS483" si="1085">CC482/$O482</f>
        <v>8.4819082066932561E-3</v>
      </c>
      <c r="CD483" s="32">
        <f t="shared" si="1085"/>
        <v>5.3366179277543778E-3</v>
      </c>
      <c r="CE483" s="32">
        <f t="shared" si="1085"/>
        <v>8.839343963335012E-3</v>
      </c>
      <c r="CF483" s="32">
        <f t="shared" si="1085"/>
        <v>5.5615081317546503E-3</v>
      </c>
      <c r="CG483" s="32">
        <f t="shared" si="1085"/>
        <v>3.499170620339039E-3</v>
      </c>
      <c r="CH483" s="32">
        <f t="shared" si="1085"/>
        <v>5.7958754249038879E-3</v>
      </c>
      <c r="CI483" s="32">
        <f t="shared" si="1085"/>
        <v>3.646629030383197E-3</v>
      </c>
      <c r="CJ483" s="32">
        <f t="shared" si="1085"/>
        <v>2.2943735519391382E-3</v>
      </c>
      <c r="CK483" s="32">
        <f t="shared" si="1085"/>
        <v>2.1960912122773058E-2</v>
      </c>
      <c r="CL483" s="32">
        <f t="shared" si="1085"/>
        <v>1.3817291402864569E-2</v>
      </c>
      <c r="CM483" s="32">
        <f t="shared" si="1085"/>
        <v>8.6935160363260672E-3</v>
      </c>
      <c r="CN483" s="32">
        <f t="shared" si="1085"/>
        <v>1.4399565330732026E-2</v>
      </c>
      <c r="CO483" s="32">
        <f t="shared" si="1085"/>
        <v>9.0598691501064463E-3</v>
      </c>
      <c r="CP483" s="32">
        <f t="shared" si="1085"/>
        <v>5.7002574127616229E-3</v>
      </c>
      <c r="CQ483" s="32">
        <f t="shared" si="1085"/>
        <v>9.4416607358946726E-3</v>
      </c>
      <c r="CR483" s="32">
        <f t="shared" si="1085"/>
        <v>5.9404717338474612E-3</v>
      </c>
      <c r="CS483" s="32">
        <f t="shared" si="1085"/>
        <v>3.7376056403383077E-3</v>
      </c>
    </row>
    <row r="484" spans="1:97" ht="13.15" thickTop="1" x14ac:dyDescent="0.35">
      <c r="H484" s="34">
        <f t="shared" si="1081"/>
        <v>5.4686796341352206E-8</v>
      </c>
      <c r="I484" s="34">
        <f t="shared" ref="I484:J484" si="1086">I479</f>
        <v>-0.46334330785482503</v>
      </c>
      <c r="J484" s="34">
        <f t="shared" si="1086"/>
        <v>-0.65003306396231009</v>
      </c>
      <c r="K484" s="34">
        <f t="shared" si="1077"/>
        <v>-0.46334334340305083</v>
      </c>
      <c r="L484" s="34">
        <f>$CE$6-$CE$7*SUMPRODUCT($B$6:$CD$6,Q483:CS483)</f>
        <v>-3.3667081709154445E-6</v>
      </c>
    </row>
    <row r="485" spans="1:97" ht="13.5" thickBot="1" x14ac:dyDescent="0.4">
      <c r="B485" s="39" t="s">
        <v>367</v>
      </c>
      <c r="D485" s="39" t="s">
        <v>368</v>
      </c>
      <c r="E485" s="39" t="s">
        <v>369</v>
      </c>
      <c r="F485" s="39" t="s">
        <v>370</v>
      </c>
      <c r="H485" s="39" t="s">
        <v>347</v>
      </c>
      <c r="I485" s="39" t="s">
        <v>371</v>
      </c>
      <c r="J485" s="39" t="s">
        <v>372</v>
      </c>
      <c r="K485" s="39" t="s">
        <v>349</v>
      </c>
      <c r="L485" s="39" t="s">
        <v>373</v>
      </c>
      <c r="M485" s="39" t="s">
        <v>374</v>
      </c>
      <c r="O485" s="45" t="s">
        <v>336</v>
      </c>
    </row>
    <row r="486" spans="1:97" ht="13.9" thickTop="1" thickBot="1" x14ac:dyDescent="0.4">
      <c r="B486" s="32">
        <f>1+B481</f>
        <v>9</v>
      </c>
      <c r="D486" s="32">
        <f>IF(F481,IF(M486&lt;0,D481,H486),E481)</f>
        <v>6.3801262398244241E-8</v>
      </c>
      <c r="E486" s="32">
        <f>IF(F481,IF(M486&lt;0,H486,E481),H486)</f>
        <v>7.2915728455136275E-8</v>
      </c>
      <c r="F486" s="32" t="b">
        <f>OR(F481,M486*M481&lt;=0)</f>
        <v>1</v>
      </c>
      <c r="H486" s="32">
        <f>IF(F481,(D481+E481)/2,2*H481)</f>
        <v>6.3801262398244241E-8</v>
      </c>
      <c r="I486" s="32">
        <f>I481</f>
        <v>-0.48847222389497669</v>
      </c>
      <c r="J486" s="32">
        <f>J481</f>
        <v>-1</v>
      </c>
      <c r="K486" s="32">
        <f>I486+J486*H486</f>
        <v>-0.48847228769623907</v>
      </c>
      <c r="L486" s="32">
        <f>$CE$3-$CE$7*SUMPRODUCT($B$3:$CD$3,Q488:CS488)</f>
        <v>-1.8749783237126394E-6</v>
      </c>
      <c r="M486" s="32">
        <f>SUMPRODUCT(L486:L489,J486:J489)</f>
        <v>3.922253305524609E-6</v>
      </c>
      <c r="O486" s="46">
        <f>SUM(Q486:CS486)</f>
        <v>-1.6469506005981867</v>
      </c>
      <c r="P486" s="39" t="s">
        <v>363</v>
      </c>
      <c r="Q486" s="32">
        <f t="shared" ref="Q486:AV486" si="1087">SUMPRODUCT(B$3:B$6,$K486:$K489)</f>
        <v>0.94689456855690723</v>
      </c>
      <c r="R486" s="32">
        <f t="shared" si="1087"/>
        <v>0.48355121922915206</v>
      </c>
      <c r="S486" s="32">
        <f t="shared" si="1087"/>
        <v>2.0207869901396946E-2</v>
      </c>
      <c r="T486" s="32">
        <f t="shared" si="1087"/>
        <v>0.52482844427631625</v>
      </c>
      <c r="U486" s="32">
        <f t="shared" si="1087"/>
        <v>6.1485094948561192E-2</v>
      </c>
      <c r="V486" s="32">
        <f t="shared" si="1087"/>
        <v>-0.40185825437919392</v>
      </c>
      <c r="W486" s="32">
        <f t="shared" si="1087"/>
        <v>0.10276231999572544</v>
      </c>
      <c r="X486" s="32">
        <f t="shared" si="1087"/>
        <v>-0.36058102933202968</v>
      </c>
      <c r="Y486" s="32">
        <f t="shared" si="1087"/>
        <v>-0.82392437865978474</v>
      </c>
      <c r="Z486" s="32">
        <f t="shared" si="1087"/>
        <v>1.3128835909120595</v>
      </c>
      <c r="AA486" s="32">
        <f t="shared" si="1087"/>
        <v>0.84954024158430452</v>
      </c>
      <c r="AB486" s="32">
        <f t="shared" si="1087"/>
        <v>0.38619689225654941</v>
      </c>
      <c r="AC486" s="32">
        <f t="shared" si="1087"/>
        <v>0.89081746663146877</v>
      </c>
      <c r="AD486" s="32">
        <f t="shared" si="1087"/>
        <v>0.42747411730371365</v>
      </c>
      <c r="AE486" s="32">
        <f t="shared" si="1087"/>
        <v>-3.5869232024041464E-2</v>
      </c>
      <c r="AF486" s="32">
        <f t="shared" si="1087"/>
        <v>0.4687513423508779</v>
      </c>
      <c r="AG486" s="32">
        <f t="shared" si="1087"/>
        <v>5.4079930231227813E-3</v>
      </c>
      <c r="AH486" s="32">
        <f t="shared" si="1087"/>
        <v>-0.45793535630463233</v>
      </c>
      <c r="AI486" s="32">
        <f t="shared" si="1087"/>
        <v>1.8008689540522629</v>
      </c>
      <c r="AJ486" s="32">
        <f t="shared" si="1087"/>
        <v>1.3375256047245077</v>
      </c>
      <c r="AK486" s="32">
        <f t="shared" si="1087"/>
        <v>0.87418225539675254</v>
      </c>
      <c r="AL486" s="32">
        <f t="shared" si="1087"/>
        <v>1.3788028297716721</v>
      </c>
      <c r="AM486" s="32">
        <f t="shared" si="1087"/>
        <v>0.9154594804439169</v>
      </c>
      <c r="AN486" s="32">
        <f t="shared" si="1087"/>
        <v>0.45211613111616178</v>
      </c>
      <c r="AO486" s="32">
        <f t="shared" si="1087"/>
        <v>0.95673670549108114</v>
      </c>
      <c r="AP486" s="32">
        <f t="shared" si="1087"/>
        <v>0.49339335616332602</v>
      </c>
      <c r="AQ486" s="32">
        <f t="shared" si="1087"/>
        <v>3.0050006835570908E-2</v>
      </c>
      <c r="AR486" s="32">
        <f t="shared" si="1087"/>
        <v>0.45842228086066811</v>
      </c>
      <c r="AS486" s="32">
        <f t="shared" si="1087"/>
        <v>-4.9210684670870086E-3</v>
      </c>
      <c r="AT486" s="32">
        <f t="shared" si="1087"/>
        <v>-0.46826441779484212</v>
      </c>
      <c r="AU486" s="32">
        <f t="shared" si="1087"/>
        <v>3.6356156580077237E-2</v>
      </c>
      <c r="AV486" s="32">
        <f t="shared" si="1087"/>
        <v>-0.42698719274767788</v>
      </c>
      <c r="AW486" s="32">
        <f t="shared" ref="AW486:CB486" si="1088">SUMPRODUCT(AH$3:AH$6,$K486:$K489)</f>
        <v>-0.89033054207543305</v>
      </c>
      <c r="AX486" s="32">
        <f t="shared" si="1088"/>
        <v>-0.38570996770051369</v>
      </c>
      <c r="AY486" s="32">
        <f t="shared" si="1088"/>
        <v>-0.84905331702826881</v>
      </c>
      <c r="AZ486" s="32">
        <f t="shared" si="1088"/>
        <v>-1.3123966663560238</v>
      </c>
      <c r="BA486" s="32">
        <f t="shared" si="1088"/>
        <v>0.82441130321582057</v>
      </c>
      <c r="BB486" s="32">
        <f t="shared" si="1088"/>
        <v>0.36106795388806545</v>
      </c>
      <c r="BC486" s="32">
        <f t="shared" si="1088"/>
        <v>-0.10227539543968966</v>
      </c>
      <c r="BD486" s="32">
        <f t="shared" si="1088"/>
        <v>0.4023451789352297</v>
      </c>
      <c r="BE486" s="32">
        <f t="shared" si="1088"/>
        <v>-6.0998170392525405E-2</v>
      </c>
      <c r="BF486" s="32">
        <f t="shared" si="1088"/>
        <v>-0.52434151972028054</v>
      </c>
      <c r="BG486" s="32">
        <f t="shared" si="1088"/>
        <v>-1.9720945345361174E-2</v>
      </c>
      <c r="BH486" s="32">
        <f t="shared" si="1088"/>
        <v>-0.48306429467311629</v>
      </c>
      <c r="BI486" s="32">
        <f t="shared" si="1088"/>
        <v>-0.94640764400087141</v>
      </c>
      <c r="BJ486" s="32">
        <f t="shared" si="1088"/>
        <v>1.3123966663560238</v>
      </c>
      <c r="BK486" s="32">
        <f t="shared" si="1088"/>
        <v>0.84905331702826881</v>
      </c>
      <c r="BL486" s="32">
        <f t="shared" si="1088"/>
        <v>0.38570996770051369</v>
      </c>
      <c r="BM486" s="32">
        <f t="shared" si="1088"/>
        <v>0.89033054207543305</v>
      </c>
      <c r="BN486" s="32">
        <f t="shared" si="1088"/>
        <v>0.42698719274767788</v>
      </c>
      <c r="BO486" s="32">
        <f t="shared" si="1088"/>
        <v>-3.6356156580077237E-2</v>
      </c>
      <c r="BP486" s="32">
        <f t="shared" si="1088"/>
        <v>0.46826441779484212</v>
      </c>
      <c r="BQ486" s="32">
        <f t="shared" si="1088"/>
        <v>4.9210684670870086E-3</v>
      </c>
      <c r="BR486" s="32">
        <f t="shared" si="1088"/>
        <v>-0.45842228086066811</v>
      </c>
      <c r="BS486" s="32">
        <f t="shared" si="1088"/>
        <v>-3.0050006835570908E-2</v>
      </c>
      <c r="BT486" s="32">
        <f t="shared" si="1088"/>
        <v>-0.49339335616332602</v>
      </c>
      <c r="BU486" s="32">
        <f t="shared" si="1088"/>
        <v>-0.95673670549108114</v>
      </c>
      <c r="BV486" s="32">
        <f t="shared" si="1088"/>
        <v>-0.45211613111616178</v>
      </c>
      <c r="BW486" s="32">
        <f t="shared" si="1088"/>
        <v>-0.9154594804439169</v>
      </c>
      <c r="BX486" s="32">
        <f t="shared" si="1088"/>
        <v>-1.3788028297716721</v>
      </c>
      <c r="BY486" s="32">
        <f t="shared" si="1088"/>
        <v>-0.87418225539675254</v>
      </c>
      <c r="BZ486" s="32">
        <f t="shared" si="1088"/>
        <v>-1.3375256047245077</v>
      </c>
      <c r="CA486" s="32">
        <f t="shared" si="1088"/>
        <v>-1.8008689540522629</v>
      </c>
      <c r="CB486" s="32">
        <f t="shared" si="1088"/>
        <v>0.3359390155195815</v>
      </c>
      <c r="CC486" s="32">
        <f t="shared" ref="CC486:CS486" si="1089">SUMPRODUCT(BN$3:BN$6,$K486:$K489)</f>
        <v>-0.12740433380817362</v>
      </c>
      <c r="CD486" s="32">
        <f t="shared" si="1089"/>
        <v>-0.59074768313592874</v>
      </c>
      <c r="CE486" s="32">
        <f t="shared" si="1089"/>
        <v>-8.6127108761009374E-2</v>
      </c>
      <c r="CF486" s="32">
        <f t="shared" si="1089"/>
        <v>-0.54947045808876449</v>
      </c>
      <c r="CG486" s="32">
        <f t="shared" si="1089"/>
        <v>-1.0128138074165196</v>
      </c>
      <c r="CH486" s="32">
        <f t="shared" si="1089"/>
        <v>-0.50819323304160025</v>
      </c>
      <c r="CI486" s="32">
        <f t="shared" si="1089"/>
        <v>-0.97153658236935536</v>
      </c>
      <c r="CJ486" s="32">
        <f t="shared" si="1089"/>
        <v>-1.4348799316971106</v>
      </c>
      <c r="CK486" s="32">
        <f t="shared" si="1089"/>
        <v>0.82392437865978474</v>
      </c>
      <c r="CL486" s="32">
        <f t="shared" si="1089"/>
        <v>0.36058102933202968</v>
      </c>
      <c r="CM486" s="32">
        <f t="shared" si="1089"/>
        <v>-0.10276231999572544</v>
      </c>
      <c r="CN486" s="32">
        <f t="shared" si="1089"/>
        <v>0.40185825437919392</v>
      </c>
      <c r="CO486" s="32">
        <f t="shared" si="1089"/>
        <v>-6.1485094948561192E-2</v>
      </c>
      <c r="CP486" s="32">
        <f t="shared" si="1089"/>
        <v>-0.52482844427631625</v>
      </c>
      <c r="CQ486" s="32">
        <f t="shared" si="1089"/>
        <v>-2.0207869901396946E-2</v>
      </c>
      <c r="CR486" s="32">
        <f t="shared" si="1089"/>
        <v>-0.48355121922915206</v>
      </c>
      <c r="CS486" s="32">
        <f t="shared" si="1089"/>
        <v>-0.94689456855690723</v>
      </c>
    </row>
    <row r="487" spans="1:97" ht="13.9" thickTop="1" thickBot="1" x14ac:dyDescent="0.4">
      <c r="H487" s="33">
        <f>H486</f>
        <v>6.3801262398244241E-8</v>
      </c>
      <c r="I487" s="33">
        <f t="shared" ref="I487:J487" si="1090">I482</f>
        <v>0.42698716835222367</v>
      </c>
      <c r="J487" s="33">
        <f t="shared" si="1090"/>
        <v>0.38236632491102951</v>
      </c>
      <c r="K487" s="33">
        <f t="shared" ref="K487:K489" si="1091">I487+J487*H487</f>
        <v>0.42698719274767788</v>
      </c>
      <c r="L487" s="33">
        <f>$CE$4-$CE$7*SUMPRODUCT($B$4:$CD$4,Q488:CS488)</f>
        <v>7.8306220530066639E-7</v>
      </c>
      <c r="M487" s="39" t="s">
        <v>375</v>
      </c>
      <c r="O487" s="47">
        <f t="shared" ref="O487:O488" si="1092">SUM(Q487:CS487)</f>
        <v>103.79476293258207</v>
      </c>
      <c r="P487" s="39" t="s">
        <v>365</v>
      </c>
      <c r="Q487" s="33">
        <f>EXP(Q486)</f>
        <v>2.5776923702509027</v>
      </c>
      <c r="R487" s="33">
        <f>EXP(R486)</f>
        <v>1.6218236390438872</v>
      </c>
      <c r="S487" s="33">
        <f t="shared" ref="S487:CD487" si="1093">EXP(S486)</f>
        <v>1.0204134312216364</v>
      </c>
      <c r="T487" s="33">
        <f t="shared" si="1093"/>
        <v>1.6901688653628344</v>
      </c>
      <c r="U487" s="33">
        <f t="shared" si="1093"/>
        <v>1.0634146461606728</v>
      </c>
      <c r="V487" s="33">
        <f t="shared" si="1093"/>
        <v>0.66907557750229019</v>
      </c>
      <c r="W487" s="33">
        <f t="shared" si="1093"/>
        <v>1.1082279741410082</v>
      </c>
      <c r="X487" s="33">
        <f t="shared" si="1093"/>
        <v>0.69727107340456507</v>
      </c>
      <c r="Y487" s="33">
        <f t="shared" si="1093"/>
        <v>0.43870662097624796</v>
      </c>
      <c r="Z487" s="33">
        <f t="shared" si="1093"/>
        <v>3.7168762244627414</v>
      </c>
      <c r="AA487" s="33">
        <f t="shared" si="1093"/>
        <v>2.3385714268328743</v>
      </c>
      <c r="AB487" s="33">
        <f t="shared" si="1093"/>
        <v>1.4713743445114731</v>
      </c>
      <c r="AC487" s="33">
        <f t="shared" si="1093"/>
        <v>2.437121102384614</v>
      </c>
      <c r="AD487" s="33">
        <f t="shared" si="1093"/>
        <v>1.5333794911591159</v>
      </c>
      <c r="AE487" s="33">
        <f t="shared" si="1093"/>
        <v>0.96476644578999105</v>
      </c>
      <c r="AF487" s="33">
        <f t="shared" si="1093"/>
        <v>1.5979975950226681</v>
      </c>
      <c r="AG487" s="33">
        <f t="shared" si="1093"/>
        <v>1.0054226426137809</v>
      </c>
      <c r="AH487" s="33">
        <f t="shared" si="1093"/>
        <v>0.6325883677353964</v>
      </c>
      <c r="AI487" s="33">
        <f t="shared" si="1093"/>
        <v>6.0549066147409807</v>
      </c>
      <c r="AJ487" s="33">
        <f t="shared" si="1093"/>
        <v>3.8096053638217033</v>
      </c>
      <c r="AK487" s="33">
        <f t="shared" si="1093"/>
        <v>2.3969144284944419</v>
      </c>
      <c r="AL487" s="33">
        <f t="shared" si="1093"/>
        <v>3.9701458409168371</v>
      </c>
      <c r="AM487" s="33">
        <f t="shared" si="1093"/>
        <v>2.4979227349088058</v>
      </c>
      <c r="AN487" s="33">
        <f t="shared" si="1093"/>
        <v>1.5716344536434854</v>
      </c>
      <c r="AO487" s="33">
        <f t="shared" si="1093"/>
        <v>2.6031876296449754</v>
      </c>
      <c r="AP487" s="33">
        <f t="shared" si="1093"/>
        <v>1.6378646588513974</v>
      </c>
      <c r="AQ487" s="33">
        <f t="shared" si="1093"/>
        <v>1.0305060650124014</v>
      </c>
      <c r="AR487" s="33">
        <f t="shared" si="1093"/>
        <v>1.5815767316504497</v>
      </c>
      <c r="AS487" s="33">
        <f t="shared" si="1093"/>
        <v>0.995091020152571</v>
      </c>
      <c r="AT487" s="33">
        <f t="shared" si="1093"/>
        <v>0.6260879529727007</v>
      </c>
      <c r="AU487" s="33">
        <f t="shared" si="1093"/>
        <v>1.0370251240483395</v>
      </c>
      <c r="AV487" s="33">
        <f t="shared" si="1093"/>
        <v>0.65247190854675541</v>
      </c>
      <c r="AW487" s="33">
        <f t="shared" si="1093"/>
        <v>0.41052003617879684</v>
      </c>
      <c r="AX487" s="33">
        <f t="shared" si="1093"/>
        <v>0.67996770968248965</v>
      </c>
      <c r="AY487" s="33">
        <f t="shared" si="1093"/>
        <v>0.42781974997359812</v>
      </c>
      <c r="AZ487" s="33">
        <f t="shared" si="1093"/>
        <v>0.26917416203916156</v>
      </c>
      <c r="BA487" s="33">
        <f t="shared" si="1093"/>
        <v>2.2805378247920456</v>
      </c>
      <c r="BB487" s="33">
        <f t="shared" si="1093"/>
        <v>1.4348609619469277</v>
      </c>
      <c r="BC487" s="33">
        <f t="shared" si="1093"/>
        <v>0.90278089568937514</v>
      </c>
      <c r="BD487" s="33">
        <f t="shared" si="1093"/>
        <v>1.4953273991227343</v>
      </c>
      <c r="BE487" s="33">
        <f t="shared" si="1093"/>
        <v>0.94082496111481617</v>
      </c>
      <c r="BF487" s="33">
        <f t="shared" si="1093"/>
        <v>0.5919450201848695</v>
      </c>
      <c r="BG487" s="33">
        <f t="shared" si="1093"/>
        <v>0.98047224047733328</v>
      </c>
      <c r="BH487" s="33">
        <f t="shared" si="1093"/>
        <v>0.61689015934732438</v>
      </c>
      <c r="BI487" s="33">
        <f t="shared" si="1093"/>
        <v>0.38813283333172044</v>
      </c>
      <c r="BJ487" s="33">
        <f t="shared" si="1093"/>
        <v>3.7150668267131532</v>
      </c>
      <c r="BK487" s="33">
        <f t="shared" si="1093"/>
        <v>2.3374329961665223</v>
      </c>
      <c r="BL487" s="33">
        <f t="shared" si="1093"/>
        <v>1.4706580706118371</v>
      </c>
      <c r="BM487" s="33">
        <f t="shared" si="1093"/>
        <v>2.4359346971421942</v>
      </c>
      <c r="BN487" s="33">
        <f t="shared" si="1093"/>
        <v>1.5326330327803546</v>
      </c>
      <c r="BO487" s="33">
        <f t="shared" si="1093"/>
        <v>0.96429679166903803</v>
      </c>
      <c r="BP487" s="33">
        <f t="shared" si="1093"/>
        <v>1.5972196801614598</v>
      </c>
      <c r="BQ487" s="33">
        <f t="shared" si="1093"/>
        <v>1.0049331968111583</v>
      </c>
      <c r="BR487" s="33">
        <f t="shared" si="1093"/>
        <v>0.63228041990504813</v>
      </c>
      <c r="BS487" s="33">
        <f t="shared" si="1093"/>
        <v>0.9703970058516499</v>
      </c>
      <c r="BT487" s="33">
        <f t="shared" si="1093"/>
        <v>0.61055105780307917</v>
      </c>
      <c r="BU487" s="33">
        <f t="shared" si="1093"/>
        <v>0.38414441917749148</v>
      </c>
      <c r="BV487" s="33">
        <f t="shared" si="1093"/>
        <v>0.63628027349599148</v>
      </c>
      <c r="BW487" s="33">
        <f t="shared" si="1093"/>
        <v>0.40033263880618308</v>
      </c>
      <c r="BX487" s="33">
        <f t="shared" si="1093"/>
        <v>0.25187991576880386</v>
      </c>
      <c r="BY487" s="33">
        <f t="shared" si="1093"/>
        <v>0.41720304576251538</v>
      </c>
      <c r="BZ487" s="33">
        <f t="shared" si="1093"/>
        <v>0.26249438051946261</v>
      </c>
      <c r="CA487" s="33">
        <f t="shared" si="1093"/>
        <v>0.16515531347179638</v>
      </c>
      <c r="CB487" s="33">
        <f t="shared" si="1093"/>
        <v>1.3992536894496659</v>
      </c>
      <c r="CC487" s="33">
        <f t="shared" si="1093"/>
        <v>0.88037763418136383</v>
      </c>
      <c r="CD487" s="33">
        <f t="shared" si="1093"/>
        <v>0.55391297847612797</v>
      </c>
      <c r="CE487" s="33">
        <f t="shared" ref="CE487:CS487" si="1094">EXP(CE486)</f>
        <v>0.91747760436661574</v>
      </c>
      <c r="CF487" s="33">
        <f t="shared" si="1094"/>
        <v>0.57725541039262862</v>
      </c>
      <c r="CG487" s="33">
        <f t="shared" si="1094"/>
        <v>0.36319557800825492</v>
      </c>
      <c r="CH487" s="33">
        <f t="shared" si="1094"/>
        <v>0.6015815151042232</v>
      </c>
      <c r="CI487" s="33">
        <f t="shared" si="1094"/>
        <v>0.3785009930851056</v>
      </c>
      <c r="CJ487" s="33">
        <f t="shared" si="1094"/>
        <v>0.23814395583878772</v>
      </c>
      <c r="CK487" s="33">
        <f t="shared" si="1094"/>
        <v>2.2794276452329654</v>
      </c>
      <c r="CL487" s="33">
        <f t="shared" si="1094"/>
        <v>1.4341624629820087</v>
      </c>
      <c r="CM487" s="33">
        <f t="shared" si="1094"/>
        <v>0.90234141650782995</v>
      </c>
      <c r="CN487" s="33">
        <f t="shared" si="1094"/>
        <v>1.494599464731736</v>
      </c>
      <c r="CO487" s="33">
        <f t="shared" si="1094"/>
        <v>0.94036696185291069</v>
      </c>
      <c r="CP487" s="33">
        <f t="shared" si="1094"/>
        <v>0.59165685778108723</v>
      </c>
      <c r="CQ487" s="33">
        <f t="shared" si="1094"/>
        <v>0.97999494068085968</v>
      </c>
      <c r="CR487" s="33">
        <f t="shared" si="1094"/>
        <v>0.61658985349944062</v>
      </c>
      <c r="CS487" s="33">
        <f t="shared" si="1094"/>
        <v>0.38794388792897883</v>
      </c>
    </row>
    <row r="488" spans="1:97" ht="13.9" thickTop="1" thickBot="1" x14ac:dyDescent="0.4">
      <c r="H488" s="32">
        <f t="shared" ref="H488:H489" si="1095">H487</f>
        <v>6.3801262398244241E-8</v>
      </c>
      <c r="I488" s="32">
        <f t="shared" ref="I488:J488" si="1096">I483</f>
        <v>-0.42206616896176824</v>
      </c>
      <c r="J488" s="32">
        <f t="shared" si="1096"/>
        <v>0.70031807632446641</v>
      </c>
      <c r="K488" s="32">
        <f t="shared" si="1091"/>
        <v>-0.42206612428059087</v>
      </c>
      <c r="L488" s="32">
        <f>$CE$5-$CE$7*SUMPRODUCT($B$5:$CD$5,Q488:CS488)</f>
        <v>1.3515694661236921E-6</v>
      </c>
      <c r="M488" s="32">
        <f>SUMPRODUCT($B$7:$CD$7, LN(Q488:CS488))</f>
        <v>-2480.339048877494</v>
      </c>
      <c r="O488" s="48">
        <f t="shared" si="1092"/>
        <v>0.99999999999999967</v>
      </c>
      <c r="P488" s="39" t="s">
        <v>366</v>
      </c>
      <c r="Q488" s="32">
        <f t="shared" ref="Q488:AV488" si="1097">Q487/$O487</f>
        <v>2.4834512815691809E-2</v>
      </c>
      <c r="R488" s="32">
        <f t="shared" si="1097"/>
        <v>1.5625293542963357E-2</v>
      </c>
      <c r="S488" s="32">
        <f t="shared" si="1097"/>
        <v>9.8310685663825503E-3</v>
      </c>
      <c r="T488" s="32">
        <f t="shared" si="1097"/>
        <v>1.6283758617577377E-2</v>
      </c>
      <c r="U488" s="32">
        <f t="shared" si="1097"/>
        <v>1.0245359362219399E-2</v>
      </c>
      <c r="V488" s="32">
        <f t="shared" si="1097"/>
        <v>6.4461400421221213E-3</v>
      </c>
      <c r="W488" s="32">
        <f t="shared" si="1097"/>
        <v>1.0677108775332303E-2</v>
      </c>
      <c r="X488" s="32">
        <f t="shared" si="1097"/>
        <v>6.7177866561289254E-3</v>
      </c>
      <c r="Y488" s="32">
        <f t="shared" si="1097"/>
        <v>4.2266739533014935E-3</v>
      </c>
      <c r="Z488" s="32">
        <f t="shared" si="1097"/>
        <v>3.5809862843243528E-2</v>
      </c>
      <c r="AA488" s="32">
        <f t="shared" si="1097"/>
        <v>2.2530726606619346E-2</v>
      </c>
      <c r="AB488" s="32">
        <f t="shared" si="1097"/>
        <v>1.41758052423818E-2</v>
      </c>
      <c r="AC488" s="32">
        <f t="shared" si="1097"/>
        <v>2.348019335009802E-2</v>
      </c>
      <c r="AD488" s="32">
        <f t="shared" si="1097"/>
        <v>1.4773187469536334E-2</v>
      </c>
      <c r="AE488" s="32">
        <f t="shared" si="1097"/>
        <v>9.2949433914757025E-3</v>
      </c>
      <c r="AF488" s="32">
        <f t="shared" si="1097"/>
        <v>1.5395743965045878E-2</v>
      </c>
      <c r="AG488" s="32">
        <f t="shared" si="1097"/>
        <v>9.6866413507474755E-3</v>
      </c>
      <c r="AH488" s="32">
        <f t="shared" si="1097"/>
        <v>6.0946077611476624E-3</v>
      </c>
      <c r="AI488" s="32">
        <f t="shared" si="1097"/>
        <v>5.8335376888657003E-2</v>
      </c>
      <c r="AJ488" s="32">
        <f t="shared" si="1097"/>
        <v>3.6703252227630795E-2</v>
      </c>
      <c r="AK488" s="32">
        <f t="shared" si="1097"/>
        <v>2.309282627343455E-2</v>
      </c>
      <c r="AL488" s="32">
        <f t="shared" si="1097"/>
        <v>3.8249962991828118E-2</v>
      </c>
      <c r="AM488" s="32">
        <f t="shared" si="1097"/>
        <v>2.4065980443842665E-2</v>
      </c>
      <c r="AN488" s="32">
        <f t="shared" si="1097"/>
        <v>1.5141750982795837E-2</v>
      </c>
      <c r="AO488" s="32">
        <f t="shared" si="1097"/>
        <v>2.5080144277951931E-2</v>
      </c>
      <c r="AP488" s="32">
        <f t="shared" si="1097"/>
        <v>1.5779839103397166E-2</v>
      </c>
      <c r="AQ488" s="32">
        <f t="shared" si="1097"/>
        <v>9.9283050117061015E-3</v>
      </c>
      <c r="AR488" s="32">
        <f t="shared" si="1097"/>
        <v>1.5237538840738361E-2</v>
      </c>
      <c r="AS488" s="32">
        <f t="shared" si="1097"/>
        <v>9.5871023935852479E-3</v>
      </c>
      <c r="AT488" s="32">
        <f t="shared" si="1097"/>
        <v>6.0319801816914815E-3</v>
      </c>
      <c r="AU488" s="32">
        <f t="shared" si="1097"/>
        <v>9.9911122175009876E-3</v>
      </c>
      <c r="AV488" s="32">
        <f t="shared" si="1097"/>
        <v>6.286173696167659E-3</v>
      </c>
      <c r="AW488" s="32">
        <f t="shared" ref="AW488:CB488" si="1098">AW487/$O487</f>
        <v>3.955113192420338E-3</v>
      </c>
      <c r="AX488" s="32">
        <f t="shared" si="1098"/>
        <v>6.5510791726953489E-3</v>
      </c>
      <c r="AY488" s="32">
        <f t="shared" si="1098"/>
        <v>4.1217855110038679E-3</v>
      </c>
      <c r="AZ488" s="32">
        <f t="shared" si="1098"/>
        <v>2.5933308621167964E-3</v>
      </c>
      <c r="BA488" s="32">
        <f t="shared" si="1098"/>
        <v>2.1971607818723243E-2</v>
      </c>
      <c r="BB488" s="32">
        <f t="shared" si="1098"/>
        <v>1.3824020802272215E-2</v>
      </c>
      <c r="BC488" s="32">
        <f t="shared" si="1098"/>
        <v>8.6977499652440022E-3</v>
      </c>
      <c r="BD488" s="32">
        <f t="shared" si="1098"/>
        <v>1.4406578490804935E-2</v>
      </c>
      <c r="BE488" s="32">
        <f t="shared" si="1098"/>
        <v>9.0642816124153706E-3</v>
      </c>
      <c r="BF488" s="32">
        <f t="shared" si="1098"/>
        <v>5.7030335968815326E-3</v>
      </c>
      <c r="BG488" s="32">
        <f t="shared" si="1098"/>
        <v>9.4462592598643976E-3</v>
      </c>
      <c r="BH488" s="32">
        <f t="shared" si="1098"/>
        <v>5.9433649821813627E-3</v>
      </c>
      <c r="BI488" s="32">
        <f t="shared" si="1098"/>
        <v>3.7394259822513855E-3</v>
      </c>
      <c r="BJ488" s="32">
        <f t="shared" si="1098"/>
        <v>3.5792430386167022E-2</v>
      </c>
      <c r="BK488" s="32">
        <f t="shared" si="1098"/>
        <v>2.2519758513102995E-2</v>
      </c>
      <c r="BL488" s="32">
        <f t="shared" si="1098"/>
        <v>1.416890437494496E-2</v>
      </c>
      <c r="BM488" s="32">
        <f t="shared" si="1098"/>
        <v>2.3468763050448024E-2</v>
      </c>
      <c r="BN488" s="32">
        <f t="shared" si="1098"/>
        <v>1.4765995792830583E-2</v>
      </c>
      <c r="BO488" s="32">
        <f t="shared" si="1098"/>
        <v>9.2904185570073395E-3</v>
      </c>
      <c r="BP488" s="32">
        <f t="shared" si="1098"/>
        <v>1.5388249224085647E-2</v>
      </c>
      <c r="BQ488" s="32">
        <f t="shared" si="1098"/>
        <v>9.6819258353515753E-3</v>
      </c>
      <c r="BR488" s="32">
        <f t="shared" si="1098"/>
        <v>6.0916408693542073E-3</v>
      </c>
      <c r="BS488" s="32">
        <f t="shared" si="1098"/>
        <v>9.3491904450126537E-3</v>
      </c>
      <c r="BT488" s="32">
        <f t="shared" si="1098"/>
        <v>5.8822915583867279E-3</v>
      </c>
      <c r="BU488" s="32">
        <f t="shared" si="1098"/>
        <v>3.7010000150682482E-3</v>
      </c>
      <c r="BV488" s="32">
        <f t="shared" si="1098"/>
        <v>6.1301770486173303E-3</v>
      </c>
      <c r="BW488" s="32">
        <f t="shared" si="1098"/>
        <v>3.8569637570848498E-3</v>
      </c>
      <c r="BX488" s="32">
        <f t="shared" si="1098"/>
        <v>2.426711219836859E-3</v>
      </c>
      <c r="BY488" s="32">
        <f t="shared" si="1098"/>
        <v>4.0194999629557587E-3</v>
      </c>
      <c r="BZ488" s="32">
        <f t="shared" si="1098"/>
        <v>2.5289751920331556E-3</v>
      </c>
      <c r="CA488" s="32">
        <f t="shared" si="1098"/>
        <v>1.5911719320469944E-3</v>
      </c>
      <c r="CB488" s="32">
        <f t="shared" si="1098"/>
        <v>1.3480966186690216E-2</v>
      </c>
      <c r="CC488" s="32">
        <f t="shared" ref="CC488:CS488" si="1099">CC487/$O487</f>
        <v>8.4819080395529822E-3</v>
      </c>
      <c r="CD488" s="32">
        <f t="shared" si="1099"/>
        <v>5.3366177909757511E-3</v>
      </c>
      <c r="CE488" s="32">
        <f t="shared" si="1099"/>
        <v>8.8393438979435402E-3</v>
      </c>
      <c r="CF488" s="32">
        <f t="shared" si="1099"/>
        <v>5.5615080576615792E-3</v>
      </c>
      <c r="CG488" s="32">
        <f t="shared" si="1099"/>
        <v>3.4991705529898625E-3</v>
      </c>
      <c r="CH488" s="32">
        <f t="shared" si="1099"/>
        <v>5.7958754190225292E-3</v>
      </c>
      <c r="CI488" s="32">
        <f t="shared" si="1099"/>
        <v>3.6466290050775852E-3</v>
      </c>
      <c r="CJ488" s="32">
        <f t="shared" si="1099"/>
        <v>2.2943735224239554E-3</v>
      </c>
      <c r="CK488" s="32">
        <f t="shared" si="1099"/>
        <v>2.1960911907602933E-2</v>
      </c>
      <c r="CL488" s="32">
        <f t="shared" si="1099"/>
        <v>1.3817291185621203E-2</v>
      </c>
      <c r="CM488" s="32">
        <f t="shared" si="1099"/>
        <v>8.69351584813512E-3</v>
      </c>
      <c r="CN488" s="32">
        <f t="shared" si="1099"/>
        <v>1.4399565281559772E-2</v>
      </c>
      <c r="CO488" s="32">
        <f t="shared" si="1099"/>
        <v>9.0598690654913709E-3</v>
      </c>
      <c r="CP488" s="32">
        <f t="shared" si="1099"/>
        <v>5.7002573257514616E-3</v>
      </c>
      <c r="CQ488" s="32">
        <f t="shared" si="1099"/>
        <v>9.4416607639192431E-3</v>
      </c>
      <c r="CR488" s="32">
        <f t="shared" si="1099"/>
        <v>5.9404717162843262E-3</v>
      </c>
      <c r="CS488" s="32">
        <f t="shared" si="1099"/>
        <v>3.7376056071437868E-3</v>
      </c>
    </row>
    <row r="489" spans="1:97" ht="13.15" thickTop="1" x14ac:dyDescent="0.35">
      <c r="H489" s="34">
        <f t="shared" si="1095"/>
        <v>6.3801262398244241E-8</v>
      </c>
      <c r="I489" s="34">
        <f t="shared" ref="I489:J489" si="1100">I484</f>
        <v>-0.46334330785482503</v>
      </c>
      <c r="J489" s="34">
        <f t="shared" si="1100"/>
        <v>-0.65003306396231009</v>
      </c>
      <c r="K489" s="34">
        <f t="shared" si="1091"/>
        <v>-0.46334334932775512</v>
      </c>
      <c r="L489" s="34">
        <f>$CE$6-$CE$7*SUMPRODUCT($B$6:$CD$6,Q488:CS488)</f>
        <v>-1.2327524245847599E-6</v>
      </c>
    </row>
    <row r="490" spans="1:97" ht="13.5" thickBot="1" x14ac:dyDescent="0.4">
      <c r="B490" s="39" t="s">
        <v>367</v>
      </c>
      <c r="D490" s="39" t="s">
        <v>368</v>
      </c>
      <c r="E490" s="39" t="s">
        <v>369</v>
      </c>
      <c r="F490" s="39" t="s">
        <v>370</v>
      </c>
      <c r="H490" s="39" t="s">
        <v>347</v>
      </c>
      <c r="I490" s="39" t="s">
        <v>371</v>
      </c>
      <c r="J490" s="39" t="s">
        <v>372</v>
      </c>
      <c r="K490" s="39" t="s">
        <v>349</v>
      </c>
      <c r="L490" s="39" t="s">
        <v>373</v>
      </c>
      <c r="M490" s="39" t="s">
        <v>374</v>
      </c>
      <c r="O490" s="45" t="s">
        <v>336</v>
      </c>
    </row>
    <row r="491" spans="1:97" ht="13.9" thickTop="1" thickBot="1" x14ac:dyDescent="0.4">
      <c r="B491" s="32">
        <f>1+B486</f>
        <v>10</v>
      </c>
      <c r="D491" s="32">
        <f>IF(F486,IF(M491&lt;0,D486,H491),E486)</f>
        <v>6.8358495426690258E-8</v>
      </c>
      <c r="E491" s="32">
        <f>IF(F486,IF(M491&lt;0,H491,E486),H491)</f>
        <v>7.2915728455136275E-8</v>
      </c>
      <c r="F491" s="32" t="b">
        <f>OR(F486,M491*M486&lt;=0)</f>
        <v>1</v>
      </c>
      <c r="H491" s="32">
        <f>IF(F486,(D486+E486)/2,2*H486)</f>
        <v>6.8358495426690258E-8</v>
      </c>
      <c r="I491" s="32">
        <f>I486</f>
        <v>-0.48847222389497669</v>
      </c>
      <c r="J491" s="32">
        <f>J486</f>
        <v>-1</v>
      </c>
      <c r="K491" s="32">
        <f>I491+J491*H491</f>
        <v>-0.48847229225347211</v>
      </c>
      <c r="L491" s="32">
        <f>$CE$3-$CE$7*SUMPRODUCT($B$3:$CD$3,Q493:CS493)</f>
        <v>-2.5214055199285212E-7</v>
      </c>
      <c r="M491" s="32">
        <f>SUMPRODUCT(L491:L494,J491:J494)</f>
        <v>5.2744467185709821E-7</v>
      </c>
      <c r="O491" s="46">
        <f>SUM(Q491:CS491)</f>
        <v>-1.6469506073193818</v>
      </c>
      <c r="P491" s="39" t="s">
        <v>363</v>
      </c>
      <c r="Q491" s="32">
        <f t="shared" ref="Q491:AV491" si="1101">SUMPRODUCT(B$3:B$6,$K491:$K494)</f>
        <v>0.94689457114244724</v>
      </c>
      <c r="R491" s="32">
        <f t="shared" si="1101"/>
        <v>0.48355121885233998</v>
      </c>
      <c r="S491" s="32">
        <f t="shared" si="1101"/>
        <v>2.0207866562232724E-2</v>
      </c>
      <c r="T491" s="32">
        <f t="shared" si="1101"/>
        <v>0.52482845005336909</v>
      </c>
      <c r="U491" s="32">
        <f t="shared" si="1101"/>
        <v>6.1485097763261776E-2</v>
      </c>
      <c r="V491" s="32">
        <f t="shared" si="1101"/>
        <v>-0.40185825452684548</v>
      </c>
      <c r="W491" s="32">
        <f t="shared" si="1101"/>
        <v>0.10276232896429083</v>
      </c>
      <c r="X491" s="32">
        <f t="shared" si="1101"/>
        <v>-0.36058102332581643</v>
      </c>
      <c r="Y491" s="32">
        <f t="shared" si="1101"/>
        <v>-0.82392437561592369</v>
      </c>
      <c r="Z491" s="32">
        <f t="shared" si="1101"/>
        <v>1.3128835949911988</v>
      </c>
      <c r="AA491" s="32">
        <f t="shared" si="1101"/>
        <v>0.84954024270109163</v>
      </c>
      <c r="AB491" s="32">
        <f t="shared" si="1101"/>
        <v>0.38619689041098437</v>
      </c>
      <c r="AC491" s="32">
        <f t="shared" si="1101"/>
        <v>0.89081747390212074</v>
      </c>
      <c r="AD491" s="32">
        <f t="shared" si="1101"/>
        <v>0.42747412161201348</v>
      </c>
      <c r="AE491" s="32">
        <f t="shared" si="1101"/>
        <v>-3.5869230678093778E-2</v>
      </c>
      <c r="AF491" s="32">
        <f t="shared" si="1101"/>
        <v>0.46875135281304253</v>
      </c>
      <c r="AG491" s="32">
        <f t="shared" si="1101"/>
        <v>5.4080005229352746E-3</v>
      </c>
      <c r="AH491" s="32">
        <f t="shared" si="1101"/>
        <v>-0.45793535176717198</v>
      </c>
      <c r="AI491" s="32">
        <f t="shared" si="1101"/>
        <v>1.8008689601228678</v>
      </c>
      <c r="AJ491" s="32">
        <f t="shared" si="1101"/>
        <v>1.3375256078327606</v>
      </c>
      <c r="AK491" s="32">
        <f t="shared" si="1101"/>
        <v>0.87418225554265339</v>
      </c>
      <c r="AL491" s="32">
        <f t="shared" si="1101"/>
        <v>1.3788028390337899</v>
      </c>
      <c r="AM491" s="32">
        <f t="shared" si="1101"/>
        <v>0.91545948674368249</v>
      </c>
      <c r="AN491" s="32">
        <f t="shared" si="1101"/>
        <v>0.45211613445357524</v>
      </c>
      <c r="AO491" s="32">
        <f t="shared" si="1101"/>
        <v>0.95673671794471149</v>
      </c>
      <c r="AP491" s="32">
        <f t="shared" si="1101"/>
        <v>0.49339336565460429</v>
      </c>
      <c r="AQ491" s="32">
        <f t="shared" si="1101"/>
        <v>3.005001336449703E-2</v>
      </c>
      <c r="AR491" s="32">
        <f t="shared" si="1101"/>
        <v>0.45842227888897513</v>
      </c>
      <c r="AS491" s="32">
        <f t="shared" si="1101"/>
        <v>-4.9210734011321255E-3</v>
      </c>
      <c r="AT491" s="32">
        <f t="shared" si="1101"/>
        <v>-0.46826442569123938</v>
      </c>
      <c r="AU491" s="32">
        <f t="shared" si="1101"/>
        <v>3.6356157799896927E-2</v>
      </c>
      <c r="AV491" s="32">
        <f t="shared" si="1101"/>
        <v>-0.42698719449021033</v>
      </c>
      <c r="AW491" s="32">
        <f t="shared" ref="AW491:CB491" si="1102">SUMPRODUCT(AH$3:AH$6,$K491:$K494)</f>
        <v>-0.89033054678031753</v>
      </c>
      <c r="AX491" s="32">
        <f t="shared" si="1102"/>
        <v>-0.38570996328918128</v>
      </c>
      <c r="AY491" s="32">
        <f t="shared" si="1102"/>
        <v>-0.84905331557928854</v>
      </c>
      <c r="AZ491" s="32">
        <f t="shared" si="1102"/>
        <v>-1.3123966678693959</v>
      </c>
      <c r="BA491" s="32">
        <f t="shared" si="1102"/>
        <v>0.82441130273772689</v>
      </c>
      <c r="BB491" s="32">
        <f t="shared" si="1102"/>
        <v>0.36106795044761958</v>
      </c>
      <c r="BC491" s="32">
        <f t="shared" si="1102"/>
        <v>-0.10227540184248768</v>
      </c>
      <c r="BD491" s="32">
        <f t="shared" si="1102"/>
        <v>0.40234518164864863</v>
      </c>
      <c r="BE491" s="32">
        <f t="shared" si="1102"/>
        <v>-6.0998170641458613E-2</v>
      </c>
      <c r="BF491" s="32">
        <f t="shared" si="1102"/>
        <v>-0.52434152293156588</v>
      </c>
      <c r="BG491" s="32">
        <f t="shared" si="1102"/>
        <v>-1.9720939440429575E-2</v>
      </c>
      <c r="BH491" s="32">
        <f t="shared" si="1102"/>
        <v>-0.48306429173053683</v>
      </c>
      <c r="BI491" s="32">
        <f t="shared" si="1102"/>
        <v>-0.94640764402064415</v>
      </c>
      <c r="BJ491" s="32">
        <f t="shared" si="1102"/>
        <v>1.3123966678693959</v>
      </c>
      <c r="BK491" s="32">
        <f t="shared" si="1102"/>
        <v>0.84905331557928854</v>
      </c>
      <c r="BL491" s="32">
        <f t="shared" si="1102"/>
        <v>0.38570996328918128</v>
      </c>
      <c r="BM491" s="32">
        <f t="shared" si="1102"/>
        <v>0.89033054678031753</v>
      </c>
      <c r="BN491" s="32">
        <f t="shared" si="1102"/>
        <v>0.42698719449021033</v>
      </c>
      <c r="BO491" s="32">
        <f t="shared" si="1102"/>
        <v>-3.6356157799896927E-2</v>
      </c>
      <c r="BP491" s="32">
        <f t="shared" si="1102"/>
        <v>0.46826442569123938</v>
      </c>
      <c r="BQ491" s="32">
        <f t="shared" si="1102"/>
        <v>4.9210734011321255E-3</v>
      </c>
      <c r="BR491" s="32">
        <f t="shared" si="1102"/>
        <v>-0.45842227888897513</v>
      </c>
      <c r="BS491" s="32">
        <f t="shared" si="1102"/>
        <v>-3.005001336449703E-2</v>
      </c>
      <c r="BT491" s="32">
        <f t="shared" si="1102"/>
        <v>-0.49339336565460429</v>
      </c>
      <c r="BU491" s="32">
        <f t="shared" si="1102"/>
        <v>-0.95673671794471149</v>
      </c>
      <c r="BV491" s="32">
        <f t="shared" si="1102"/>
        <v>-0.45211613445357524</v>
      </c>
      <c r="BW491" s="32">
        <f t="shared" si="1102"/>
        <v>-0.91545948674368249</v>
      </c>
      <c r="BX491" s="32">
        <f t="shared" si="1102"/>
        <v>-1.3788028390337899</v>
      </c>
      <c r="BY491" s="32">
        <f t="shared" si="1102"/>
        <v>-0.87418225554265339</v>
      </c>
      <c r="BZ491" s="32">
        <f t="shared" si="1102"/>
        <v>-1.3375256078327606</v>
      </c>
      <c r="CA491" s="32">
        <f t="shared" si="1102"/>
        <v>-1.8008689601228678</v>
      </c>
      <c r="CB491" s="32">
        <f t="shared" si="1102"/>
        <v>0.33593901048425473</v>
      </c>
      <c r="CC491" s="32">
        <f t="shared" ref="CC491:CS491" si="1103">SUMPRODUCT(BN$3:BN$6,$K491:$K494)</f>
        <v>-0.12740434180585253</v>
      </c>
      <c r="CD491" s="32">
        <f t="shared" si="1103"/>
        <v>-0.59074769409595973</v>
      </c>
      <c r="CE491" s="32">
        <f t="shared" si="1103"/>
        <v>-8.6127110604823476E-2</v>
      </c>
      <c r="CF491" s="32">
        <f t="shared" si="1103"/>
        <v>-0.54947046289493073</v>
      </c>
      <c r="CG491" s="32">
        <f t="shared" si="1103"/>
        <v>-1.0128138151850381</v>
      </c>
      <c r="CH491" s="32">
        <f t="shared" si="1103"/>
        <v>-0.50819323169390163</v>
      </c>
      <c r="CI491" s="32">
        <f t="shared" si="1103"/>
        <v>-0.97153658398400888</v>
      </c>
      <c r="CJ491" s="32">
        <f t="shared" si="1103"/>
        <v>-1.434879936274116</v>
      </c>
      <c r="CK491" s="32">
        <f t="shared" si="1103"/>
        <v>0.82392437561592369</v>
      </c>
      <c r="CL491" s="32">
        <f t="shared" si="1103"/>
        <v>0.36058102332581643</v>
      </c>
      <c r="CM491" s="32">
        <f t="shared" si="1103"/>
        <v>-0.10276232896429083</v>
      </c>
      <c r="CN491" s="32">
        <f t="shared" si="1103"/>
        <v>0.40185825452684548</v>
      </c>
      <c r="CO491" s="32">
        <f t="shared" si="1103"/>
        <v>-6.1485097763261776E-2</v>
      </c>
      <c r="CP491" s="32">
        <f t="shared" si="1103"/>
        <v>-0.52482845005336909</v>
      </c>
      <c r="CQ491" s="32">
        <f t="shared" si="1103"/>
        <v>-2.0207866562232724E-2</v>
      </c>
      <c r="CR491" s="32">
        <f t="shared" si="1103"/>
        <v>-0.48355121885233998</v>
      </c>
      <c r="CS491" s="32">
        <f t="shared" si="1103"/>
        <v>-0.94689457114244724</v>
      </c>
    </row>
    <row r="492" spans="1:97" ht="13.9" thickTop="1" thickBot="1" x14ac:dyDescent="0.4">
      <c r="H492" s="33">
        <f>H491</f>
        <v>6.8358495426690258E-8</v>
      </c>
      <c r="I492" s="33">
        <f t="shared" ref="I492:J492" si="1104">I487</f>
        <v>0.42698716835222367</v>
      </c>
      <c r="J492" s="33">
        <f t="shared" si="1104"/>
        <v>0.38236632491102951</v>
      </c>
      <c r="K492" s="33">
        <f t="shared" ref="K492:K494" si="1105">I492+J492*H492</f>
        <v>0.42698719449021033</v>
      </c>
      <c r="L492" s="33">
        <f>$CE$4-$CE$7*SUMPRODUCT($B$4:$CD$4,Q493:CS493)</f>
        <v>1.05302575548194E-7</v>
      </c>
      <c r="M492" s="39" t="s">
        <v>375</v>
      </c>
      <c r="O492" s="47">
        <f t="shared" ref="O492:O493" si="1106">SUM(Q492:CS492)</f>
        <v>103.79476312512894</v>
      </c>
      <c r="P492" s="39" t="s">
        <v>365</v>
      </c>
      <c r="Q492" s="33">
        <f>EXP(Q491)</f>
        <v>2.5776923769156297</v>
      </c>
      <c r="R492" s="33">
        <f>EXP(R491)</f>
        <v>1.6218236384327642</v>
      </c>
      <c r="S492" s="33">
        <f t="shared" ref="S492:CD492" si="1107">EXP(S491)</f>
        <v>1.0204134278143084</v>
      </c>
      <c r="T492" s="33">
        <f t="shared" si="1107"/>
        <v>1.6901688751270292</v>
      </c>
      <c r="U492" s="33">
        <f t="shared" si="1107"/>
        <v>1.0634146491538667</v>
      </c>
      <c r="V492" s="33">
        <f t="shared" si="1107"/>
        <v>0.6690755774035001</v>
      </c>
      <c r="W492" s="33">
        <f t="shared" si="1107"/>
        <v>1.1082279840802232</v>
      </c>
      <c r="X492" s="33">
        <f t="shared" si="1107"/>
        <v>0.69727107759252382</v>
      </c>
      <c r="Y492" s="33">
        <f t="shared" si="1107"/>
        <v>0.43870662231161001</v>
      </c>
      <c r="Z492" s="33">
        <f t="shared" si="1107"/>
        <v>3.7168762396243973</v>
      </c>
      <c r="AA492" s="33">
        <f t="shared" si="1107"/>
        <v>2.3385714294445608</v>
      </c>
      <c r="AB492" s="33">
        <f t="shared" si="1107"/>
        <v>1.4713743417959562</v>
      </c>
      <c r="AC492" s="33">
        <f t="shared" si="1107"/>
        <v>2.4371211201040737</v>
      </c>
      <c r="AD492" s="33">
        <f t="shared" si="1107"/>
        <v>1.5333794977653743</v>
      </c>
      <c r="AE492" s="33">
        <f t="shared" si="1107"/>
        <v>0.96476644708851622</v>
      </c>
      <c r="AF492" s="33">
        <f t="shared" si="1107"/>
        <v>1.597997611741182</v>
      </c>
      <c r="AG492" s="33">
        <f t="shared" si="1107"/>
        <v>1.0054226501542622</v>
      </c>
      <c r="AH492" s="33">
        <f t="shared" si="1107"/>
        <v>0.63258837060574102</v>
      </c>
      <c r="AI492" s="33">
        <f t="shared" si="1107"/>
        <v>6.0549066514979266</v>
      </c>
      <c r="AJ492" s="33">
        <f t="shared" si="1107"/>
        <v>3.8096053756629202</v>
      </c>
      <c r="AK492" s="33">
        <f t="shared" si="1107"/>
        <v>2.3969144288441537</v>
      </c>
      <c r="AL492" s="33">
        <f t="shared" si="1107"/>
        <v>3.9701458776887955</v>
      </c>
      <c r="AM492" s="33">
        <f t="shared" si="1107"/>
        <v>2.4979227506451336</v>
      </c>
      <c r="AN492" s="33">
        <f t="shared" si="1107"/>
        <v>1.5716344588886793</v>
      </c>
      <c r="AO492" s="33">
        <f t="shared" si="1107"/>
        <v>2.6031876620641121</v>
      </c>
      <c r="AP492" s="33">
        <f t="shared" si="1107"/>
        <v>1.6378646743968266</v>
      </c>
      <c r="AQ492" s="33">
        <f t="shared" si="1107"/>
        <v>1.0305060717404995</v>
      </c>
      <c r="AR492" s="33">
        <f t="shared" si="1107"/>
        <v>1.5815767285320659</v>
      </c>
      <c r="AS492" s="33">
        <f t="shared" si="1107"/>
        <v>0.99509101524274701</v>
      </c>
      <c r="AT492" s="33">
        <f t="shared" si="1107"/>
        <v>0.62608794802886147</v>
      </c>
      <c r="AU492" s="33">
        <f t="shared" si="1107"/>
        <v>1.0370251253133231</v>
      </c>
      <c r="AV492" s="33">
        <f t="shared" si="1107"/>
        <v>0.65247190740980199</v>
      </c>
      <c r="AW492" s="33">
        <f t="shared" si="1107"/>
        <v>0.41052003424734751</v>
      </c>
      <c r="AX492" s="33">
        <f t="shared" si="1107"/>
        <v>0.67996771268205325</v>
      </c>
      <c r="AY492" s="33">
        <f t="shared" si="1107"/>
        <v>0.42781975059350053</v>
      </c>
      <c r="AZ492" s="33">
        <f t="shared" si="1107"/>
        <v>0.26917416163180086</v>
      </c>
      <c r="BA492" s="33">
        <f t="shared" si="1107"/>
        <v>2.2805378237017351</v>
      </c>
      <c r="BB492" s="33">
        <f t="shared" si="1107"/>
        <v>1.4348609570103661</v>
      </c>
      <c r="BC492" s="33">
        <f t="shared" si="1107"/>
        <v>0.90278088990905148</v>
      </c>
      <c r="BD492" s="33">
        <f t="shared" si="1107"/>
        <v>1.495327403180184</v>
      </c>
      <c r="BE492" s="33">
        <f t="shared" si="1107"/>
        <v>0.94082496088061363</v>
      </c>
      <c r="BF492" s="33">
        <f t="shared" si="1107"/>
        <v>0.59194501828396506</v>
      </c>
      <c r="BG492" s="33">
        <f t="shared" si="1107"/>
        <v>0.98047224626695473</v>
      </c>
      <c r="BH492" s="33">
        <f t="shared" si="1107"/>
        <v>0.61689016116257267</v>
      </c>
      <c r="BI492" s="33">
        <f t="shared" si="1107"/>
        <v>0.38813283332404597</v>
      </c>
      <c r="BJ492" s="33">
        <f t="shared" si="1107"/>
        <v>3.7150668323354319</v>
      </c>
      <c r="BK492" s="33">
        <f t="shared" si="1107"/>
        <v>2.337432992779628</v>
      </c>
      <c r="BL492" s="33">
        <f t="shared" si="1107"/>
        <v>1.4706580641242755</v>
      </c>
      <c r="BM492" s="33">
        <f t="shared" si="1107"/>
        <v>2.4359347086029852</v>
      </c>
      <c r="BN492" s="33">
        <f t="shared" si="1107"/>
        <v>1.5326330354510174</v>
      </c>
      <c r="BO492" s="33">
        <f t="shared" si="1107"/>
        <v>0.96429679049276984</v>
      </c>
      <c r="BP492" s="33">
        <f t="shared" si="1107"/>
        <v>1.5972196927737408</v>
      </c>
      <c r="BQ492" s="33">
        <f t="shared" si="1107"/>
        <v>1.0049332017695443</v>
      </c>
      <c r="BR492" s="33">
        <f t="shared" si="1107"/>
        <v>0.63228042115171101</v>
      </c>
      <c r="BS492" s="33">
        <f t="shared" si="1107"/>
        <v>0.97039699951599956</v>
      </c>
      <c r="BT492" s="33">
        <f t="shared" si="1107"/>
        <v>0.61055105200816917</v>
      </c>
      <c r="BU492" s="33">
        <f t="shared" si="1107"/>
        <v>0.38414441439349895</v>
      </c>
      <c r="BV492" s="33">
        <f t="shared" si="1107"/>
        <v>0.63628027137246113</v>
      </c>
      <c r="BW492" s="33">
        <f t="shared" si="1107"/>
        <v>0.40033263628418131</v>
      </c>
      <c r="BX492" s="33">
        <f t="shared" si="1107"/>
        <v>0.25187991343586247</v>
      </c>
      <c r="BY492" s="33">
        <f t="shared" si="1107"/>
        <v>0.41720304570164507</v>
      </c>
      <c r="BZ492" s="33">
        <f t="shared" si="1107"/>
        <v>0.26249437970356371</v>
      </c>
      <c r="CA492" s="33">
        <f t="shared" si="1107"/>
        <v>0.16515531246920373</v>
      </c>
      <c r="CB492" s="33">
        <f t="shared" si="1107"/>
        <v>1.3992536824039663</v>
      </c>
      <c r="CC492" s="33">
        <f t="shared" si="1107"/>
        <v>0.88037762714038625</v>
      </c>
      <c r="CD492" s="33">
        <f t="shared" si="1107"/>
        <v>0.55391297240522452</v>
      </c>
      <c r="CE492" s="33">
        <f t="shared" ref="CE492:CS492" si="1108">EXP(CE491)</f>
        <v>0.91747760267495759</v>
      </c>
      <c r="CF492" s="33">
        <f t="shared" si="1108"/>
        <v>0.57725540761824312</v>
      </c>
      <c r="CG492" s="33">
        <f t="shared" si="1108"/>
        <v>0.36319557518676338</v>
      </c>
      <c r="CH492" s="33">
        <f t="shared" si="1108"/>
        <v>0.60158151591497377</v>
      </c>
      <c r="CI492" s="33">
        <f t="shared" si="1108"/>
        <v>0.37850099247395763</v>
      </c>
      <c r="CJ492" s="33">
        <f t="shared" si="1108"/>
        <v>0.23814395474880154</v>
      </c>
      <c r="CK492" s="33">
        <f t="shared" si="1108"/>
        <v>2.2794276382947043</v>
      </c>
      <c r="CL492" s="33">
        <f t="shared" si="1108"/>
        <v>1.4341624543681231</v>
      </c>
      <c r="CM492" s="33">
        <f t="shared" si="1108"/>
        <v>0.902341408415122</v>
      </c>
      <c r="CN492" s="33">
        <f t="shared" si="1108"/>
        <v>1.4945994649524159</v>
      </c>
      <c r="CO492" s="33">
        <f t="shared" si="1108"/>
        <v>0.94036695920605928</v>
      </c>
      <c r="CP492" s="33">
        <f t="shared" si="1108"/>
        <v>0.59165685436305426</v>
      </c>
      <c r="CQ492" s="33">
        <f t="shared" si="1108"/>
        <v>0.97999494395322373</v>
      </c>
      <c r="CR492" s="33">
        <f t="shared" si="1108"/>
        <v>0.6165898537317791</v>
      </c>
      <c r="CS492" s="33">
        <f t="shared" si="1108"/>
        <v>0.38794388692593434</v>
      </c>
    </row>
    <row r="493" spans="1:97" ht="13.9" thickTop="1" thickBot="1" x14ac:dyDescent="0.4">
      <c r="H493" s="32">
        <f t="shared" ref="H493:H494" si="1109">H492</f>
        <v>6.8358495426690258E-8</v>
      </c>
      <c r="I493" s="32">
        <f t="shared" ref="I493:J493" si="1110">I488</f>
        <v>-0.42206616896176824</v>
      </c>
      <c r="J493" s="32">
        <f t="shared" si="1110"/>
        <v>0.70031807632446641</v>
      </c>
      <c r="K493" s="32">
        <f t="shared" si="1105"/>
        <v>-0.42206612108907821</v>
      </c>
      <c r="L493" s="32">
        <f>$CE$5-$CE$7*SUMPRODUCT($B$5:$CD$5,Q493:CS493)</f>
        <v>1.8174753790844989E-7</v>
      </c>
      <c r="M493" s="32">
        <f>SUMPRODUCT($B$7:$CD$7, LN(Q493:CS493))</f>
        <v>-2480.3390488774944</v>
      </c>
      <c r="O493" s="48">
        <f t="shared" si="1106"/>
        <v>0.99999999999999967</v>
      </c>
      <c r="P493" s="39" t="s">
        <v>366</v>
      </c>
      <c r="Q493" s="32">
        <f t="shared" ref="Q493:AV493" si="1111">Q492/$O492</f>
        <v>2.4834512833832603E-2</v>
      </c>
      <c r="R493" s="32">
        <f t="shared" si="1111"/>
        <v>1.5625293508089496E-2</v>
      </c>
      <c r="S493" s="32">
        <f t="shared" si="1111"/>
        <v>9.8310685153176498E-3</v>
      </c>
      <c r="T493" s="32">
        <f t="shared" si="1111"/>
        <v>1.628375868144195E-2</v>
      </c>
      <c r="U493" s="32">
        <f t="shared" si="1111"/>
        <v>1.024535937205113E-2</v>
      </c>
      <c r="V493" s="32">
        <f t="shared" si="1111"/>
        <v>6.4461400292122779E-3</v>
      </c>
      <c r="W493" s="32">
        <f t="shared" si="1111"/>
        <v>1.0677108851283834E-2</v>
      </c>
      <c r="X493" s="32">
        <f t="shared" si="1111"/>
        <v>6.7177866840153998E-3</v>
      </c>
      <c r="Y493" s="32">
        <f t="shared" si="1111"/>
        <v>4.2266739583261131E-3</v>
      </c>
      <c r="Z493" s="32">
        <f t="shared" si="1111"/>
        <v>3.5809862922887035E-2</v>
      </c>
      <c r="AA493" s="32">
        <f t="shared" si="1111"/>
        <v>2.2530726589985228E-2</v>
      </c>
      <c r="AB493" s="32">
        <f t="shared" si="1111"/>
        <v>1.4175805189922277E-2</v>
      </c>
      <c r="AC493" s="32">
        <f t="shared" si="1111"/>
        <v>2.3480193477256862E-2</v>
      </c>
      <c r="AD493" s="32">
        <f t="shared" si="1111"/>
        <v>1.4773187505778312E-2</v>
      </c>
      <c r="AE493" s="32">
        <f t="shared" si="1111"/>
        <v>9.2949433867434116E-3</v>
      </c>
      <c r="AF493" s="32">
        <f t="shared" si="1111"/>
        <v>1.5395744097558457E-2</v>
      </c>
      <c r="AG493" s="32">
        <f t="shared" si="1111"/>
        <v>9.6866414054260427E-3</v>
      </c>
      <c r="AH493" s="32">
        <f t="shared" si="1111"/>
        <v>6.0946077774957606E-3</v>
      </c>
      <c r="AI493" s="32">
        <f t="shared" si="1111"/>
        <v>5.8335377134571646E-2</v>
      </c>
      <c r="AJ493" s="32">
        <f t="shared" si="1111"/>
        <v>3.6703252273626572E-2</v>
      </c>
      <c r="AK493" s="32">
        <f t="shared" si="1111"/>
        <v>2.3092826233964935E-2</v>
      </c>
      <c r="AL493" s="32">
        <f t="shared" si="1111"/>
        <v>3.8249963275147306E-2</v>
      </c>
      <c r="AM493" s="32">
        <f t="shared" si="1111"/>
        <v>2.4065980550808552E-2</v>
      </c>
      <c r="AN493" s="32">
        <f t="shared" si="1111"/>
        <v>1.5141751005241065E-2</v>
      </c>
      <c r="AO493" s="32">
        <f t="shared" si="1111"/>
        <v>2.5080144543765278E-2</v>
      </c>
      <c r="AP493" s="32">
        <f t="shared" si="1111"/>
        <v>1.5779839223895257E-2</v>
      </c>
      <c r="AQ493" s="32">
        <f t="shared" si="1111"/>
        <v>9.9283050581095433E-3</v>
      </c>
      <c r="AR493" s="32">
        <f t="shared" si="1111"/>
        <v>1.5237538782427866E-2</v>
      </c>
      <c r="AS493" s="32">
        <f t="shared" si="1111"/>
        <v>9.5871023284972781E-3</v>
      </c>
      <c r="AT493" s="32">
        <f t="shared" si="1111"/>
        <v>6.0319801228708066E-3</v>
      </c>
      <c r="AU493" s="32">
        <f t="shared" si="1111"/>
        <v>9.9911122111541011E-3</v>
      </c>
      <c r="AV493" s="32">
        <f t="shared" si="1111"/>
        <v>6.2861736735524872E-3</v>
      </c>
      <c r="AW493" s="32">
        <f t="shared" ref="AW493:CB493" si="1112">AW492/$O492</f>
        <v>3.9551131664749637E-3</v>
      </c>
      <c r="AX493" s="32">
        <f t="shared" si="1112"/>
        <v>6.5510791894416069E-3</v>
      </c>
      <c r="AY493" s="32">
        <f t="shared" si="1112"/>
        <v>4.121785509330041E-3</v>
      </c>
      <c r="AZ493" s="32">
        <f t="shared" si="1112"/>
        <v>2.5933308533813032E-3</v>
      </c>
      <c r="BA493" s="32">
        <f t="shared" si="1112"/>
        <v>2.1971607767459819E-2</v>
      </c>
      <c r="BB493" s="32">
        <f t="shared" si="1112"/>
        <v>1.3824020729066851E-2</v>
      </c>
      <c r="BC493" s="32">
        <f t="shared" si="1112"/>
        <v>8.6977498934191055E-3</v>
      </c>
      <c r="BD493" s="32">
        <f t="shared" si="1112"/>
        <v>1.4406578503170763E-2</v>
      </c>
      <c r="BE493" s="32">
        <f t="shared" si="1112"/>
        <v>9.0642815933440653E-3</v>
      </c>
      <c r="BF493" s="32">
        <f t="shared" si="1112"/>
        <v>5.7030335679879203E-3</v>
      </c>
      <c r="BG493" s="32">
        <f t="shared" si="1112"/>
        <v>9.4462592981204106E-3</v>
      </c>
      <c r="BH493" s="32">
        <f t="shared" si="1112"/>
        <v>5.9433649886448097E-3</v>
      </c>
      <c r="BI493" s="32">
        <f t="shared" si="1112"/>
        <v>3.7394259752405387E-3</v>
      </c>
      <c r="BJ493" s="32">
        <f t="shared" si="1112"/>
        <v>3.5792430373936722E-2</v>
      </c>
      <c r="BK493" s="32">
        <f t="shared" si="1112"/>
        <v>2.2519758438696514E-2</v>
      </c>
      <c r="BL493" s="32">
        <f t="shared" si="1112"/>
        <v>1.416890428615686E-2</v>
      </c>
      <c r="BM493" s="32">
        <f t="shared" si="1112"/>
        <v>2.346876311732957E-2</v>
      </c>
      <c r="BN493" s="32">
        <f t="shared" si="1112"/>
        <v>1.4765995791168808E-2</v>
      </c>
      <c r="BO493" s="32">
        <f t="shared" si="1112"/>
        <v>9.2904185284403001E-3</v>
      </c>
      <c r="BP493" s="32">
        <f t="shared" si="1112"/>
        <v>1.5388249317051048E-2</v>
      </c>
      <c r="BQ493" s="32">
        <f t="shared" si="1112"/>
        <v>9.6819258651619552E-3</v>
      </c>
      <c r="BR493" s="32">
        <f t="shared" si="1112"/>
        <v>6.0916408700646147E-3</v>
      </c>
      <c r="BS493" s="32">
        <f t="shared" si="1112"/>
        <v>9.3491903666290503E-3</v>
      </c>
      <c r="BT493" s="32">
        <f t="shared" si="1112"/>
        <v>5.8822914916441815E-3</v>
      </c>
      <c r="BU493" s="32">
        <f t="shared" si="1112"/>
        <v>3.7009999621117375E-3</v>
      </c>
      <c r="BV493" s="32">
        <f t="shared" si="1112"/>
        <v>6.1301770167864695E-3</v>
      </c>
      <c r="BW493" s="32">
        <f t="shared" si="1112"/>
        <v>3.8569637256319332E-3</v>
      </c>
      <c r="BX493" s="32">
        <f t="shared" si="1112"/>
        <v>2.4267111928586481E-3</v>
      </c>
      <c r="BY493" s="32">
        <f t="shared" si="1112"/>
        <v>4.0194999549128434E-3</v>
      </c>
      <c r="BZ493" s="32">
        <f t="shared" si="1112"/>
        <v>2.5289751794810278E-3</v>
      </c>
      <c r="CA493" s="32">
        <f t="shared" si="1112"/>
        <v>1.5911719194358783E-3</v>
      </c>
      <c r="CB493" s="32">
        <f t="shared" si="1112"/>
        <v>1.3480966093800969E-2</v>
      </c>
      <c r="CC493" s="32">
        <f t="shared" ref="CC493:CS493" si="1113">CC492/$O492</f>
        <v>8.481907955982847E-3</v>
      </c>
      <c r="CD493" s="32">
        <f t="shared" si="1113"/>
        <v>5.3366177225864396E-3</v>
      </c>
      <c r="CE493" s="32">
        <f t="shared" si="1113"/>
        <v>8.8393438652478052E-3</v>
      </c>
      <c r="CF493" s="32">
        <f t="shared" si="1113"/>
        <v>5.5615080206150433E-3</v>
      </c>
      <c r="CG493" s="32">
        <f t="shared" si="1113"/>
        <v>3.499170519315275E-3</v>
      </c>
      <c r="CH493" s="32">
        <f t="shared" si="1113"/>
        <v>5.7958754160818502E-3</v>
      </c>
      <c r="CI493" s="32">
        <f t="shared" si="1113"/>
        <v>3.6466289924247798E-3</v>
      </c>
      <c r="CJ493" s="32">
        <f t="shared" si="1113"/>
        <v>2.2943735076663648E-3</v>
      </c>
      <c r="CK493" s="32">
        <f t="shared" si="1113"/>
        <v>2.1960911800017874E-2</v>
      </c>
      <c r="CL493" s="32">
        <f t="shared" si="1113"/>
        <v>1.3817291076999522E-2</v>
      </c>
      <c r="CM493" s="32">
        <f t="shared" si="1113"/>
        <v>8.693515754039649E-3</v>
      </c>
      <c r="CN493" s="32">
        <f t="shared" si="1113"/>
        <v>1.4399565256973645E-2</v>
      </c>
      <c r="CO493" s="32">
        <f t="shared" si="1113"/>
        <v>9.0598690231838332E-3</v>
      </c>
      <c r="CP493" s="32">
        <f t="shared" si="1113"/>
        <v>5.7002572822463802E-3</v>
      </c>
      <c r="CQ493" s="32">
        <f t="shared" si="1113"/>
        <v>9.4416607779315292E-3</v>
      </c>
      <c r="CR493" s="32">
        <f t="shared" si="1113"/>
        <v>5.9404717075027588E-3</v>
      </c>
      <c r="CS493" s="32">
        <f t="shared" si="1113"/>
        <v>3.7376055905465264E-3</v>
      </c>
    </row>
    <row r="494" spans="1:97" ht="13.15" thickTop="1" x14ac:dyDescent="0.35">
      <c r="H494" s="34">
        <f t="shared" si="1109"/>
        <v>6.8358495426690258E-8</v>
      </c>
      <c r="I494" s="34">
        <f t="shared" ref="I494:J494" si="1114">I489</f>
        <v>-0.46334330785482503</v>
      </c>
      <c r="J494" s="34">
        <f t="shared" si="1114"/>
        <v>-0.65003306396231009</v>
      </c>
      <c r="K494" s="34">
        <f t="shared" si="1105"/>
        <v>-0.46334335229010726</v>
      </c>
      <c r="L494" s="34">
        <f>$CE$6-$CE$7*SUMPRODUCT($B$6:$CD$6,Q493:CS493)</f>
        <v>-1.6577445194343454E-7</v>
      </c>
    </row>
    <row r="496" spans="1:97" ht="27.75" customHeight="1" x14ac:dyDescent="0.35">
      <c r="A496" s="40" t="s">
        <v>354</v>
      </c>
      <c r="B496" s="40"/>
      <c r="C496" s="40">
        <f>1+C438</f>
        <v>9</v>
      </c>
      <c r="D496" s="40"/>
    </row>
    <row r="497" spans="2:111" ht="13.15" x14ac:dyDescent="0.35">
      <c r="B497" s="37" t="s">
        <v>349</v>
      </c>
      <c r="D497" s="37" t="s">
        <v>350</v>
      </c>
      <c r="F497" s="37" t="s">
        <v>348</v>
      </c>
      <c r="H497" s="37" t="s">
        <v>355</v>
      </c>
      <c r="I497" s="37"/>
      <c r="J497" s="37"/>
      <c r="K497" s="37"/>
      <c r="M497" s="37" t="s">
        <v>356</v>
      </c>
      <c r="N497" s="37" t="s">
        <v>357</v>
      </c>
      <c r="P497" s="37" t="s">
        <v>358</v>
      </c>
      <c r="R497" s="37" t="s">
        <v>359</v>
      </c>
      <c r="T497" s="37" t="s">
        <v>360</v>
      </c>
      <c r="V497" s="37" t="s">
        <v>361</v>
      </c>
      <c r="X497" s="37" t="s">
        <v>362</v>
      </c>
      <c r="Y497" s="37"/>
      <c r="Z497" s="37"/>
      <c r="AA497" s="37"/>
      <c r="AC497" s="37" t="s">
        <v>336</v>
      </c>
    </row>
    <row r="498" spans="2:111" ht="13.15" x14ac:dyDescent="0.35">
      <c r="B498" s="36">
        <f>K491</f>
        <v>-0.48847229225347211</v>
      </c>
      <c r="D498" s="36">
        <f>$CE$3-$CE$7*SUMPRODUCT($B$3:$CD$3,AE500:DG500)</f>
        <v>-2.5214055199285212E-7</v>
      </c>
      <c r="F498" s="36">
        <f>SUMPRODUCT(D498:D501,D498:D501)</f>
        <v>1.3517682682927279E-13</v>
      </c>
      <c r="H498" s="36">
        <f t="shared" ref="H498:K501" si="1115">X440</f>
        <v>-2.8082985746262514E-3</v>
      </c>
      <c r="I498" s="36">
        <f t="shared" si="1115"/>
        <v>-4.9065490385132721E-7</v>
      </c>
      <c r="J498" s="36">
        <f t="shared" si="1115"/>
        <v>-4.9655283892481583E-8</v>
      </c>
      <c r="K498" s="36">
        <f t="shared" si="1115"/>
        <v>-1.9735747827306915E-7</v>
      </c>
      <c r="M498" s="36">
        <f t="array" ref="M498:M501">MMULT(H498:K501,D498:D501)</f>
        <v>7.0805797764412802E-10</v>
      </c>
      <c r="N498" s="36">
        <f>IFERROR(M498/(MAX(ABS(M498),ABS(M499),ABS(M500),ABS(M501))),0)</f>
        <v>1</v>
      </c>
      <c r="P498" s="36">
        <f>L549</f>
        <v>3.3123768616860616E-8</v>
      </c>
      <c r="R498" s="36">
        <f>H549*J549</f>
        <v>-8.0107611828152646E-10</v>
      </c>
      <c r="T498" s="36">
        <f>P498-D498</f>
        <v>2.8526432060971274E-7</v>
      </c>
      <c r="V498" s="36">
        <f t="array" ref="V498:V501">MMULT(H498:K501,T498:T501)</f>
        <v>-8.0107573476863636E-10</v>
      </c>
      <c r="X498" s="36">
        <f t="array" ref="X498:AA501">H498:K501+MMULT(R498:R501,TRANSPOSE(R498:R501))*((SUMPRODUCT(R498:R501,T498:T501)+SUMPRODUCT(V498:V501,T498:T501))/SUMPRODUCT(R498:R501,T498:T501)^2)-(MMULT(V498:V501,TRANSPOSE(R498:R501))+MMULT(R498:R501,TRANSPOSE(V498:V501)))/SUMPRODUCT(R498:R501,T498:T501)</f>
        <v>-2.8082994163539047E-3</v>
      </c>
      <c r="Y498" s="36">
        <v>-4.9003277044945732E-7</v>
      </c>
      <c r="Z498" s="36">
        <v>-4.9738328259003872E-8</v>
      </c>
      <c r="AA498" s="36">
        <v>-1.9781791176973727E-7</v>
      </c>
      <c r="AC498" s="43">
        <f>SUM(AE498:DG498)</f>
        <v>-1.6469506073193818</v>
      </c>
      <c r="AD498" s="37" t="s">
        <v>363</v>
      </c>
      <c r="AE498" s="36">
        <f t="shared" ref="AE498:BJ498" si="1116">SUMPRODUCT(B$3:B$6,$B498:$B501)</f>
        <v>0.94689457114244724</v>
      </c>
      <c r="AF498" s="36">
        <f t="shared" si="1116"/>
        <v>0.48355121885233998</v>
      </c>
      <c r="AG498" s="36">
        <f t="shared" si="1116"/>
        <v>2.0207866562232724E-2</v>
      </c>
      <c r="AH498" s="36">
        <f t="shared" si="1116"/>
        <v>0.52482845005336909</v>
      </c>
      <c r="AI498" s="36">
        <f t="shared" si="1116"/>
        <v>6.1485097763261776E-2</v>
      </c>
      <c r="AJ498" s="36">
        <f t="shared" si="1116"/>
        <v>-0.40185825452684548</v>
      </c>
      <c r="AK498" s="36">
        <f t="shared" si="1116"/>
        <v>0.10276232896429083</v>
      </c>
      <c r="AL498" s="36">
        <f t="shared" si="1116"/>
        <v>-0.36058102332581643</v>
      </c>
      <c r="AM498" s="36">
        <f t="shared" si="1116"/>
        <v>-0.82392437561592369</v>
      </c>
      <c r="AN498" s="36">
        <f t="shared" si="1116"/>
        <v>1.3128835949911988</v>
      </c>
      <c r="AO498" s="36">
        <f t="shared" si="1116"/>
        <v>0.84954024270109163</v>
      </c>
      <c r="AP498" s="36">
        <f t="shared" si="1116"/>
        <v>0.38619689041098437</v>
      </c>
      <c r="AQ498" s="36">
        <f t="shared" si="1116"/>
        <v>0.89081747390212074</v>
      </c>
      <c r="AR498" s="36">
        <f t="shared" si="1116"/>
        <v>0.42747412161201348</v>
      </c>
      <c r="AS498" s="36">
        <f t="shared" si="1116"/>
        <v>-3.5869230678093778E-2</v>
      </c>
      <c r="AT498" s="36">
        <f t="shared" si="1116"/>
        <v>0.46875135281304253</v>
      </c>
      <c r="AU498" s="36">
        <f t="shared" si="1116"/>
        <v>5.4080005229352746E-3</v>
      </c>
      <c r="AV498" s="36">
        <f t="shared" si="1116"/>
        <v>-0.45793535176717198</v>
      </c>
      <c r="AW498" s="36">
        <f t="shared" si="1116"/>
        <v>1.8008689601228678</v>
      </c>
      <c r="AX498" s="36">
        <f t="shared" si="1116"/>
        <v>1.3375256078327606</v>
      </c>
      <c r="AY498" s="36">
        <f t="shared" si="1116"/>
        <v>0.87418225554265339</v>
      </c>
      <c r="AZ498" s="36">
        <f t="shared" si="1116"/>
        <v>1.3788028390337899</v>
      </c>
      <c r="BA498" s="36">
        <f t="shared" si="1116"/>
        <v>0.91545948674368249</v>
      </c>
      <c r="BB498" s="36">
        <f t="shared" si="1116"/>
        <v>0.45211613445357524</v>
      </c>
      <c r="BC498" s="36">
        <f t="shared" si="1116"/>
        <v>0.95673671794471149</v>
      </c>
      <c r="BD498" s="36">
        <f t="shared" si="1116"/>
        <v>0.49339336565460429</v>
      </c>
      <c r="BE498" s="36">
        <f t="shared" si="1116"/>
        <v>3.005001336449703E-2</v>
      </c>
      <c r="BF498" s="36">
        <f t="shared" si="1116"/>
        <v>0.45842227888897513</v>
      </c>
      <c r="BG498" s="36">
        <f t="shared" si="1116"/>
        <v>-4.9210734011321255E-3</v>
      </c>
      <c r="BH498" s="36">
        <f t="shared" si="1116"/>
        <v>-0.46826442569123938</v>
      </c>
      <c r="BI498" s="36">
        <f t="shared" si="1116"/>
        <v>3.6356157799896927E-2</v>
      </c>
      <c r="BJ498" s="36">
        <f t="shared" si="1116"/>
        <v>-0.42698719449021033</v>
      </c>
      <c r="BK498" s="36">
        <f t="shared" ref="BK498:CP498" si="1117">SUMPRODUCT(AH$3:AH$6,$B498:$B501)</f>
        <v>-0.89033054678031753</v>
      </c>
      <c r="BL498" s="36">
        <f t="shared" si="1117"/>
        <v>-0.38570996328918128</v>
      </c>
      <c r="BM498" s="36">
        <f t="shared" si="1117"/>
        <v>-0.84905331557928854</v>
      </c>
      <c r="BN498" s="36">
        <f t="shared" si="1117"/>
        <v>-1.3123966678693959</v>
      </c>
      <c r="BO498" s="36">
        <f t="shared" si="1117"/>
        <v>0.82441130273772689</v>
      </c>
      <c r="BP498" s="36">
        <f t="shared" si="1117"/>
        <v>0.36106795044761958</v>
      </c>
      <c r="BQ498" s="36">
        <f t="shared" si="1117"/>
        <v>-0.10227540184248768</v>
      </c>
      <c r="BR498" s="36">
        <f t="shared" si="1117"/>
        <v>0.40234518164864863</v>
      </c>
      <c r="BS498" s="36">
        <f t="shared" si="1117"/>
        <v>-6.0998170641458613E-2</v>
      </c>
      <c r="BT498" s="36">
        <f t="shared" si="1117"/>
        <v>-0.52434152293156588</v>
      </c>
      <c r="BU498" s="36">
        <f t="shared" si="1117"/>
        <v>-1.9720939440429575E-2</v>
      </c>
      <c r="BV498" s="36">
        <f t="shared" si="1117"/>
        <v>-0.48306429173053683</v>
      </c>
      <c r="BW498" s="36">
        <f t="shared" si="1117"/>
        <v>-0.94640764402064415</v>
      </c>
      <c r="BX498" s="36">
        <f t="shared" si="1117"/>
        <v>1.3123966678693959</v>
      </c>
      <c r="BY498" s="36">
        <f t="shared" si="1117"/>
        <v>0.84905331557928854</v>
      </c>
      <c r="BZ498" s="36">
        <f t="shared" si="1117"/>
        <v>0.38570996328918128</v>
      </c>
      <c r="CA498" s="36">
        <f t="shared" si="1117"/>
        <v>0.89033054678031753</v>
      </c>
      <c r="CB498" s="36">
        <f t="shared" si="1117"/>
        <v>0.42698719449021033</v>
      </c>
      <c r="CC498" s="36">
        <f t="shared" si="1117"/>
        <v>-3.6356157799896927E-2</v>
      </c>
      <c r="CD498" s="36">
        <f t="shared" si="1117"/>
        <v>0.46826442569123938</v>
      </c>
      <c r="CE498" s="36">
        <f t="shared" si="1117"/>
        <v>4.9210734011321255E-3</v>
      </c>
      <c r="CF498" s="36">
        <f t="shared" si="1117"/>
        <v>-0.45842227888897513</v>
      </c>
      <c r="CG498" s="36">
        <f t="shared" si="1117"/>
        <v>-3.005001336449703E-2</v>
      </c>
      <c r="CH498" s="36">
        <f t="shared" si="1117"/>
        <v>-0.49339336565460429</v>
      </c>
      <c r="CI498" s="36">
        <f t="shared" si="1117"/>
        <v>-0.95673671794471149</v>
      </c>
      <c r="CJ498" s="36">
        <f t="shared" si="1117"/>
        <v>-0.45211613445357524</v>
      </c>
      <c r="CK498" s="36">
        <f t="shared" si="1117"/>
        <v>-0.91545948674368249</v>
      </c>
      <c r="CL498" s="36">
        <f t="shared" si="1117"/>
        <v>-1.3788028390337899</v>
      </c>
      <c r="CM498" s="36">
        <f t="shared" si="1117"/>
        <v>-0.87418225554265339</v>
      </c>
      <c r="CN498" s="36">
        <f t="shared" si="1117"/>
        <v>-1.3375256078327606</v>
      </c>
      <c r="CO498" s="36">
        <f t="shared" si="1117"/>
        <v>-1.8008689601228678</v>
      </c>
      <c r="CP498" s="36">
        <f t="shared" si="1117"/>
        <v>0.33593901048425473</v>
      </c>
      <c r="CQ498" s="36">
        <f t="shared" ref="CQ498:DG498" si="1118">SUMPRODUCT(BN$3:BN$6,$B498:$B501)</f>
        <v>-0.12740434180585253</v>
      </c>
      <c r="CR498" s="36">
        <f t="shared" si="1118"/>
        <v>-0.59074769409595973</v>
      </c>
      <c r="CS498" s="36">
        <f t="shared" si="1118"/>
        <v>-8.6127110604823476E-2</v>
      </c>
      <c r="CT498" s="36">
        <f t="shared" si="1118"/>
        <v>-0.54947046289493073</v>
      </c>
      <c r="CU498" s="36">
        <f t="shared" si="1118"/>
        <v>-1.0128138151850381</v>
      </c>
      <c r="CV498" s="36">
        <f t="shared" si="1118"/>
        <v>-0.50819323169390163</v>
      </c>
      <c r="CW498" s="36">
        <f t="shared" si="1118"/>
        <v>-0.97153658398400888</v>
      </c>
      <c r="CX498" s="36">
        <f t="shared" si="1118"/>
        <v>-1.434879936274116</v>
      </c>
      <c r="CY498" s="36">
        <f t="shared" si="1118"/>
        <v>0.82392437561592369</v>
      </c>
      <c r="CZ498" s="36">
        <f t="shared" si="1118"/>
        <v>0.36058102332581643</v>
      </c>
      <c r="DA498" s="36">
        <f t="shared" si="1118"/>
        <v>-0.10276232896429083</v>
      </c>
      <c r="DB498" s="36">
        <f t="shared" si="1118"/>
        <v>0.40185825452684548</v>
      </c>
      <c r="DC498" s="36">
        <f t="shared" si="1118"/>
        <v>-6.1485097763261776E-2</v>
      </c>
      <c r="DD498" s="36">
        <f t="shared" si="1118"/>
        <v>-0.52482845005336909</v>
      </c>
      <c r="DE498" s="36">
        <f t="shared" si="1118"/>
        <v>-2.0207866562232724E-2</v>
      </c>
      <c r="DF498" s="36">
        <f t="shared" si="1118"/>
        <v>-0.48355121885233998</v>
      </c>
      <c r="DG498" s="36">
        <f t="shared" si="1118"/>
        <v>-0.94689457114244724</v>
      </c>
    </row>
    <row r="499" spans="2:111" ht="13.15" x14ac:dyDescent="0.35">
      <c r="B499" s="35">
        <f t="shared" ref="B499:B501" si="1119">K492</f>
        <v>0.42698719449021033</v>
      </c>
      <c r="D499" s="35">
        <f>$CE$4-$CE$7*SUMPRODUCT($B$4:$CD$4,AE500:DG500)</f>
        <v>1.05302575548194E-7</v>
      </c>
      <c r="F499" s="37" t="s">
        <v>364</v>
      </c>
      <c r="H499" s="35">
        <f t="shared" si="1115"/>
        <v>-4.9065490385132721E-7</v>
      </c>
      <c r="I499" s="35">
        <f t="shared" si="1115"/>
        <v>-2.5723295109585198E-3</v>
      </c>
      <c r="J499" s="35">
        <f t="shared" si="1115"/>
        <v>-5.3404859803310098E-7</v>
      </c>
      <c r="K499" s="35">
        <f t="shared" si="1115"/>
        <v>-6.7216881781254935E-7</v>
      </c>
      <c r="M499" s="35">
        <v>-2.7073484226469304E-10</v>
      </c>
      <c r="N499" s="35">
        <f>IFERROR(M499/(MAX(ABS(M498),ABS(M499),ABS(M500),ABS(M501))),0)</f>
        <v>-0.3823625335957519</v>
      </c>
      <c r="P499" s="35">
        <f>L550</f>
        <v>-1.3833556522513391E-8</v>
      </c>
      <c r="R499" s="35">
        <f>H550*J550</f>
        <v>3.0630149418917467E-10</v>
      </c>
      <c r="T499" s="35">
        <f>P499-D499</f>
        <v>-1.1913613207070739E-7</v>
      </c>
      <c r="V499" s="35">
        <v>3.06301168358062E-10</v>
      </c>
      <c r="X499" s="35">
        <v>-4.9003277044945732E-7</v>
      </c>
      <c r="Y499" s="35">
        <v>-2.5723298636580122E-3</v>
      </c>
      <c r="Z499" s="35">
        <v>-5.3422713317788535E-7</v>
      </c>
      <c r="AA499" s="35">
        <v>-6.7179757041980429E-7</v>
      </c>
      <c r="AC499" s="43">
        <f t="shared" ref="AC499:AC500" si="1120">SUM(AE499:DG499)</f>
        <v>103.79476312512894</v>
      </c>
      <c r="AD499" s="37" t="s">
        <v>365</v>
      </c>
      <c r="AE499" s="35">
        <f>EXP(AE498)</f>
        <v>2.5776923769156297</v>
      </c>
      <c r="AF499" s="35">
        <f t="shared" ref="AF499:CQ499" si="1121">EXP(AF498)</f>
        <v>1.6218236384327642</v>
      </c>
      <c r="AG499" s="35">
        <f t="shared" si="1121"/>
        <v>1.0204134278143084</v>
      </c>
      <c r="AH499" s="35">
        <f t="shared" si="1121"/>
        <v>1.6901688751270292</v>
      </c>
      <c r="AI499" s="35">
        <f t="shared" si="1121"/>
        <v>1.0634146491538667</v>
      </c>
      <c r="AJ499" s="35">
        <f t="shared" si="1121"/>
        <v>0.6690755774035001</v>
      </c>
      <c r="AK499" s="35">
        <f t="shared" si="1121"/>
        <v>1.1082279840802232</v>
      </c>
      <c r="AL499" s="35">
        <f t="shared" si="1121"/>
        <v>0.69727107759252382</v>
      </c>
      <c r="AM499" s="35">
        <f t="shared" si="1121"/>
        <v>0.43870662231161001</v>
      </c>
      <c r="AN499" s="35">
        <f t="shared" si="1121"/>
        <v>3.7168762396243973</v>
      </c>
      <c r="AO499" s="35">
        <f t="shared" si="1121"/>
        <v>2.3385714294445608</v>
      </c>
      <c r="AP499" s="35">
        <f t="shared" si="1121"/>
        <v>1.4713743417959562</v>
      </c>
      <c r="AQ499" s="35">
        <f t="shared" si="1121"/>
        <v>2.4371211201040737</v>
      </c>
      <c r="AR499" s="35">
        <f t="shared" si="1121"/>
        <v>1.5333794977653743</v>
      </c>
      <c r="AS499" s="35">
        <f t="shared" si="1121"/>
        <v>0.96476644708851622</v>
      </c>
      <c r="AT499" s="35">
        <f t="shared" si="1121"/>
        <v>1.597997611741182</v>
      </c>
      <c r="AU499" s="35">
        <f t="shared" si="1121"/>
        <v>1.0054226501542622</v>
      </c>
      <c r="AV499" s="35">
        <f t="shared" si="1121"/>
        <v>0.63258837060574102</v>
      </c>
      <c r="AW499" s="35">
        <f t="shared" si="1121"/>
        <v>6.0549066514979266</v>
      </c>
      <c r="AX499" s="35">
        <f t="shared" si="1121"/>
        <v>3.8096053756629202</v>
      </c>
      <c r="AY499" s="35">
        <f t="shared" si="1121"/>
        <v>2.3969144288441537</v>
      </c>
      <c r="AZ499" s="35">
        <f t="shared" si="1121"/>
        <v>3.9701458776887955</v>
      </c>
      <c r="BA499" s="35">
        <f t="shared" si="1121"/>
        <v>2.4979227506451336</v>
      </c>
      <c r="BB499" s="35">
        <f t="shared" si="1121"/>
        <v>1.5716344588886793</v>
      </c>
      <c r="BC499" s="35">
        <f t="shared" si="1121"/>
        <v>2.6031876620641121</v>
      </c>
      <c r="BD499" s="35">
        <f t="shared" si="1121"/>
        <v>1.6378646743968266</v>
      </c>
      <c r="BE499" s="35">
        <f t="shared" si="1121"/>
        <v>1.0305060717404995</v>
      </c>
      <c r="BF499" s="35">
        <f t="shared" si="1121"/>
        <v>1.5815767285320659</v>
      </c>
      <c r="BG499" s="35">
        <f t="shared" si="1121"/>
        <v>0.99509101524274701</v>
      </c>
      <c r="BH499" s="35">
        <f t="shared" si="1121"/>
        <v>0.62608794802886147</v>
      </c>
      <c r="BI499" s="35">
        <f t="shared" si="1121"/>
        <v>1.0370251253133231</v>
      </c>
      <c r="BJ499" s="35">
        <f t="shared" si="1121"/>
        <v>0.65247190740980199</v>
      </c>
      <c r="BK499" s="35">
        <f t="shared" si="1121"/>
        <v>0.41052003424734751</v>
      </c>
      <c r="BL499" s="35">
        <f t="shared" si="1121"/>
        <v>0.67996771268205325</v>
      </c>
      <c r="BM499" s="35">
        <f t="shared" si="1121"/>
        <v>0.42781975059350053</v>
      </c>
      <c r="BN499" s="35">
        <f t="shared" si="1121"/>
        <v>0.26917416163180086</v>
      </c>
      <c r="BO499" s="35">
        <f t="shared" si="1121"/>
        <v>2.2805378237017351</v>
      </c>
      <c r="BP499" s="35">
        <f t="shared" si="1121"/>
        <v>1.4348609570103661</v>
      </c>
      <c r="BQ499" s="35">
        <f t="shared" si="1121"/>
        <v>0.90278088990905148</v>
      </c>
      <c r="BR499" s="35">
        <f t="shared" si="1121"/>
        <v>1.495327403180184</v>
      </c>
      <c r="BS499" s="35">
        <f t="shared" si="1121"/>
        <v>0.94082496088061363</v>
      </c>
      <c r="BT499" s="35">
        <f t="shared" si="1121"/>
        <v>0.59194501828396506</v>
      </c>
      <c r="BU499" s="35">
        <f t="shared" si="1121"/>
        <v>0.98047224626695473</v>
      </c>
      <c r="BV499" s="35">
        <f t="shared" si="1121"/>
        <v>0.61689016116257267</v>
      </c>
      <c r="BW499" s="35">
        <f t="shared" si="1121"/>
        <v>0.38813283332404597</v>
      </c>
      <c r="BX499" s="35">
        <f t="shared" si="1121"/>
        <v>3.7150668323354319</v>
      </c>
      <c r="BY499" s="35">
        <f t="shared" si="1121"/>
        <v>2.337432992779628</v>
      </c>
      <c r="BZ499" s="35">
        <f t="shared" si="1121"/>
        <v>1.4706580641242755</v>
      </c>
      <c r="CA499" s="35">
        <f t="shared" si="1121"/>
        <v>2.4359347086029852</v>
      </c>
      <c r="CB499" s="35">
        <f t="shared" si="1121"/>
        <v>1.5326330354510174</v>
      </c>
      <c r="CC499" s="35">
        <f t="shared" si="1121"/>
        <v>0.96429679049276984</v>
      </c>
      <c r="CD499" s="35">
        <f t="shared" si="1121"/>
        <v>1.5972196927737408</v>
      </c>
      <c r="CE499" s="35">
        <f t="shared" si="1121"/>
        <v>1.0049332017695443</v>
      </c>
      <c r="CF499" s="35">
        <f t="shared" si="1121"/>
        <v>0.63228042115171101</v>
      </c>
      <c r="CG499" s="35">
        <f t="shared" si="1121"/>
        <v>0.97039699951599956</v>
      </c>
      <c r="CH499" s="35">
        <f t="shared" si="1121"/>
        <v>0.61055105200816917</v>
      </c>
      <c r="CI499" s="35">
        <f t="shared" si="1121"/>
        <v>0.38414441439349895</v>
      </c>
      <c r="CJ499" s="35">
        <f t="shared" si="1121"/>
        <v>0.63628027137246113</v>
      </c>
      <c r="CK499" s="35">
        <f t="shared" si="1121"/>
        <v>0.40033263628418131</v>
      </c>
      <c r="CL499" s="35">
        <f t="shared" si="1121"/>
        <v>0.25187991343586247</v>
      </c>
      <c r="CM499" s="35">
        <f t="shared" si="1121"/>
        <v>0.41720304570164507</v>
      </c>
      <c r="CN499" s="35">
        <f t="shared" si="1121"/>
        <v>0.26249437970356371</v>
      </c>
      <c r="CO499" s="35">
        <f t="shared" si="1121"/>
        <v>0.16515531246920373</v>
      </c>
      <c r="CP499" s="35">
        <f t="shared" si="1121"/>
        <v>1.3992536824039663</v>
      </c>
      <c r="CQ499" s="35">
        <f t="shared" si="1121"/>
        <v>0.88037762714038625</v>
      </c>
      <c r="CR499" s="35">
        <f t="shared" ref="CR499:DG499" si="1122">EXP(CR498)</f>
        <v>0.55391297240522452</v>
      </c>
      <c r="CS499" s="35">
        <f t="shared" si="1122"/>
        <v>0.91747760267495759</v>
      </c>
      <c r="CT499" s="35">
        <f t="shared" si="1122"/>
        <v>0.57725540761824312</v>
      </c>
      <c r="CU499" s="35">
        <f t="shared" si="1122"/>
        <v>0.36319557518676338</v>
      </c>
      <c r="CV499" s="35">
        <f t="shared" si="1122"/>
        <v>0.60158151591497377</v>
      </c>
      <c r="CW499" s="35">
        <f t="shared" si="1122"/>
        <v>0.37850099247395763</v>
      </c>
      <c r="CX499" s="35">
        <f t="shared" si="1122"/>
        <v>0.23814395474880154</v>
      </c>
      <c r="CY499" s="35">
        <f t="shared" si="1122"/>
        <v>2.2794276382947043</v>
      </c>
      <c r="CZ499" s="35">
        <f t="shared" si="1122"/>
        <v>1.4341624543681231</v>
      </c>
      <c r="DA499" s="35">
        <f t="shared" si="1122"/>
        <v>0.902341408415122</v>
      </c>
      <c r="DB499" s="35">
        <f t="shared" si="1122"/>
        <v>1.4945994649524159</v>
      </c>
      <c r="DC499" s="35">
        <f t="shared" si="1122"/>
        <v>0.94036695920605928</v>
      </c>
      <c r="DD499" s="35">
        <f t="shared" si="1122"/>
        <v>0.59165685436305426</v>
      </c>
      <c r="DE499" s="35">
        <f t="shared" si="1122"/>
        <v>0.97999494395322373</v>
      </c>
      <c r="DF499" s="35">
        <f t="shared" si="1122"/>
        <v>0.6165898537317791</v>
      </c>
      <c r="DG499" s="35">
        <f t="shared" si="1122"/>
        <v>0.38794388692593434</v>
      </c>
    </row>
    <row r="500" spans="2:111" ht="13.15" x14ac:dyDescent="0.35">
      <c r="B500" s="36">
        <f t="shared" si="1119"/>
        <v>-0.42206612108907821</v>
      </c>
      <c r="D500" s="36">
        <f>$CE$5-$CE$7*SUMPRODUCT($B$5:$CD$5,AE500:DG500)</f>
        <v>1.8174753790844989E-7</v>
      </c>
      <c r="F500" s="36">
        <f>SUMPRODUCT($B$7:$CD$7, LN(AE500:DG500))</f>
        <v>-2480.3390488774944</v>
      </c>
      <c r="H500" s="36">
        <f t="shared" si="1115"/>
        <v>-4.9655283892481583E-8</v>
      </c>
      <c r="I500" s="36">
        <f t="shared" si="1115"/>
        <v>-5.3404859803310098E-7</v>
      </c>
      <c r="J500" s="36">
        <f t="shared" si="1115"/>
        <v>-2.7275614197938246E-3</v>
      </c>
      <c r="K500" s="36">
        <f t="shared" si="1115"/>
        <v>4.404915407959023E-7</v>
      </c>
      <c r="M500" s="36">
        <v>-4.9584431136751545E-10</v>
      </c>
      <c r="N500" s="36">
        <f>IFERROR(M500/(MAX(ABS(M498),ABS(M499),ABS(M500),ABS(M501))),0)</f>
        <v>-0.7002877264617563</v>
      </c>
      <c r="P500" s="36">
        <f>L551</f>
        <v>-2.3876367549746647E-8</v>
      </c>
      <c r="R500" s="36">
        <f>H551*J551</f>
        <v>5.6098377359417917E-10</v>
      </c>
      <c r="T500" s="36">
        <f>P500-D500</f>
        <v>-2.0562390545819653E-7</v>
      </c>
      <c r="V500" s="36">
        <v>5.6098390632133499E-10</v>
      </c>
      <c r="X500" s="36">
        <v>-4.9738328259003872E-8</v>
      </c>
      <c r="Y500" s="36">
        <v>-5.3422713317788535E-7</v>
      </c>
      <c r="Z500" s="36">
        <v>-2.7275608906982404E-3</v>
      </c>
      <c r="AA500" s="36">
        <v>4.4037683760603068E-7</v>
      </c>
      <c r="AC500" s="44">
        <f t="shared" si="1120"/>
        <v>0.99999999999999967</v>
      </c>
      <c r="AD500" s="37" t="s">
        <v>366</v>
      </c>
      <c r="AE500" s="36">
        <f t="shared" ref="AE500:BJ500" si="1123">AE499/$AC499</f>
        <v>2.4834512833832603E-2</v>
      </c>
      <c r="AF500" s="36">
        <f t="shared" si="1123"/>
        <v>1.5625293508089496E-2</v>
      </c>
      <c r="AG500" s="36">
        <f t="shared" si="1123"/>
        <v>9.8310685153176498E-3</v>
      </c>
      <c r="AH500" s="36">
        <f t="shared" si="1123"/>
        <v>1.628375868144195E-2</v>
      </c>
      <c r="AI500" s="36">
        <f t="shared" si="1123"/>
        <v>1.024535937205113E-2</v>
      </c>
      <c r="AJ500" s="36">
        <f t="shared" si="1123"/>
        <v>6.4461400292122779E-3</v>
      </c>
      <c r="AK500" s="36">
        <f t="shared" si="1123"/>
        <v>1.0677108851283834E-2</v>
      </c>
      <c r="AL500" s="36">
        <f t="shared" si="1123"/>
        <v>6.7177866840153998E-3</v>
      </c>
      <c r="AM500" s="36">
        <f t="shared" si="1123"/>
        <v>4.2266739583261131E-3</v>
      </c>
      <c r="AN500" s="36">
        <f t="shared" si="1123"/>
        <v>3.5809862922887035E-2</v>
      </c>
      <c r="AO500" s="36">
        <f t="shared" si="1123"/>
        <v>2.2530726589985228E-2</v>
      </c>
      <c r="AP500" s="36">
        <f t="shared" si="1123"/>
        <v>1.4175805189922277E-2</v>
      </c>
      <c r="AQ500" s="36">
        <f t="shared" si="1123"/>
        <v>2.3480193477256862E-2</v>
      </c>
      <c r="AR500" s="36">
        <f t="shared" si="1123"/>
        <v>1.4773187505778312E-2</v>
      </c>
      <c r="AS500" s="36">
        <f t="shared" si="1123"/>
        <v>9.2949433867434116E-3</v>
      </c>
      <c r="AT500" s="36">
        <f t="shared" si="1123"/>
        <v>1.5395744097558457E-2</v>
      </c>
      <c r="AU500" s="36">
        <f t="shared" si="1123"/>
        <v>9.6866414054260427E-3</v>
      </c>
      <c r="AV500" s="36">
        <f t="shared" si="1123"/>
        <v>6.0946077774957606E-3</v>
      </c>
      <c r="AW500" s="36">
        <f t="shared" si="1123"/>
        <v>5.8335377134571646E-2</v>
      </c>
      <c r="AX500" s="36">
        <f t="shared" si="1123"/>
        <v>3.6703252273626572E-2</v>
      </c>
      <c r="AY500" s="36">
        <f t="shared" si="1123"/>
        <v>2.3092826233964935E-2</v>
      </c>
      <c r="AZ500" s="36">
        <f t="shared" si="1123"/>
        <v>3.8249963275147306E-2</v>
      </c>
      <c r="BA500" s="36">
        <f t="shared" si="1123"/>
        <v>2.4065980550808552E-2</v>
      </c>
      <c r="BB500" s="36">
        <f t="shared" si="1123"/>
        <v>1.5141751005241065E-2</v>
      </c>
      <c r="BC500" s="36">
        <f t="shared" si="1123"/>
        <v>2.5080144543765278E-2</v>
      </c>
      <c r="BD500" s="36">
        <f t="shared" si="1123"/>
        <v>1.5779839223895257E-2</v>
      </c>
      <c r="BE500" s="36">
        <f t="shared" si="1123"/>
        <v>9.9283050581095433E-3</v>
      </c>
      <c r="BF500" s="36">
        <f t="shared" si="1123"/>
        <v>1.5237538782427866E-2</v>
      </c>
      <c r="BG500" s="36">
        <f t="shared" si="1123"/>
        <v>9.5871023284972781E-3</v>
      </c>
      <c r="BH500" s="36">
        <f t="shared" si="1123"/>
        <v>6.0319801228708066E-3</v>
      </c>
      <c r="BI500" s="36">
        <f t="shared" si="1123"/>
        <v>9.9911122111541011E-3</v>
      </c>
      <c r="BJ500" s="36">
        <f t="shared" si="1123"/>
        <v>6.2861736735524872E-3</v>
      </c>
      <c r="BK500" s="36">
        <f t="shared" ref="BK500:CP500" si="1124">BK499/$AC499</f>
        <v>3.9551131664749637E-3</v>
      </c>
      <c r="BL500" s="36">
        <f t="shared" si="1124"/>
        <v>6.5510791894416069E-3</v>
      </c>
      <c r="BM500" s="36">
        <f t="shared" si="1124"/>
        <v>4.121785509330041E-3</v>
      </c>
      <c r="BN500" s="36">
        <f t="shared" si="1124"/>
        <v>2.5933308533813032E-3</v>
      </c>
      <c r="BO500" s="36">
        <f t="shared" si="1124"/>
        <v>2.1971607767459819E-2</v>
      </c>
      <c r="BP500" s="36">
        <f t="shared" si="1124"/>
        <v>1.3824020729066851E-2</v>
      </c>
      <c r="BQ500" s="36">
        <f t="shared" si="1124"/>
        <v>8.6977498934191055E-3</v>
      </c>
      <c r="BR500" s="36">
        <f t="shared" si="1124"/>
        <v>1.4406578503170763E-2</v>
      </c>
      <c r="BS500" s="36">
        <f t="shared" si="1124"/>
        <v>9.0642815933440653E-3</v>
      </c>
      <c r="BT500" s="36">
        <f t="shared" si="1124"/>
        <v>5.7030335679879203E-3</v>
      </c>
      <c r="BU500" s="36">
        <f t="shared" si="1124"/>
        <v>9.4462592981204106E-3</v>
      </c>
      <c r="BV500" s="36">
        <f t="shared" si="1124"/>
        <v>5.9433649886448097E-3</v>
      </c>
      <c r="BW500" s="36">
        <f t="shared" si="1124"/>
        <v>3.7394259752405387E-3</v>
      </c>
      <c r="BX500" s="36">
        <f t="shared" si="1124"/>
        <v>3.5792430373936722E-2</v>
      </c>
      <c r="BY500" s="36">
        <f t="shared" si="1124"/>
        <v>2.2519758438696514E-2</v>
      </c>
      <c r="BZ500" s="36">
        <f t="shared" si="1124"/>
        <v>1.416890428615686E-2</v>
      </c>
      <c r="CA500" s="36">
        <f t="shared" si="1124"/>
        <v>2.346876311732957E-2</v>
      </c>
      <c r="CB500" s="36">
        <f t="shared" si="1124"/>
        <v>1.4765995791168808E-2</v>
      </c>
      <c r="CC500" s="36">
        <f t="shared" si="1124"/>
        <v>9.2904185284403001E-3</v>
      </c>
      <c r="CD500" s="36">
        <f t="shared" si="1124"/>
        <v>1.5388249317051048E-2</v>
      </c>
      <c r="CE500" s="36">
        <f t="shared" si="1124"/>
        <v>9.6819258651619552E-3</v>
      </c>
      <c r="CF500" s="36">
        <f t="shared" si="1124"/>
        <v>6.0916408700646147E-3</v>
      </c>
      <c r="CG500" s="36">
        <f t="shared" si="1124"/>
        <v>9.3491903666290503E-3</v>
      </c>
      <c r="CH500" s="36">
        <f t="shared" si="1124"/>
        <v>5.8822914916441815E-3</v>
      </c>
      <c r="CI500" s="36">
        <f t="shared" si="1124"/>
        <v>3.7009999621117375E-3</v>
      </c>
      <c r="CJ500" s="36">
        <f t="shared" si="1124"/>
        <v>6.1301770167864695E-3</v>
      </c>
      <c r="CK500" s="36">
        <f t="shared" si="1124"/>
        <v>3.8569637256319332E-3</v>
      </c>
      <c r="CL500" s="36">
        <f t="shared" si="1124"/>
        <v>2.4267111928586481E-3</v>
      </c>
      <c r="CM500" s="36">
        <f t="shared" si="1124"/>
        <v>4.0194999549128434E-3</v>
      </c>
      <c r="CN500" s="36">
        <f t="shared" si="1124"/>
        <v>2.5289751794810278E-3</v>
      </c>
      <c r="CO500" s="36">
        <f t="shared" si="1124"/>
        <v>1.5911719194358783E-3</v>
      </c>
      <c r="CP500" s="36">
        <f t="shared" si="1124"/>
        <v>1.3480966093800969E-2</v>
      </c>
      <c r="CQ500" s="36">
        <f t="shared" ref="CQ500:DG500" si="1125">CQ499/$AC499</f>
        <v>8.481907955982847E-3</v>
      </c>
      <c r="CR500" s="36">
        <f t="shared" si="1125"/>
        <v>5.3366177225864396E-3</v>
      </c>
      <c r="CS500" s="36">
        <f t="shared" si="1125"/>
        <v>8.8393438652478052E-3</v>
      </c>
      <c r="CT500" s="36">
        <f t="shared" si="1125"/>
        <v>5.5615080206150433E-3</v>
      </c>
      <c r="CU500" s="36">
        <f t="shared" si="1125"/>
        <v>3.499170519315275E-3</v>
      </c>
      <c r="CV500" s="36">
        <f t="shared" si="1125"/>
        <v>5.7958754160818502E-3</v>
      </c>
      <c r="CW500" s="36">
        <f t="shared" si="1125"/>
        <v>3.6466289924247798E-3</v>
      </c>
      <c r="CX500" s="36">
        <f t="shared" si="1125"/>
        <v>2.2943735076663648E-3</v>
      </c>
      <c r="CY500" s="36">
        <f t="shared" si="1125"/>
        <v>2.1960911800017874E-2</v>
      </c>
      <c r="CZ500" s="36">
        <f t="shared" si="1125"/>
        <v>1.3817291076999522E-2</v>
      </c>
      <c r="DA500" s="36">
        <f t="shared" si="1125"/>
        <v>8.693515754039649E-3</v>
      </c>
      <c r="DB500" s="36">
        <f t="shared" si="1125"/>
        <v>1.4399565256973645E-2</v>
      </c>
      <c r="DC500" s="36">
        <f t="shared" si="1125"/>
        <v>9.0598690231838332E-3</v>
      </c>
      <c r="DD500" s="36">
        <f t="shared" si="1125"/>
        <v>5.7002572822463802E-3</v>
      </c>
      <c r="DE500" s="36">
        <f t="shared" si="1125"/>
        <v>9.4416607779315292E-3</v>
      </c>
      <c r="DF500" s="36">
        <f t="shared" si="1125"/>
        <v>5.9404717075027588E-3</v>
      </c>
      <c r="DG500" s="36">
        <f t="shared" si="1125"/>
        <v>3.7376055905465264E-3</v>
      </c>
    </row>
    <row r="501" spans="2:111" x14ac:dyDescent="0.35">
      <c r="B501" s="35">
        <f t="shared" si="1119"/>
        <v>-0.46334335229010726</v>
      </c>
      <c r="D501" s="35">
        <f>$CE$6-$CE$7*SUMPRODUCT($B$6:$CD$6,AE500:DG500)</f>
        <v>-1.6577445194343454E-7</v>
      </c>
      <c r="H501" s="35">
        <f t="shared" si="1115"/>
        <v>-1.9735747827306915E-7</v>
      </c>
      <c r="I501" s="35">
        <f t="shared" si="1115"/>
        <v>-6.7216881781254935E-7</v>
      </c>
      <c r="J501" s="35">
        <f t="shared" si="1115"/>
        <v>4.404915407959023E-7</v>
      </c>
      <c r="K501" s="35">
        <f t="shared" si="1115"/>
        <v>-2.7760387815670999E-3</v>
      </c>
      <c r="M501" s="35">
        <v>4.602553465568078E-10</v>
      </c>
      <c r="N501" s="35">
        <f>IFERROR(M501/(MAX(ABS(M498),ABS(M499),ABS(M500),ABS(M501))),0)</f>
        <v>0.65002494299715874</v>
      </c>
      <c r="P501" s="35">
        <f>L552</f>
        <v>2.1777850633952767E-8</v>
      </c>
      <c r="R501" s="35">
        <f>H552*J552</f>
        <v>-5.2071945812233445E-10</v>
      </c>
      <c r="T501" s="35">
        <f>P501-D501</f>
        <v>1.8755230257738731E-7</v>
      </c>
      <c r="V501" s="35">
        <v>-5.2071926057187809E-10</v>
      </c>
      <c r="X501" s="35">
        <v>-1.9781791176973727E-7</v>
      </c>
      <c r="Y501" s="35">
        <v>-6.7179757041980429E-7</v>
      </c>
      <c r="Z501" s="35">
        <v>4.4037683760603068E-7</v>
      </c>
      <c r="AA501" s="35">
        <v>-2.7760390244963868E-3</v>
      </c>
    </row>
    <row r="502" spans="2:111" x14ac:dyDescent="0.35">
      <c r="B502" s="3"/>
    </row>
    <row r="503" spans="2:111" ht="13.5" thickBot="1" x14ac:dyDescent="0.4">
      <c r="B503" s="39" t="s">
        <v>367</v>
      </c>
      <c r="D503" s="39" t="s">
        <v>368</v>
      </c>
      <c r="E503" s="39" t="s">
        <v>369</v>
      </c>
      <c r="F503" s="39" t="s">
        <v>370</v>
      </c>
      <c r="H503" s="39" t="s">
        <v>347</v>
      </c>
      <c r="I503" s="39" t="s">
        <v>371</v>
      </c>
      <c r="J503" s="39" t="s">
        <v>372</v>
      </c>
      <c r="K503" s="39" t="s">
        <v>349</v>
      </c>
      <c r="L503" s="39" t="s">
        <v>373</v>
      </c>
      <c r="M503" s="39" t="s">
        <v>374</v>
      </c>
    </row>
    <row r="504" spans="2:111" ht="13.15" thickTop="1" x14ac:dyDescent="0.35">
      <c r="B504" s="32">
        <v>1</v>
      </c>
      <c r="D504" s="32">
        <v>0</v>
      </c>
      <c r="E504" s="32"/>
      <c r="F504" s="32" t="b">
        <v>0</v>
      </c>
      <c r="H504" s="32">
        <v>0</v>
      </c>
      <c r="I504" s="32">
        <f>B498</f>
        <v>-0.48847229225347211</v>
      </c>
      <c r="J504" s="32">
        <f>IF(SUMPRODUCT(L504:L507,N498:N501)&gt;0,N498,-N498)</f>
        <v>-1</v>
      </c>
      <c r="K504" s="32">
        <f>I504+J504*H504</f>
        <v>-0.48847229225347211</v>
      </c>
      <c r="L504" s="32">
        <f>D498</f>
        <v>-2.5214055199285212E-7</v>
      </c>
      <c r="M504" s="32">
        <f>SUMPRODUCT(L504:L507,J504:J507)</f>
        <v>5.2743741036046418E-7</v>
      </c>
    </row>
    <row r="505" spans="2:111" ht="13.5" thickBot="1" x14ac:dyDescent="0.4">
      <c r="H505" s="33">
        <f>H504</f>
        <v>0</v>
      </c>
      <c r="I505" s="33">
        <f>B499</f>
        <v>0.42698719449021033</v>
      </c>
      <c r="J505" s="32">
        <f>IF(SUMPRODUCT(L504:L507,N498:N501)&gt;0,N499,-N499)</f>
        <v>0.3823625335957519</v>
      </c>
      <c r="K505" s="33">
        <f t="shared" ref="K505:K507" si="1126">I505+J505*H505</f>
        <v>0.42698719449021033</v>
      </c>
      <c r="L505" s="32">
        <f>D499</f>
        <v>1.05302575548194E-7</v>
      </c>
      <c r="M505" s="39" t="s">
        <v>375</v>
      </c>
    </row>
    <row r="506" spans="2:111" ht="13.15" thickTop="1" x14ac:dyDescent="0.35">
      <c r="H506" s="33">
        <f t="shared" ref="H506:H507" si="1127">H505</f>
        <v>0</v>
      </c>
      <c r="I506" s="32">
        <f>B500</f>
        <v>-0.42206612108907821</v>
      </c>
      <c r="J506" s="32">
        <f>IF(SUMPRODUCT(L504:L507,N498:N501)&gt;0,N500,-N500)</f>
        <v>0.7002877264617563</v>
      </c>
      <c r="K506" s="32">
        <f t="shared" si="1126"/>
        <v>-0.42206612108907821</v>
      </c>
      <c r="L506" s="32">
        <f>D500</f>
        <v>1.8174753790844989E-7</v>
      </c>
      <c r="M506" s="32">
        <f>F500</f>
        <v>-2480.3390488774944</v>
      </c>
    </row>
    <row r="507" spans="2:111" x14ac:dyDescent="0.35">
      <c r="H507" s="33">
        <f t="shared" si="1127"/>
        <v>0</v>
      </c>
      <c r="I507" s="34">
        <f>B501</f>
        <v>-0.46334335229010726</v>
      </c>
      <c r="J507" s="32">
        <f>IF(SUMPRODUCT(L504:L507,N498:N501)&gt;0,N501,-N501)</f>
        <v>-0.65002494299715874</v>
      </c>
      <c r="K507" s="34">
        <f t="shared" si="1126"/>
        <v>-0.46334335229010726</v>
      </c>
      <c r="L507" s="32">
        <f>D501</f>
        <v>-1.6577445194343454E-7</v>
      </c>
    </row>
    <row r="508" spans="2:111" ht="13.5" thickBot="1" x14ac:dyDescent="0.4">
      <c r="B508" s="39" t="s">
        <v>367</v>
      </c>
      <c r="D508" s="39" t="s">
        <v>368</v>
      </c>
      <c r="E508" s="39" t="s">
        <v>369</v>
      </c>
      <c r="F508" s="39" t="s">
        <v>370</v>
      </c>
      <c r="H508" s="39" t="s">
        <v>347</v>
      </c>
      <c r="I508" s="39" t="s">
        <v>371</v>
      </c>
      <c r="J508" s="39" t="s">
        <v>372</v>
      </c>
      <c r="K508" s="39" t="s">
        <v>349</v>
      </c>
      <c r="L508" s="39" t="s">
        <v>373</v>
      </c>
      <c r="M508" s="39" t="s">
        <v>374</v>
      </c>
      <c r="O508" s="45" t="s">
        <v>336</v>
      </c>
    </row>
    <row r="509" spans="2:111" ht="13.9" thickTop="1" thickBot="1" x14ac:dyDescent="0.4">
      <c r="B509" s="32">
        <f>1+B504</f>
        <v>2</v>
      </c>
      <c r="D509" s="32">
        <v>0</v>
      </c>
      <c r="E509" s="32">
        <f>H509</f>
        <v>6.8358495426690258E-8</v>
      </c>
      <c r="F509" s="32" t="b">
        <f>OR(F504,M509*M504&lt;=0)</f>
        <v>1</v>
      </c>
      <c r="H509" s="32">
        <f>ABS(H491)</f>
        <v>6.8358495426690258E-8</v>
      </c>
      <c r="I509" s="32">
        <f>I504</f>
        <v>-0.48847229225347211</v>
      </c>
      <c r="J509" s="32">
        <f>J504</f>
        <v>-1</v>
      </c>
      <c r="K509" s="32">
        <f>I509+J509*H509</f>
        <v>-0.48847236061196753</v>
      </c>
      <c r="L509" s="32">
        <f>$CE$3-$CE$7*SUMPRODUCT($B$3:$CD$3,Q511:CS511)</f>
        <v>2.4090425910117119E-5</v>
      </c>
      <c r="M509" s="32">
        <f>SUMPRODUCT(L509:L512,J509:J512)</f>
        <v>-5.0393290081160193E-5</v>
      </c>
      <c r="O509" s="46">
        <f>SUM(Q509:CS509)</f>
        <v>-1.6469507081363373</v>
      </c>
      <c r="P509" s="39" t="s">
        <v>363</v>
      </c>
      <c r="Q509" s="32">
        <f t="shared" ref="Q509:AV509" si="1128">SUMPRODUCT(B$3:B$6,$K509:$K512)</f>
        <v>0.94689460992732699</v>
      </c>
      <c r="R509" s="32">
        <f t="shared" si="1128"/>
        <v>0.48355121320249256</v>
      </c>
      <c r="S509" s="32">
        <f t="shared" si="1128"/>
        <v>2.020781647765818E-2</v>
      </c>
      <c r="T509" s="32">
        <f t="shared" si="1128"/>
        <v>0.52482853670886409</v>
      </c>
      <c r="U509" s="32">
        <f t="shared" si="1128"/>
        <v>6.1485139984029713E-2</v>
      </c>
      <c r="V509" s="32">
        <f t="shared" si="1128"/>
        <v>-0.40185825674080466</v>
      </c>
      <c r="W509" s="32">
        <f t="shared" si="1128"/>
        <v>0.10276246349040125</v>
      </c>
      <c r="X509" s="32">
        <f t="shared" si="1128"/>
        <v>-0.36058093323443313</v>
      </c>
      <c r="Y509" s="32">
        <f t="shared" si="1128"/>
        <v>-0.82392432995926757</v>
      </c>
      <c r="Z509" s="32">
        <f t="shared" si="1128"/>
        <v>1.3128836561798451</v>
      </c>
      <c r="AA509" s="32">
        <f t="shared" si="1128"/>
        <v>0.84954025945501077</v>
      </c>
      <c r="AB509" s="32">
        <f t="shared" si="1128"/>
        <v>0.38619686273017639</v>
      </c>
      <c r="AC509" s="32">
        <f t="shared" si="1128"/>
        <v>0.89081758296138225</v>
      </c>
      <c r="AD509" s="32">
        <f t="shared" si="1128"/>
        <v>0.42747418623654787</v>
      </c>
      <c r="AE509" s="32">
        <f t="shared" si="1128"/>
        <v>-3.5869210488286507E-2</v>
      </c>
      <c r="AF509" s="32">
        <f t="shared" si="1128"/>
        <v>0.4687515097429194</v>
      </c>
      <c r="AG509" s="32">
        <f t="shared" si="1128"/>
        <v>5.4081130180850256E-3</v>
      </c>
      <c r="AH509" s="32">
        <f t="shared" si="1128"/>
        <v>-0.45793528370674935</v>
      </c>
      <c r="AI509" s="32">
        <f t="shared" si="1128"/>
        <v>1.8008690511832026</v>
      </c>
      <c r="AJ509" s="32">
        <f t="shared" si="1128"/>
        <v>1.3375256544583682</v>
      </c>
      <c r="AK509" s="32">
        <f t="shared" si="1128"/>
        <v>0.87418225773353386</v>
      </c>
      <c r="AL509" s="32">
        <f t="shared" si="1128"/>
        <v>1.3788029779647397</v>
      </c>
      <c r="AM509" s="32">
        <f t="shared" si="1128"/>
        <v>0.91545958123990534</v>
      </c>
      <c r="AN509" s="32">
        <f t="shared" si="1128"/>
        <v>0.45211618451507096</v>
      </c>
      <c r="AO509" s="32">
        <f t="shared" si="1128"/>
        <v>0.95673690474627682</v>
      </c>
      <c r="AP509" s="32">
        <f t="shared" si="1128"/>
        <v>0.4933935080214425</v>
      </c>
      <c r="AQ509" s="32">
        <f t="shared" si="1128"/>
        <v>3.0050111296608117E-2</v>
      </c>
      <c r="AR509" s="32">
        <f t="shared" si="1128"/>
        <v>0.45842224931535941</v>
      </c>
      <c r="AS509" s="32">
        <f t="shared" si="1128"/>
        <v>-4.9211474094749685E-3</v>
      </c>
      <c r="AT509" s="32">
        <f t="shared" si="1128"/>
        <v>-0.46826454413430935</v>
      </c>
      <c r="AU509" s="32">
        <f t="shared" si="1128"/>
        <v>3.6356176096896564E-2</v>
      </c>
      <c r="AV509" s="32">
        <f t="shared" si="1128"/>
        <v>-0.42698722062793781</v>
      </c>
      <c r="AW509" s="32">
        <f t="shared" ref="AW509:CB509" si="1129">SUMPRODUCT(AH$3:AH$6,$K509:$K512)</f>
        <v>-0.89033061735277219</v>
      </c>
      <c r="AX509" s="32">
        <f t="shared" si="1129"/>
        <v>-0.38570989712156623</v>
      </c>
      <c r="AY509" s="32">
        <f t="shared" si="1129"/>
        <v>-0.8490532938464006</v>
      </c>
      <c r="AZ509" s="32">
        <f t="shared" si="1129"/>
        <v>-1.312396690571235</v>
      </c>
      <c r="BA509" s="32">
        <f t="shared" si="1129"/>
        <v>0.82441129556787751</v>
      </c>
      <c r="BB509" s="32">
        <f t="shared" si="1129"/>
        <v>0.36106789884304313</v>
      </c>
      <c r="BC509" s="32">
        <f t="shared" si="1129"/>
        <v>-0.10227549788179124</v>
      </c>
      <c r="BD509" s="32">
        <f t="shared" si="1129"/>
        <v>0.40234522234941472</v>
      </c>
      <c r="BE509" s="32">
        <f t="shared" si="1129"/>
        <v>-6.0998174375419684E-2</v>
      </c>
      <c r="BF509" s="32">
        <f t="shared" si="1129"/>
        <v>-0.52434157110025403</v>
      </c>
      <c r="BG509" s="32">
        <f t="shared" si="1129"/>
        <v>-1.9720850869048179E-2</v>
      </c>
      <c r="BH509" s="32">
        <f t="shared" si="1129"/>
        <v>-0.48306424759388256</v>
      </c>
      <c r="BI509" s="32">
        <f t="shared" si="1129"/>
        <v>-0.94640764431871693</v>
      </c>
      <c r="BJ509" s="32">
        <f t="shared" si="1129"/>
        <v>1.312396690571235</v>
      </c>
      <c r="BK509" s="32">
        <f t="shared" si="1129"/>
        <v>0.8490532938464006</v>
      </c>
      <c r="BL509" s="32">
        <f t="shared" si="1129"/>
        <v>0.38570989712156623</v>
      </c>
      <c r="BM509" s="32">
        <f t="shared" si="1129"/>
        <v>0.89033061735277219</v>
      </c>
      <c r="BN509" s="32">
        <f t="shared" si="1129"/>
        <v>0.42698722062793781</v>
      </c>
      <c r="BO509" s="32">
        <f t="shared" si="1129"/>
        <v>-3.6356176096896564E-2</v>
      </c>
      <c r="BP509" s="32">
        <f t="shared" si="1129"/>
        <v>0.46826454413430935</v>
      </c>
      <c r="BQ509" s="32">
        <f t="shared" si="1129"/>
        <v>4.9211474094749685E-3</v>
      </c>
      <c r="BR509" s="32">
        <f t="shared" si="1129"/>
        <v>-0.45842224931535941</v>
      </c>
      <c r="BS509" s="32">
        <f t="shared" si="1129"/>
        <v>-3.0050111296608117E-2</v>
      </c>
      <c r="BT509" s="32">
        <f t="shared" si="1129"/>
        <v>-0.4933935080214425</v>
      </c>
      <c r="BU509" s="32">
        <f t="shared" si="1129"/>
        <v>-0.95673690474627682</v>
      </c>
      <c r="BV509" s="32">
        <f t="shared" si="1129"/>
        <v>-0.45211618451507096</v>
      </c>
      <c r="BW509" s="32">
        <f t="shared" si="1129"/>
        <v>-0.91545958123990534</v>
      </c>
      <c r="BX509" s="32">
        <f t="shared" si="1129"/>
        <v>-1.3788029779647397</v>
      </c>
      <c r="BY509" s="32">
        <f t="shared" si="1129"/>
        <v>-0.87418225773353386</v>
      </c>
      <c r="BZ509" s="32">
        <f t="shared" si="1129"/>
        <v>-1.3375256544583682</v>
      </c>
      <c r="CA509" s="32">
        <f t="shared" si="1129"/>
        <v>-1.8008690511832026</v>
      </c>
      <c r="CB509" s="32">
        <f t="shared" si="1129"/>
        <v>0.33593893495591004</v>
      </c>
      <c r="CC509" s="32">
        <f t="shared" ref="CC509:CS509" si="1130">SUMPRODUCT(BN$3:BN$6,$K509:$K512)</f>
        <v>-0.12740446176892434</v>
      </c>
      <c r="CD509" s="32">
        <f t="shared" si="1130"/>
        <v>-0.59074785849375866</v>
      </c>
      <c r="CE509" s="32">
        <f t="shared" si="1130"/>
        <v>-8.6127138262552805E-2</v>
      </c>
      <c r="CF509" s="32">
        <f t="shared" si="1130"/>
        <v>-0.54947053498738718</v>
      </c>
      <c r="CG509" s="32">
        <f t="shared" si="1130"/>
        <v>-1.0128139317122216</v>
      </c>
      <c r="CH509" s="32">
        <f t="shared" si="1130"/>
        <v>-0.50819321148101571</v>
      </c>
      <c r="CI509" s="32">
        <f t="shared" si="1130"/>
        <v>-0.97153660820585008</v>
      </c>
      <c r="CJ509" s="32">
        <f t="shared" si="1130"/>
        <v>-1.4348800049306845</v>
      </c>
      <c r="CK509" s="32">
        <f t="shared" si="1130"/>
        <v>0.82392432995926757</v>
      </c>
      <c r="CL509" s="32">
        <f t="shared" si="1130"/>
        <v>0.36058093323443313</v>
      </c>
      <c r="CM509" s="32">
        <f t="shared" si="1130"/>
        <v>-0.10276246349040125</v>
      </c>
      <c r="CN509" s="32">
        <f t="shared" si="1130"/>
        <v>0.40185825674080466</v>
      </c>
      <c r="CO509" s="32">
        <f t="shared" si="1130"/>
        <v>-6.1485139984029713E-2</v>
      </c>
      <c r="CP509" s="32">
        <f t="shared" si="1130"/>
        <v>-0.52482853670886409</v>
      </c>
      <c r="CQ509" s="32">
        <f t="shared" si="1130"/>
        <v>-2.020781647765818E-2</v>
      </c>
      <c r="CR509" s="32">
        <f t="shared" si="1130"/>
        <v>-0.48355121320249256</v>
      </c>
      <c r="CS509" s="32">
        <f t="shared" si="1130"/>
        <v>-0.94689460992732699</v>
      </c>
    </row>
    <row r="510" spans="2:111" ht="13.9" thickTop="1" thickBot="1" x14ac:dyDescent="0.4">
      <c r="H510" s="33">
        <f>H509</f>
        <v>6.8358495426690258E-8</v>
      </c>
      <c r="I510" s="33">
        <f t="shared" ref="I510:J510" si="1131">I505</f>
        <v>0.42698719449021033</v>
      </c>
      <c r="J510" s="33">
        <f t="shared" si="1131"/>
        <v>0.3823625335957519</v>
      </c>
      <c r="K510" s="33">
        <f t="shared" ref="K510:K512" si="1132">I510+J510*H510</f>
        <v>0.42698722062793781</v>
      </c>
      <c r="L510" s="33">
        <f>$CE$4-$CE$7*SUMPRODUCT($B$4:$CD$4,Q511:CS511)</f>
        <v>-1.0060991343152637E-5</v>
      </c>
      <c r="M510" s="39" t="s">
        <v>375</v>
      </c>
      <c r="O510" s="47">
        <f t="shared" ref="O510:O511" si="1133">SUM(Q510:CS510)</f>
        <v>103.79476601336756</v>
      </c>
      <c r="P510" s="39" t="s">
        <v>365</v>
      </c>
      <c r="Q510" s="33">
        <f>EXP(Q509)</f>
        <v>2.5776924768911202</v>
      </c>
      <c r="R510" s="33">
        <f>EXP(R509)</f>
        <v>1.6218236292697081</v>
      </c>
      <c r="S510" s="33">
        <f t="shared" ref="S510:CD510" si="1134">EXP(S509)</f>
        <v>1.0204133767073373</v>
      </c>
      <c r="T510" s="33">
        <f t="shared" si="1134"/>
        <v>1.690169021589456</v>
      </c>
      <c r="U510" s="33">
        <f t="shared" si="1134"/>
        <v>1.0634146940520508</v>
      </c>
      <c r="V510" s="33">
        <f t="shared" si="1134"/>
        <v>0.66907557592219413</v>
      </c>
      <c r="W510" s="33">
        <f t="shared" si="1134"/>
        <v>1.1082281331658335</v>
      </c>
      <c r="X510" s="33">
        <f t="shared" si="1134"/>
        <v>0.69727114041064264</v>
      </c>
      <c r="Y510" s="33">
        <f t="shared" si="1134"/>
        <v>0.43870664234148782</v>
      </c>
      <c r="Z510" s="33">
        <f t="shared" si="1134"/>
        <v>3.7168764670550303</v>
      </c>
      <c r="AA510" s="33">
        <f t="shared" si="1134"/>
        <v>2.338571468624798</v>
      </c>
      <c r="AB510" s="33">
        <f t="shared" si="1134"/>
        <v>1.4713743010671261</v>
      </c>
      <c r="AC510" s="33">
        <f t="shared" si="1134"/>
        <v>2.4371213858947174</v>
      </c>
      <c r="AD510" s="33">
        <f t="shared" si="1134"/>
        <v>1.5333795968593138</v>
      </c>
      <c r="AE510" s="33">
        <f t="shared" si="1134"/>
        <v>0.96476646656696496</v>
      </c>
      <c r="AF510" s="33">
        <f t="shared" si="1134"/>
        <v>1.5979978625147702</v>
      </c>
      <c r="AG510" s="33">
        <f t="shared" si="1134"/>
        <v>1.0054227632594401</v>
      </c>
      <c r="AH510" s="33">
        <f t="shared" si="1134"/>
        <v>0.63258841365997442</v>
      </c>
      <c r="AI510" s="33">
        <f t="shared" si="1134"/>
        <v>6.0549072028597788</v>
      </c>
      <c r="AJ510" s="33">
        <f t="shared" si="1134"/>
        <v>3.8096055532880899</v>
      </c>
      <c r="AK510" s="33">
        <f t="shared" si="1134"/>
        <v>2.3969144340955069</v>
      </c>
      <c r="AL510" s="33">
        <f t="shared" si="1134"/>
        <v>3.9701464292649717</v>
      </c>
      <c r="AM510" s="33">
        <f t="shared" si="1134"/>
        <v>2.4979229866894097</v>
      </c>
      <c r="AN510" s="33">
        <f t="shared" si="1134"/>
        <v>1.5716345375670531</v>
      </c>
      <c r="AO510" s="33">
        <f t="shared" si="1134"/>
        <v>2.6031881483436878</v>
      </c>
      <c r="AP510" s="33">
        <f t="shared" si="1134"/>
        <v>1.6378649075744585</v>
      </c>
      <c r="AQ510" s="33">
        <f t="shared" si="1134"/>
        <v>1.0305061726601394</v>
      </c>
      <c r="AR510" s="33">
        <f t="shared" si="1134"/>
        <v>1.5815766817591241</v>
      </c>
      <c r="AS510" s="33">
        <f t="shared" si="1134"/>
        <v>0.99509094159771272</v>
      </c>
      <c r="AT510" s="33">
        <f t="shared" si="1134"/>
        <v>0.62608787387308729</v>
      </c>
      <c r="AU510" s="33">
        <f t="shared" si="1134"/>
        <v>1.0370251442877716</v>
      </c>
      <c r="AV510" s="33">
        <f t="shared" si="1134"/>
        <v>0.65247189035566933</v>
      </c>
      <c r="AW510" s="33">
        <f t="shared" si="1134"/>
        <v>0.41052000527594201</v>
      </c>
      <c r="AX510" s="33">
        <f t="shared" si="1134"/>
        <v>0.67996775767389661</v>
      </c>
      <c r="AY510" s="33">
        <f t="shared" si="1134"/>
        <v>0.42781975989125931</v>
      </c>
      <c r="AZ510" s="33">
        <f t="shared" si="1134"/>
        <v>0.26917415552105245</v>
      </c>
      <c r="BA510" s="33">
        <f t="shared" si="1134"/>
        <v>2.2805378073506226</v>
      </c>
      <c r="BB510" s="33">
        <f t="shared" si="1134"/>
        <v>1.434860882964976</v>
      </c>
      <c r="BC510" s="33">
        <f t="shared" si="1134"/>
        <v>0.9027808032066077</v>
      </c>
      <c r="BD510" s="33">
        <f t="shared" si="1134"/>
        <v>1.495327464041156</v>
      </c>
      <c r="BE510" s="33">
        <f t="shared" si="1134"/>
        <v>0.94082495736760985</v>
      </c>
      <c r="BF510" s="33">
        <f t="shared" si="1134"/>
        <v>0.59194498977075083</v>
      </c>
      <c r="BG510" s="33">
        <f t="shared" si="1134"/>
        <v>0.98047233310873994</v>
      </c>
      <c r="BH510" s="33">
        <f t="shared" si="1134"/>
        <v>0.61689018839004106</v>
      </c>
      <c r="BI510" s="33">
        <f t="shared" si="1134"/>
        <v>0.38813283320835412</v>
      </c>
      <c r="BJ510" s="33">
        <f t="shared" si="1134"/>
        <v>3.715066916674282</v>
      </c>
      <c r="BK510" s="33">
        <f t="shared" si="1134"/>
        <v>2.3374329419804596</v>
      </c>
      <c r="BL510" s="33">
        <f t="shared" si="1134"/>
        <v>1.470657966814342</v>
      </c>
      <c r="BM510" s="33">
        <f t="shared" si="1134"/>
        <v>2.4359348805128831</v>
      </c>
      <c r="BN510" s="33">
        <f t="shared" si="1134"/>
        <v>1.5326330755105626</v>
      </c>
      <c r="BO510" s="33">
        <f t="shared" si="1134"/>
        <v>0.96429677284903204</v>
      </c>
      <c r="BP510" s="33">
        <f t="shared" si="1134"/>
        <v>1.5972198819533558</v>
      </c>
      <c r="BQ510" s="33">
        <f t="shared" si="1134"/>
        <v>1.0049332761429879</v>
      </c>
      <c r="BR510" s="33">
        <f t="shared" si="1134"/>
        <v>0.63228043985052951</v>
      </c>
      <c r="BS510" s="33">
        <f t="shared" si="1134"/>
        <v>0.97039690448297744</v>
      </c>
      <c r="BT510" s="33">
        <f t="shared" si="1134"/>
        <v>0.61055096508595252</v>
      </c>
      <c r="BU510" s="33">
        <f t="shared" si="1134"/>
        <v>0.38414434263472774</v>
      </c>
      <c r="BV510" s="33">
        <f t="shared" si="1134"/>
        <v>0.63628023951931989</v>
      </c>
      <c r="BW510" s="33">
        <f t="shared" si="1134"/>
        <v>0.40033259845426111</v>
      </c>
      <c r="BX510" s="33">
        <f t="shared" si="1134"/>
        <v>0.25187987844194926</v>
      </c>
      <c r="BY510" s="33">
        <f t="shared" si="1134"/>
        <v>0.41720304478760306</v>
      </c>
      <c r="BZ510" s="33">
        <f t="shared" si="1134"/>
        <v>0.26249436746460403</v>
      </c>
      <c r="CA510" s="33">
        <f t="shared" si="1134"/>
        <v>0.16515529743010635</v>
      </c>
      <c r="CB510" s="33">
        <f t="shared" si="1134"/>
        <v>1.3992535767206558</v>
      </c>
      <c r="CC510" s="33">
        <f t="shared" si="1134"/>
        <v>0.88037752152758808</v>
      </c>
      <c r="CD510" s="33">
        <f t="shared" si="1134"/>
        <v>0.55391288134315853</v>
      </c>
      <c r="CE510" s="33">
        <f t="shared" ref="CE510:CS510" si="1135">EXP(CE509)</f>
        <v>0.91747757729961066</v>
      </c>
      <c r="CF510" s="33">
        <f t="shared" si="1135"/>
        <v>0.57725536600248428</v>
      </c>
      <c r="CG510" s="33">
        <f t="shared" si="1135"/>
        <v>0.36319553286460843</v>
      </c>
      <c r="CH510" s="33">
        <f t="shared" si="1135"/>
        <v>0.60158152807467247</v>
      </c>
      <c r="CI510" s="33">
        <f t="shared" si="1135"/>
        <v>0.37850098330596682</v>
      </c>
      <c r="CJ510" s="33">
        <f t="shared" si="1135"/>
        <v>0.23814393839865539</v>
      </c>
      <c r="CK510" s="33">
        <f t="shared" si="1135"/>
        <v>2.2794275342236627</v>
      </c>
      <c r="CL510" s="33">
        <f t="shared" si="1135"/>
        <v>1.4341623251624496</v>
      </c>
      <c r="CM510" s="33">
        <f t="shared" si="1135"/>
        <v>0.90234128702665017</v>
      </c>
      <c r="CN510" s="33">
        <f t="shared" si="1135"/>
        <v>1.4945994682613981</v>
      </c>
      <c r="CO510" s="33">
        <f t="shared" si="1135"/>
        <v>0.94036691950304496</v>
      </c>
      <c r="CP510" s="33">
        <f t="shared" si="1135"/>
        <v>0.59165680309273894</v>
      </c>
      <c r="CQ510" s="33">
        <f t="shared" si="1135"/>
        <v>0.97999499303585469</v>
      </c>
      <c r="CR510" s="33">
        <f t="shared" si="1135"/>
        <v>0.6165898572154177</v>
      </c>
      <c r="CS510" s="33">
        <f t="shared" si="1135"/>
        <v>0.38794387187957763</v>
      </c>
    </row>
    <row r="511" spans="2:111" ht="13.9" thickTop="1" thickBot="1" x14ac:dyDescent="0.4">
      <c r="H511" s="32">
        <f t="shared" ref="H511:H512" si="1136">H510</f>
        <v>6.8358495426690258E-8</v>
      </c>
      <c r="I511" s="32">
        <f t="shared" ref="I511:J511" si="1137">I506</f>
        <v>-0.42206612108907821</v>
      </c>
      <c r="J511" s="32">
        <f t="shared" si="1137"/>
        <v>0.7002877264617563</v>
      </c>
      <c r="K511" s="32">
        <f t="shared" si="1132"/>
        <v>-0.42206607321846284</v>
      </c>
      <c r="L511" s="32">
        <f>$CE$5-$CE$7*SUMPRODUCT($B$5:$CD$5,Q511:CS511)</f>
        <v>-1.7364821843557365E-5</v>
      </c>
      <c r="M511" s="32">
        <f>SUMPRODUCT($B$7:$CD$7, LN(Q511:CS511))</f>
        <v>-2480.3390488774958</v>
      </c>
      <c r="O511" s="48">
        <f t="shared" si="1133"/>
        <v>1</v>
      </c>
      <c r="P511" s="39" t="s">
        <v>366</v>
      </c>
      <c r="Q511" s="32">
        <f t="shared" ref="Q511:AV511" si="1138">Q510/$O510</f>
        <v>2.4834513105980154E-2</v>
      </c>
      <c r="R511" s="32">
        <f t="shared" si="1138"/>
        <v>1.5625292985012713E-2</v>
      </c>
      <c r="S511" s="32">
        <f t="shared" si="1138"/>
        <v>9.8310677493691732E-3</v>
      </c>
      <c r="T511" s="32">
        <f t="shared" si="1138"/>
        <v>1.6283759639400139E-2</v>
      </c>
      <c r="U511" s="32">
        <f t="shared" si="1138"/>
        <v>1.0245359519526209E-2</v>
      </c>
      <c r="V511" s="32">
        <f t="shared" si="1138"/>
        <v>6.4461398355676715E-3</v>
      </c>
      <c r="W511" s="32">
        <f t="shared" si="1138"/>
        <v>1.0677109990527909E-2</v>
      </c>
      <c r="X511" s="32">
        <f t="shared" si="1138"/>
        <v>6.7177871022980314E-3</v>
      </c>
      <c r="Y511" s="32">
        <f t="shared" si="1138"/>
        <v>4.2266740336886297E-3</v>
      </c>
      <c r="Z511" s="32">
        <f t="shared" si="1138"/>
        <v>3.5809864117583148E-2</v>
      </c>
      <c r="AA511" s="32">
        <f t="shared" si="1138"/>
        <v>2.2530726340513327E-2</v>
      </c>
      <c r="AB511" s="32">
        <f t="shared" si="1138"/>
        <v>1.4175804403062387E-2</v>
      </c>
      <c r="AC511" s="32">
        <f t="shared" si="1138"/>
        <v>2.3480195384619339E-2</v>
      </c>
      <c r="AD511" s="32">
        <f t="shared" si="1138"/>
        <v>1.4773188049403495E-2</v>
      </c>
      <c r="AE511" s="32">
        <f t="shared" si="1138"/>
        <v>9.294943315761358E-3</v>
      </c>
      <c r="AF511" s="32">
        <f t="shared" si="1138"/>
        <v>1.5395746085202085E-2</v>
      </c>
      <c r="AG511" s="32">
        <f t="shared" si="1138"/>
        <v>9.6866422255815227E-3</v>
      </c>
      <c r="AH511" s="32">
        <f t="shared" si="1138"/>
        <v>6.0946080227061196E-3</v>
      </c>
      <c r="AI511" s="32">
        <f t="shared" si="1138"/>
        <v>5.8335380823344954E-2</v>
      </c>
      <c r="AJ511" s="32">
        <f t="shared" si="1138"/>
        <v>3.6703252963617226E-2</v>
      </c>
      <c r="AK511" s="32">
        <f t="shared" si="1138"/>
        <v>2.3092825641967459E-2</v>
      </c>
      <c r="AL511" s="32">
        <f t="shared" si="1138"/>
        <v>3.8249967524891022E-2</v>
      </c>
      <c r="AM511" s="32">
        <f t="shared" si="1138"/>
        <v>2.4065982155282339E-2</v>
      </c>
      <c r="AN511" s="32">
        <f t="shared" si="1138"/>
        <v>1.514175134191877E-2</v>
      </c>
      <c r="AO511" s="32">
        <f t="shared" si="1138"/>
        <v>2.508014853088476E-2</v>
      </c>
      <c r="AP511" s="32">
        <f t="shared" si="1138"/>
        <v>1.5779841031324456E-2</v>
      </c>
      <c r="AQ511" s="32">
        <f t="shared" si="1138"/>
        <v>9.92830575414007E-3</v>
      </c>
      <c r="AR511" s="32">
        <f t="shared" si="1138"/>
        <v>1.5237537907792338E-2</v>
      </c>
      <c r="AS511" s="32">
        <f t="shared" si="1138"/>
        <v>9.5871013521968591E-3</v>
      </c>
      <c r="AT511" s="32">
        <f t="shared" si="1138"/>
        <v>6.031979240576104E-3</v>
      </c>
      <c r="AU511" s="32">
        <f t="shared" si="1138"/>
        <v>9.9911121159444085E-3</v>
      </c>
      <c r="AV511" s="32">
        <f t="shared" si="1138"/>
        <v>6.2861733343243771E-3</v>
      </c>
      <c r="AW511" s="32">
        <f t="shared" ref="AW511:CB511" si="1139">AW510/$O510</f>
        <v>3.955112777296225E-3</v>
      </c>
      <c r="AX511" s="32">
        <f t="shared" si="1139"/>
        <v>6.5510794406176956E-3</v>
      </c>
      <c r="AY511" s="32">
        <f t="shared" si="1139"/>
        <v>4.1217854842137327E-3</v>
      </c>
      <c r="AZ511" s="32">
        <f t="shared" si="1139"/>
        <v>2.5933307223447656E-3</v>
      </c>
      <c r="BA511" s="32">
        <f t="shared" si="1139"/>
        <v>2.1971606998535127E-2</v>
      </c>
      <c r="BB511" s="32">
        <f t="shared" si="1139"/>
        <v>1.3824019631010898E-2</v>
      </c>
      <c r="BC511" s="32">
        <f t="shared" si="1139"/>
        <v>8.6977488160659283E-3</v>
      </c>
      <c r="BD511" s="32">
        <f t="shared" si="1139"/>
        <v>1.4406578688645776E-2</v>
      </c>
      <c r="BE511" s="32">
        <f t="shared" si="1139"/>
        <v>9.0642813072717224E-3</v>
      </c>
      <c r="BF511" s="32">
        <f t="shared" si="1139"/>
        <v>5.7030331345851787E-3</v>
      </c>
      <c r="BG511" s="32">
        <f t="shared" si="1139"/>
        <v>9.4462598719329115E-3</v>
      </c>
      <c r="BH511" s="32">
        <f t="shared" si="1139"/>
        <v>5.9433650855823762E-3</v>
      </c>
      <c r="BI511" s="32">
        <f t="shared" si="1139"/>
        <v>3.739425870071012E-3</v>
      </c>
      <c r="BJ511" s="32">
        <f t="shared" si="1139"/>
        <v>3.5792430190514854E-2</v>
      </c>
      <c r="BK511" s="32">
        <f t="shared" si="1139"/>
        <v>2.2519757322632485E-2</v>
      </c>
      <c r="BL511" s="32">
        <f t="shared" si="1139"/>
        <v>1.4168902954364175E-2</v>
      </c>
      <c r="BM511" s="32">
        <f t="shared" si="1139"/>
        <v>2.3468764120525721E-2</v>
      </c>
      <c r="BN511" s="32">
        <f t="shared" si="1139"/>
        <v>1.4765995766233312E-2</v>
      </c>
      <c r="BO511" s="32">
        <f t="shared" si="1139"/>
        <v>9.2904180999342657E-3</v>
      </c>
      <c r="BP511" s="32">
        <f t="shared" si="1139"/>
        <v>1.5388250711482431E-2</v>
      </c>
      <c r="BQ511" s="32">
        <f t="shared" si="1139"/>
        <v>9.6819263122917398E-3</v>
      </c>
      <c r="BR511" s="32">
        <f t="shared" si="1139"/>
        <v>6.0916408807077911E-3</v>
      </c>
      <c r="BS511" s="32">
        <f t="shared" si="1139"/>
        <v>9.3491891908885037E-3</v>
      </c>
      <c r="BT511" s="32">
        <f t="shared" si="1139"/>
        <v>5.8822904905178035E-3</v>
      </c>
      <c r="BU511" s="32">
        <f t="shared" si="1139"/>
        <v>3.7009991677735888E-3</v>
      </c>
      <c r="BV511" s="32">
        <f t="shared" si="1139"/>
        <v>6.1301765393196646E-3</v>
      </c>
      <c r="BW511" s="32">
        <f t="shared" si="1139"/>
        <v>3.8569632538378949E-3</v>
      </c>
      <c r="BX511" s="32">
        <f t="shared" si="1139"/>
        <v>2.4267107881866612E-3</v>
      </c>
      <c r="BY511" s="32">
        <f t="shared" si="1139"/>
        <v>4.0194998342582338E-3</v>
      </c>
      <c r="BZ511" s="32">
        <f t="shared" si="1139"/>
        <v>2.5289749911936582E-3</v>
      </c>
      <c r="CA511" s="32">
        <f t="shared" si="1139"/>
        <v>1.5911717302665941E-3</v>
      </c>
      <c r="CB511" s="32">
        <f t="shared" si="1139"/>
        <v>1.3480964700478713E-2</v>
      </c>
      <c r="CC511" s="32">
        <f t="shared" ref="CC511:CS511" si="1140">CC510/$O510</f>
        <v>8.4819067024459183E-3</v>
      </c>
      <c r="CD511" s="32">
        <f t="shared" si="1140"/>
        <v>5.3366166967592655E-3</v>
      </c>
      <c r="CE511" s="32">
        <f t="shared" si="1140"/>
        <v>8.8393433748041803E-3</v>
      </c>
      <c r="CF511" s="32">
        <f t="shared" si="1140"/>
        <v>5.5615074649153357E-3</v>
      </c>
      <c r="CG511" s="32">
        <f t="shared" si="1140"/>
        <v>3.4991700141973735E-3</v>
      </c>
      <c r="CH511" s="32">
        <f t="shared" si="1140"/>
        <v>5.7958753719546492E-3</v>
      </c>
      <c r="CI511" s="32">
        <f t="shared" si="1140"/>
        <v>3.6466288026240192E-3</v>
      </c>
      <c r="CJ511" s="32">
        <f t="shared" si="1140"/>
        <v>2.2943732862983207E-3</v>
      </c>
      <c r="CK511" s="32">
        <f t="shared" si="1140"/>
        <v>2.1960910186262176E-2</v>
      </c>
      <c r="CL511" s="32">
        <f t="shared" si="1140"/>
        <v>1.3817289447694753E-2</v>
      </c>
      <c r="CM511" s="32">
        <f t="shared" si="1140"/>
        <v>8.6935143426253216E-3</v>
      </c>
      <c r="CN511" s="32">
        <f t="shared" si="1140"/>
        <v>1.4399564888165083E-2</v>
      </c>
      <c r="CO511" s="32">
        <f t="shared" si="1140"/>
        <v>9.0598683885653401E-3</v>
      </c>
      <c r="CP511" s="32">
        <f t="shared" si="1140"/>
        <v>5.7002566296699428E-3</v>
      </c>
      <c r="CQ511" s="32">
        <f t="shared" si="1140"/>
        <v>9.4416609880853021E-3</v>
      </c>
      <c r="CR511" s="32">
        <f t="shared" si="1140"/>
        <v>5.9404715757633486E-3</v>
      </c>
      <c r="CS511" s="32">
        <f t="shared" si="1140"/>
        <v>3.7376053415796992E-3</v>
      </c>
    </row>
    <row r="512" spans="2:111" ht="13.15" thickTop="1" x14ac:dyDescent="0.35">
      <c r="H512" s="34">
        <f t="shared" si="1136"/>
        <v>6.8358495426690258E-8</v>
      </c>
      <c r="I512" s="34">
        <f t="shared" ref="I512:J512" si="1141">I507</f>
        <v>-0.46334335229010726</v>
      </c>
      <c r="J512" s="34">
        <f t="shared" si="1141"/>
        <v>-0.65002494299715874</v>
      </c>
      <c r="K512" s="34">
        <f t="shared" si="1132"/>
        <v>-0.46334339672483438</v>
      </c>
      <c r="L512" s="34">
        <f>$CE$6-$CE$7*SUMPRODUCT($B$6:$CD$6,Q511:CS511)</f>
        <v>1.5838694395142738E-5</v>
      </c>
    </row>
    <row r="513" spans="2:97" ht="13.5" thickBot="1" x14ac:dyDescent="0.4">
      <c r="B513" s="39" t="s">
        <v>367</v>
      </c>
      <c r="D513" s="39" t="s">
        <v>368</v>
      </c>
      <c r="E513" s="39" t="s">
        <v>369</v>
      </c>
      <c r="F513" s="39" t="s">
        <v>370</v>
      </c>
      <c r="H513" s="39" t="s">
        <v>347</v>
      </c>
      <c r="I513" s="39" t="s">
        <v>371</v>
      </c>
      <c r="J513" s="39" t="s">
        <v>372</v>
      </c>
      <c r="K513" s="39" t="s">
        <v>349</v>
      </c>
      <c r="L513" s="39" t="s">
        <v>373</v>
      </c>
      <c r="M513" s="39" t="s">
        <v>374</v>
      </c>
      <c r="O513" s="45" t="s">
        <v>336</v>
      </c>
    </row>
    <row r="514" spans="2:97" ht="13.9" thickTop="1" thickBot="1" x14ac:dyDescent="0.4">
      <c r="B514" s="32">
        <f>1+B509</f>
        <v>3</v>
      </c>
      <c r="D514" s="32">
        <f>IF(F509,IF(M514&lt;0,D509,H514),E509)</f>
        <v>0</v>
      </c>
      <c r="E514" s="32">
        <f>IF(F509,IF(M514&lt;0,H514,E509),H514)</f>
        <v>3.4179247713345129E-8</v>
      </c>
      <c r="F514" s="32" t="b">
        <f>OR(F509,M514*M509&lt;=0)</f>
        <v>1</v>
      </c>
      <c r="H514" s="32">
        <f>IF(F509,(D509+E509)/2,2*H509)</f>
        <v>3.4179247713345129E-8</v>
      </c>
      <c r="I514" s="32">
        <f>I509</f>
        <v>-0.48847229225347211</v>
      </c>
      <c r="J514" s="32">
        <f>J509</f>
        <v>-1</v>
      </c>
      <c r="K514" s="32">
        <f>I514+J514*H514</f>
        <v>-0.48847232643271982</v>
      </c>
      <c r="L514" s="32">
        <f>$CE$3-$CE$7*SUMPRODUCT($B$3:$CD$3,Q516:CS516)</f>
        <v>1.1919142764327262E-5</v>
      </c>
      <c r="M514" s="32">
        <f>SUMPRODUCT(L514:L517,J514:J517)</f>
        <v>-2.4932926450208644E-5</v>
      </c>
      <c r="O514" s="46">
        <f>SUM(Q514:CS514)</f>
        <v>-1.6469506577278581</v>
      </c>
      <c r="P514" s="39" t="s">
        <v>363</v>
      </c>
      <c r="Q514" s="32">
        <f t="shared" ref="Q514:AV514" si="1142">SUMPRODUCT(B$3:B$6,$K514:$K517)</f>
        <v>0.94689459053488712</v>
      </c>
      <c r="R514" s="32">
        <f t="shared" si="1142"/>
        <v>0.48355121602741624</v>
      </c>
      <c r="S514" s="32">
        <f t="shared" si="1142"/>
        <v>2.0207841519945424E-2</v>
      </c>
      <c r="T514" s="32">
        <f t="shared" si="1142"/>
        <v>0.52482849338111648</v>
      </c>
      <c r="U514" s="32">
        <f t="shared" si="1142"/>
        <v>6.1485118873645717E-2</v>
      </c>
      <c r="V514" s="32">
        <f t="shared" si="1142"/>
        <v>-0.4018582556338251</v>
      </c>
      <c r="W514" s="32">
        <f t="shared" si="1142"/>
        <v>0.10276239622734601</v>
      </c>
      <c r="X514" s="32">
        <f t="shared" si="1142"/>
        <v>-0.36058097828012481</v>
      </c>
      <c r="Y514" s="32">
        <f t="shared" si="1142"/>
        <v>-0.82392435278759568</v>
      </c>
      <c r="Z514" s="32">
        <f t="shared" si="1142"/>
        <v>1.3128836255855221</v>
      </c>
      <c r="AA514" s="32">
        <f t="shared" si="1142"/>
        <v>0.8495402510780512</v>
      </c>
      <c r="AB514" s="32">
        <f t="shared" si="1142"/>
        <v>0.38619687657058038</v>
      </c>
      <c r="AC514" s="32">
        <f t="shared" si="1142"/>
        <v>0.89081752843175144</v>
      </c>
      <c r="AD514" s="32">
        <f t="shared" si="1142"/>
        <v>0.42747415392428068</v>
      </c>
      <c r="AE514" s="32">
        <f t="shared" si="1142"/>
        <v>-3.5869220583190142E-2</v>
      </c>
      <c r="AF514" s="32">
        <f t="shared" si="1142"/>
        <v>0.46875143127798097</v>
      </c>
      <c r="AG514" s="32">
        <f t="shared" si="1142"/>
        <v>5.4080567705101501E-3</v>
      </c>
      <c r="AH514" s="32">
        <f t="shared" si="1142"/>
        <v>-0.45793531773696067</v>
      </c>
      <c r="AI514" s="32">
        <f t="shared" si="1142"/>
        <v>1.8008690056530354</v>
      </c>
      <c r="AJ514" s="32">
        <f t="shared" si="1142"/>
        <v>1.3375256311455646</v>
      </c>
      <c r="AK514" s="32">
        <f t="shared" si="1142"/>
        <v>0.87418225663809368</v>
      </c>
      <c r="AL514" s="32">
        <f t="shared" si="1142"/>
        <v>1.3788029084992648</v>
      </c>
      <c r="AM514" s="32">
        <f t="shared" si="1142"/>
        <v>0.91545953399179392</v>
      </c>
      <c r="AN514" s="32">
        <f t="shared" si="1142"/>
        <v>0.4521161594843231</v>
      </c>
      <c r="AO514" s="32">
        <f t="shared" si="1142"/>
        <v>0.95673681134549415</v>
      </c>
      <c r="AP514" s="32">
        <f t="shared" si="1142"/>
        <v>0.49339343683802339</v>
      </c>
      <c r="AQ514" s="32">
        <f t="shared" si="1142"/>
        <v>3.0050062330552574E-2</v>
      </c>
      <c r="AR514" s="32">
        <f t="shared" si="1142"/>
        <v>0.45842226410216724</v>
      </c>
      <c r="AS514" s="32">
        <f t="shared" si="1142"/>
        <v>-4.9211104053035748E-3</v>
      </c>
      <c r="AT514" s="32">
        <f t="shared" si="1142"/>
        <v>-0.46826448491277439</v>
      </c>
      <c r="AU514" s="32">
        <f t="shared" si="1142"/>
        <v>3.6356166948396718E-2</v>
      </c>
      <c r="AV514" s="32">
        <f t="shared" si="1142"/>
        <v>-0.4269872075590741</v>
      </c>
      <c r="AW514" s="32">
        <f t="shared" ref="AW514:CB514" si="1143">SUMPRODUCT(AH$3:AH$6,$K514:$K517)</f>
        <v>-0.89033058206654492</v>
      </c>
      <c r="AX514" s="32">
        <f t="shared" si="1143"/>
        <v>-0.38570993020537375</v>
      </c>
      <c r="AY514" s="32">
        <f t="shared" si="1143"/>
        <v>-0.84905330471284457</v>
      </c>
      <c r="AZ514" s="32">
        <f t="shared" si="1143"/>
        <v>-1.3123966792203154</v>
      </c>
      <c r="BA514" s="32">
        <f t="shared" si="1143"/>
        <v>0.8244112991528022</v>
      </c>
      <c r="BB514" s="32">
        <f t="shared" si="1143"/>
        <v>0.36106792464533138</v>
      </c>
      <c r="BC514" s="32">
        <f t="shared" si="1143"/>
        <v>-0.10227544986213943</v>
      </c>
      <c r="BD514" s="32">
        <f t="shared" si="1143"/>
        <v>0.40234520199903168</v>
      </c>
      <c r="BE514" s="32">
        <f t="shared" si="1143"/>
        <v>-6.0998172508439155E-2</v>
      </c>
      <c r="BF514" s="32">
        <f t="shared" si="1143"/>
        <v>-0.52434154701590996</v>
      </c>
      <c r="BG514" s="32">
        <f t="shared" si="1143"/>
        <v>-1.9720895154738849E-2</v>
      </c>
      <c r="BH514" s="32">
        <f t="shared" si="1143"/>
        <v>-0.48306426966220967</v>
      </c>
      <c r="BI514" s="32">
        <f t="shared" si="1143"/>
        <v>-0.94640764416968048</v>
      </c>
      <c r="BJ514" s="32">
        <f t="shared" si="1143"/>
        <v>1.3123966792203154</v>
      </c>
      <c r="BK514" s="32">
        <f t="shared" si="1143"/>
        <v>0.84905330471284457</v>
      </c>
      <c r="BL514" s="32">
        <f t="shared" si="1143"/>
        <v>0.38570993020537375</v>
      </c>
      <c r="BM514" s="32">
        <f t="shared" si="1143"/>
        <v>0.89033058206654492</v>
      </c>
      <c r="BN514" s="32">
        <f t="shared" si="1143"/>
        <v>0.4269872075590741</v>
      </c>
      <c r="BO514" s="32">
        <f t="shared" si="1143"/>
        <v>-3.6356166948396718E-2</v>
      </c>
      <c r="BP514" s="32">
        <f t="shared" si="1143"/>
        <v>0.46826448491277439</v>
      </c>
      <c r="BQ514" s="32">
        <f t="shared" si="1143"/>
        <v>4.9211104053035748E-3</v>
      </c>
      <c r="BR514" s="32">
        <f t="shared" si="1143"/>
        <v>-0.45842226410216724</v>
      </c>
      <c r="BS514" s="32">
        <f t="shared" si="1143"/>
        <v>-3.0050062330552574E-2</v>
      </c>
      <c r="BT514" s="32">
        <f t="shared" si="1143"/>
        <v>-0.49339343683802339</v>
      </c>
      <c r="BU514" s="32">
        <f t="shared" si="1143"/>
        <v>-0.95673681134549415</v>
      </c>
      <c r="BV514" s="32">
        <f t="shared" si="1143"/>
        <v>-0.4521161594843231</v>
      </c>
      <c r="BW514" s="32">
        <f t="shared" si="1143"/>
        <v>-0.91545953399179392</v>
      </c>
      <c r="BX514" s="32">
        <f t="shared" si="1143"/>
        <v>-1.3788029084992648</v>
      </c>
      <c r="BY514" s="32">
        <f t="shared" si="1143"/>
        <v>-0.87418225663809368</v>
      </c>
      <c r="BZ514" s="32">
        <f t="shared" si="1143"/>
        <v>-1.3375256311455646</v>
      </c>
      <c r="CA514" s="32">
        <f t="shared" si="1143"/>
        <v>-1.8008690056530354</v>
      </c>
      <c r="CB514" s="32">
        <f t="shared" si="1143"/>
        <v>0.33593897272008238</v>
      </c>
      <c r="CC514" s="32">
        <f t="shared" ref="CC514:CS514" si="1144">SUMPRODUCT(BN$3:BN$6,$K514:$K517)</f>
        <v>-0.12740440178738843</v>
      </c>
      <c r="CD514" s="32">
        <f t="shared" si="1144"/>
        <v>-0.59074777629485919</v>
      </c>
      <c r="CE514" s="32">
        <f t="shared" si="1144"/>
        <v>-8.612712443368814E-2</v>
      </c>
      <c r="CF514" s="32">
        <f t="shared" si="1144"/>
        <v>-0.54947049894115896</v>
      </c>
      <c r="CG514" s="32">
        <f t="shared" si="1144"/>
        <v>-1.0128138734486298</v>
      </c>
      <c r="CH514" s="32">
        <f t="shared" si="1144"/>
        <v>-0.50819322158745872</v>
      </c>
      <c r="CI514" s="32">
        <f t="shared" si="1144"/>
        <v>-0.97153659609492948</v>
      </c>
      <c r="CJ514" s="32">
        <f t="shared" si="1144"/>
        <v>-1.4348799706024002</v>
      </c>
      <c r="CK514" s="32">
        <f t="shared" si="1144"/>
        <v>0.82392435278759568</v>
      </c>
      <c r="CL514" s="32">
        <f t="shared" si="1144"/>
        <v>0.36058097828012481</v>
      </c>
      <c r="CM514" s="32">
        <f t="shared" si="1144"/>
        <v>-0.10276239622734601</v>
      </c>
      <c r="CN514" s="32">
        <f t="shared" si="1144"/>
        <v>0.4018582556338251</v>
      </c>
      <c r="CO514" s="32">
        <f t="shared" si="1144"/>
        <v>-6.1485118873645717E-2</v>
      </c>
      <c r="CP514" s="32">
        <f t="shared" si="1144"/>
        <v>-0.52482849338111648</v>
      </c>
      <c r="CQ514" s="32">
        <f t="shared" si="1144"/>
        <v>-2.0207841519945424E-2</v>
      </c>
      <c r="CR514" s="32">
        <f t="shared" si="1144"/>
        <v>-0.48355121602741624</v>
      </c>
      <c r="CS514" s="32">
        <f t="shared" si="1144"/>
        <v>-0.94689459053488712</v>
      </c>
    </row>
    <row r="515" spans="2:97" ht="13.9" thickTop="1" thickBot="1" x14ac:dyDescent="0.4">
      <c r="H515" s="33">
        <f>H514</f>
        <v>3.4179247713345129E-8</v>
      </c>
      <c r="I515" s="33">
        <f t="shared" ref="I515:J515" si="1145">I510</f>
        <v>0.42698719449021033</v>
      </c>
      <c r="J515" s="33">
        <f t="shared" si="1145"/>
        <v>0.3823625335957519</v>
      </c>
      <c r="K515" s="33">
        <f t="shared" ref="K515:K517" si="1146">I515+J515*H515</f>
        <v>0.4269872075590741</v>
      </c>
      <c r="L515" s="33">
        <f>$CE$4-$CE$7*SUMPRODUCT($B$4:$CD$4,Q516:CS516)</f>
        <v>-4.9778444406456401E-6</v>
      </c>
      <c r="M515" s="39" t="s">
        <v>375</v>
      </c>
      <c r="O515" s="47">
        <f t="shared" ref="O515:O516" si="1147">SUM(Q515:CS515)</f>
        <v>103.79476456924814</v>
      </c>
      <c r="P515" s="39" t="s">
        <v>365</v>
      </c>
      <c r="Q515" s="33">
        <f>EXP(Q514)</f>
        <v>2.5776924269033747</v>
      </c>
      <c r="R515" s="33">
        <f>EXP(R514)</f>
        <v>1.6218236338512362</v>
      </c>
      <c r="S515" s="33">
        <f t="shared" ref="S515:CD515" si="1148">EXP(S514)</f>
        <v>1.0204134022608224</v>
      </c>
      <c r="T515" s="33">
        <f t="shared" si="1148"/>
        <v>1.6901689483582409</v>
      </c>
      <c r="U515" s="33">
        <f t="shared" si="1148"/>
        <v>1.0634146716029584</v>
      </c>
      <c r="V515" s="33">
        <f t="shared" si="1148"/>
        <v>0.66907557666284712</v>
      </c>
      <c r="W515" s="33">
        <f t="shared" si="1148"/>
        <v>1.1082280586230258</v>
      </c>
      <c r="X515" s="33">
        <f t="shared" si="1148"/>
        <v>0.69727110900158251</v>
      </c>
      <c r="Y515" s="33">
        <f t="shared" si="1148"/>
        <v>0.43870663232654877</v>
      </c>
      <c r="Z515" s="33">
        <f t="shared" si="1148"/>
        <v>3.7168763533397122</v>
      </c>
      <c r="AA515" s="33">
        <f t="shared" si="1148"/>
        <v>2.3385714490346792</v>
      </c>
      <c r="AB515" s="33">
        <f t="shared" si="1148"/>
        <v>1.4713743214315409</v>
      </c>
      <c r="AC515" s="33">
        <f t="shared" si="1148"/>
        <v>2.4371212529993915</v>
      </c>
      <c r="AD515" s="33">
        <f t="shared" si="1148"/>
        <v>1.5333795473123433</v>
      </c>
      <c r="AE515" s="33">
        <f t="shared" si="1148"/>
        <v>0.96476645682774054</v>
      </c>
      <c r="AF515" s="33">
        <f t="shared" si="1148"/>
        <v>1.5979977371279712</v>
      </c>
      <c r="AG515" s="33">
        <f t="shared" si="1148"/>
        <v>1.0054227067068497</v>
      </c>
      <c r="AH515" s="33">
        <f t="shared" si="1148"/>
        <v>0.63258839213285734</v>
      </c>
      <c r="AI515" s="33">
        <f t="shared" si="1148"/>
        <v>6.0549069271788474</v>
      </c>
      <c r="AJ515" s="33">
        <f t="shared" si="1148"/>
        <v>3.8096054644755046</v>
      </c>
      <c r="AK515" s="33">
        <f t="shared" si="1148"/>
        <v>2.3969144314698303</v>
      </c>
      <c r="AL515" s="33">
        <f t="shared" si="1148"/>
        <v>3.9701461534768741</v>
      </c>
      <c r="AM515" s="33">
        <f t="shared" si="1148"/>
        <v>2.4979228686672688</v>
      </c>
      <c r="AN515" s="33">
        <f t="shared" si="1148"/>
        <v>1.5716344982278656</v>
      </c>
      <c r="AO515" s="33">
        <f t="shared" si="1148"/>
        <v>2.6031879052038884</v>
      </c>
      <c r="AP515" s="33">
        <f t="shared" si="1148"/>
        <v>1.6378647909856383</v>
      </c>
      <c r="AQ515" s="33">
        <f t="shared" si="1148"/>
        <v>1.0305061222003182</v>
      </c>
      <c r="AR515" s="33">
        <f t="shared" si="1148"/>
        <v>1.5815767051455949</v>
      </c>
      <c r="AS515" s="33">
        <f t="shared" si="1148"/>
        <v>0.99509097842022909</v>
      </c>
      <c r="AT515" s="33">
        <f t="shared" si="1148"/>
        <v>0.62608791095097327</v>
      </c>
      <c r="AU515" s="33">
        <f t="shared" si="1148"/>
        <v>1.0370251348005473</v>
      </c>
      <c r="AV515" s="33">
        <f t="shared" si="1148"/>
        <v>0.6524718988827356</v>
      </c>
      <c r="AW515" s="33">
        <f t="shared" si="1148"/>
        <v>0.41052001976164448</v>
      </c>
      <c r="AX515" s="33">
        <f t="shared" si="1148"/>
        <v>0.6799677351779746</v>
      </c>
      <c r="AY515" s="33">
        <f t="shared" si="1148"/>
        <v>0.42781975524237986</v>
      </c>
      <c r="AZ515" s="33">
        <f t="shared" si="1148"/>
        <v>0.26917415857642663</v>
      </c>
      <c r="BA515" s="33">
        <f t="shared" si="1148"/>
        <v>2.2805378155261788</v>
      </c>
      <c r="BB515" s="33">
        <f t="shared" si="1148"/>
        <v>1.4348609199876707</v>
      </c>
      <c r="BC515" s="33">
        <f t="shared" si="1148"/>
        <v>0.90278084655782853</v>
      </c>
      <c r="BD515" s="33">
        <f t="shared" si="1148"/>
        <v>1.4953274336106697</v>
      </c>
      <c r="BE515" s="33">
        <f t="shared" si="1148"/>
        <v>0.94082495912411168</v>
      </c>
      <c r="BF515" s="33">
        <f t="shared" si="1148"/>
        <v>0.59194500402735784</v>
      </c>
      <c r="BG515" s="33">
        <f t="shared" si="1148"/>
        <v>0.98047228968784639</v>
      </c>
      <c r="BH515" s="33">
        <f t="shared" si="1148"/>
        <v>0.61689017477630681</v>
      </c>
      <c r="BI515" s="33">
        <f t="shared" si="1148"/>
        <v>0.38813283326620007</v>
      </c>
      <c r="BJ515" s="33">
        <f t="shared" si="1148"/>
        <v>3.7150668745048567</v>
      </c>
      <c r="BK515" s="33">
        <f t="shared" si="1148"/>
        <v>2.3374329673800438</v>
      </c>
      <c r="BL515" s="33">
        <f t="shared" si="1148"/>
        <v>1.4706580154693079</v>
      </c>
      <c r="BM515" s="33">
        <f t="shared" si="1148"/>
        <v>2.4359347945579328</v>
      </c>
      <c r="BN515" s="33">
        <f t="shared" si="1148"/>
        <v>1.5326330554807899</v>
      </c>
      <c r="BO515" s="33">
        <f t="shared" si="1148"/>
        <v>0.96429678167090094</v>
      </c>
      <c r="BP515" s="33">
        <f t="shared" si="1148"/>
        <v>1.5972197873635456</v>
      </c>
      <c r="BQ515" s="33">
        <f t="shared" si="1148"/>
        <v>1.0049332389562653</v>
      </c>
      <c r="BR515" s="33">
        <f t="shared" si="1148"/>
        <v>0.63228043050112026</v>
      </c>
      <c r="BS515" s="33">
        <f t="shared" si="1148"/>
        <v>0.97039695199948728</v>
      </c>
      <c r="BT515" s="33">
        <f t="shared" si="1148"/>
        <v>0.61055100854705935</v>
      </c>
      <c r="BU515" s="33">
        <f t="shared" si="1148"/>
        <v>0.38414437851411165</v>
      </c>
      <c r="BV515" s="33">
        <f t="shared" si="1148"/>
        <v>0.63628025544589029</v>
      </c>
      <c r="BW515" s="33">
        <f t="shared" si="1148"/>
        <v>0.40033261736922077</v>
      </c>
      <c r="BX515" s="33">
        <f t="shared" si="1148"/>
        <v>0.25187989593890525</v>
      </c>
      <c r="BY515" s="33">
        <f t="shared" si="1148"/>
        <v>0.41720304524462404</v>
      </c>
      <c r="BZ515" s="33">
        <f t="shared" si="1148"/>
        <v>0.26249437358408373</v>
      </c>
      <c r="CA515" s="33">
        <f t="shared" si="1148"/>
        <v>0.16515530494965483</v>
      </c>
      <c r="CB515" s="33">
        <f t="shared" si="1148"/>
        <v>1.3992536295623099</v>
      </c>
      <c r="CC515" s="33">
        <f t="shared" si="1148"/>
        <v>0.88037757433398556</v>
      </c>
      <c r="CD515" s="33">
        <f t="shared" si="1148"/>
        <v>0.55391292687418969</v>
      </c>
      <c r="CE515" s="33">
        <f t="shared" ref="CE515:CS515" si="1149">EXP(CE514)</f>
        <v>0.91747758998728401</v>
      </c>
      <c r="CF515" s="33">
        <f t="shared" si="1149"/>
        <v>0.57725538681036337</v>
      </c>
      <c r="CG515" s="33">
        <f t="shared" si="1149"/>
        <v>0.36319555402568526</v>
      </c>
      <c r="CH515" s="33">
        <f t="shared" si="1149"/>
        <v>0.60158152199482307</v>
      </c>
      <c r="CI515" s="33">
        <f t="shared" si="1149"/>
        <v>0.37850098788996223</v>
      </c>
      <c r="CJ515" s="33">
        <f t="shared" si="1149"/>
        <v>0.23814394657372831</v>
      </c>
      <c r="CK515" s="33">
        <f t="shared" si="1149"/>
        <v>2.2794275862591831</v>
      </c>
      <c r="CL515" s="33">
        <f t="shared" si="1149"/>
        <v>1.4341623897652849</v>
      </c>
      <c r="CM515" s="33">
        <f t="shared" si="1149"/>
        <v>0.90234134772088403</v>
      </c>
      <c r="CN515" s="33">
        <f t="shared" si="1149"/>
        <v>1.4945994666069071</v>
      </c>
      <c r="CO515" s="33">
        <f t="shared" si="1149"/>
        <v>0.94036693935455196</v>
      </c>
      <c r="CP515" s="33">
        <f t="shared" si="1149"/>
        <v>0.59165682872789604</v>
      </c>
      <c r="CQ515" s="33">
        <f t="shared" si="1149"/>
        <v>0.97999496849453893</v>
      </c>
      <c r="CR515" s="33">
        <f t="shared" si="1149"/>
        <v>0.61658985547359846</v>
      </c>
      <c r="CS515" s="33">
        <f t="shared" si="1149"/>
        <v>0.38794387940275593</v>
      </c>
    </row>
    <row r="516" spans="2:97" ht="13.9" thickTop="1" thickBot="1" x14ac:dyDescent="0.4">
      <c r="H516" s="32">
        <f t="shared" ref="H516:H517" si="1150">H515</f>
        <v>3.4179247713345129E-8</v>
      </c>
      <c r="I516" s="32">
        <f t="shared" ref="I516:J516" si="1151">I511</f>
        <v>-0.42206612108907821</v>
      </c>
      <c r="J516" s="32">
        <f t="shared" si="1151"/>
        <v>0.7002877264617563</v>
      </c>
      <c r="K516" s="32">
        <f t="shared" si="1146"/>
        <v>-0.42206609715377053</v>
      </c>
      <c r="L516" s="32">
        <f>$CE$5-$CE$7*SUMPRODUCT($B$5:$CD$5,Q516:CS516)</f>
        <v>-8.5915371244027483E-6</v>
      </c>
      <c r="M516" s="32">
        <f>SUMPRODUCT($B$7:$CD$7, LN(Q516:CS516))</f>
        <v>-2480.3390488774949</v>
      </c>
      <c r="O516" s="48">
        <f t="shared" si="1147"/>
        <v>1</v>
      </c>
      <c r="P516" s="39" t="s">
        <v>366</v>
      </c>
      <c r="Q516" s="32">
        <f t="shared" ref="Q516:AV516" si="1152">Q515/$O515</f>
        <v>2.4834512969906405E-2</v>
      </c>
      <c r="R516" s="32">
        <f t="shared" si="1152"/>
        <v>1.5625293246551118E-2</v>
      </c>
      <c r="S516" s="32">
        <f t="shared" si="1152"/>
        <v>9.8310681323434106E-3</v>
      </c>
      <c r="T516" s="32">
        <f t="shared" si="1152"/>
        <v>1.6283759160421053E-2</v>
      </c>
      <c r="U516" s="32">
        <f t="shared" si="1152"/>
        <v>1.0245359445788678E-2</v>
      </c>
      <c r="V516" s="32">
        <f t="shared" si="1152"/>
        <v>6.4461399323899795E-3</v>
      </c>
      <c r="W516" s="32">
        <f t="shared" si="1152"/>
        <v>1.0677109420905866E-2</v>
      </c>
      <c r="X516" s="32">
        <f t="shared" si="1152"/>
        <v>6.7177868931567186E-3</v>
      </c>
      <c r="Y516" s="32">
        <f t="shared" si="1152"/>
        <v>4.2266739960073749E-3</v>
      </c>
      <c r="Z516" s="32">
        <f t="shared" si="1152"/>
        <v>3.5809863520235123E-2</v>
      </c>
      <c r="AA516" s="32">
        <f t="shared" si="1152"/>
        <v>2.2530726465249295E-2</v>
      </c>
      <c r="AB516" s="32">
        <f t="shared" si="1152"/>
        <v>1.4175804796492339E-2</v>
      </c>
      <c r="AC516" s="32">
        <f t="shared" si="1152"/>
        <v>2.3480194430938101E-2</v>
      </c>
      <c r="AD516" s="32">
        <f t="shared" si="1152"/>
        <v>1.4773187777590915E-2</v>
      </c>
      <c r="AE516" s="32">
        <f t="shared" si="1152"/>
        <v>9.2949433512523934E-3</v>
      </c>
      <c r="AF516" s="32">
        <f t="shared" si="1152"/>
        <v>1.5395745091380255E-2</v>
      </c>
      <c r="AG516" s="32">
        <f t="shared" si="1152"/>
        <v>9.6866418155037853E-3</v>
      </c>
      <c r="AH516" s="32">
        <f t="shared" si="1152"/>
        <v>6.0946079001009444E-3</v>
      </c>
      <c r="AI516" s="32">
        <f t="shared" si="1152"/>
        <v>5.8335378978958331E-2</v>
      </c>
      <c r="AJ516" s="32">
        <f t="shared" si="1152"/>
        <v>3.6703252618621937E-2</v>
      </c>
      <c r="AK516" s="32">
        <f t="shared" si="1152"/>
        <v>2.3092825937966216E-2</v>
      </c>
      <c r="AL516" s="32">
        <f t="shared" si="1152"/>
        <v>3.824996540001914E-2</v>
      </c>
      <c r="AM516" s="32">
        <f t="shared" si="1152"/>
        <v>2.4065981353045454E-2</v>
      </c>
      <c r="AN516" s="32">
        <f t="shared" si="1152"/>
        <v>1.514175117357993E-2</v>
      </c>
      <c r="AO516" s="32">
        <f t="shared" si="1152"/>
        <v>2.508014653732496E-2</v>
      </c>
      <c r="AP516" s="32">
        <f t="shared" si="1152"/>
        <v>1.5779840127609843E-2</v>
      </c>
      <c r="AQ516" s="32">
        <f t="shared" si="1152"/>
        <v>9.9283054061248092E-3</v>
      </c>
      <c r="AR516" s="32">
        <f t="shared" si="1152"/>
        <v>1.5237538345110111E-2</v>
      </c>
      <c r="AS516" s="32">
        <f t="shared" si="1152"/>
        <v>9.5871018403470634E-3</v>
      </c>
      <c r="AT516" s="32">
        <f t="shared" si="1152"/>
        <v>6.0319796817234449E-3</v>
      </c>
      <c r="AU516" s="32">
        <f t="shared" si="1152"/>
        <v>9.9911121635492626E-3</v>
      </c>
      <c r="AV516" s="32">
        <f t="shared" si="1152"/>
        <v>6.2861735039384361E-3</v>
      </c>
      <c r="AW516" s="32">
        <f t="shared" ref="AW516:CB516" si="1153">AW515/$O515</f>
        <v>3.955112971885593E-3</v>
      </c>
      <c r="AX516" s="32">
        <f t="shared" si="1153"/>
        <v>6.5510793150296565E-3</v>
      </c>
      <c r="AY516" s="32">
        <f t="shared" si="1153"/>
        <v>4.1217854967718903E-3</v>
      </c>
      <c r="AZ516" s="32">
        <f t="shared" si="1153"/>
        <v>2.5933307878630361E-3</v>
      </c>
      <c r="BA516" s="32">
        <f t="shared" si="1153"/>
        <v>2.1971607382997489E-2</v>
      </c>
      <c r="BB516" s="32">
        <f t="shared" si="1153"/>
        <v>1.3824020180038879E-2</v>
      </c>
      <c r="BC516" s="32">
        <f t="shared" si="1153"/>
        <v>8.6977493547425073E-3</v>
      </c>
      <c r="BD516" s="32">
        <f t="shared" si="1153"/>
        <v>1.4406578595908283E-2</v>
      </c>
      <c r="BE516" s="32">
        <f t="shared" si="1153"/>
        <v>9.0642814503079008E-3</v>
      </c>
      <c r="BF516" s="32">
        <f t="shared" si="1153"/>
        <v>5.7030333512865516E-3</v>
      </c>
      <c r="BG516" s="32">
        <f t="shared" si="1153"/>
        <v>9.4462595850266645E-3</v>
      </c>
      <c r="BH516" s="32">
        <f t="shared" si="1153"/>
        <v>5.9433650371135995E-3</v>
      </c>
      <c r="BI516" s="32">
        <f t="shared" si="1153"/>
        <v>3.7394259226557788E-3</v>
      </c>
      <c r="BJ516" s="32">
        <f t="shared" si="1153"/>
        <v>3.5792430282225819E-2</v>
      </c>
      <c r="BK516" s="32">
        <f t="shared" si="1153"/>
        <v>2.2519757880664515E-2</v>
      </c>
      <c r="BL516" s="32">
        <f t="shared" si="1153"/>
        <v>1.4168903620260515E-2</v>
      </c>
      <c r="BM516" s="32">
        <f t="shared" si="1153"/>
        <v>2.3468763618927663E-2</v>
      </c>
      <c r="BN516" s="32">
        <f t="shared" si="1153"/>
        <v>1.4765995778701075E-2</v>
      </c>
      <c r="BO516" s="32">
        <f t="shared" si="1153"/>
        <v>9.290418314187289E-3</v>
      </c>
      <c r="BP516" s="32">
        <f t="shared" si="1153"/>
        <v>1.538825001426674E-2</v>
      </c>
      <c r="BQ516" s="32">
        <f t="shared" si="1153"/>
        <v>9.6819260887268544E-3</v>
      </c>
      <c r="BR516" s="32">
        <f t="shared" si="1153"/>
        <v>6.0916408753862094E-3</v>
      </c>
      <c r="BS516" s="32">
        <f t="shared" si="1153"/>
        <v>9.3491897787587666E-3</v>
      </c>
      <c r="BT516" s="32">
        <f t="shared" si="1153"/>
        <v>5.8822909910809769E-3</v>
      </c>
      <c r="BU516" s="32">
        <f t="shared" si="1153"/>
        <v>3.7009995649426451E-3</v>
      </c>
      <c r="BV516" s="32">
        <f t="shared" si="1153"/>
        <v>6.1301767780530675E-3</v>
      </c>
      <c r="BW516" s="32">
        <f t="shared" si="1153"/>
        <v>3.8569634897349103E-3</v>
      </c>
      <c r="BX516" s="32">
        <f t="shared" si="1153"/>
        <v>2.4267109905226482E-3</v>
      </c>
      <c r="BY516" s="32">
        <f t="shared" si="1153"/>
        <v>4.0194998945855421E-3</v>
      </c>
      <c r="BZ516" s="32">
        <f t="shared" si="1153"/>
        <v>2.5289750853373428E-3</v>
      </c>
      <c r="CA516" s="32">
        <f t="shared" si="1153"/>
        <v>1.5911718248512346E-3</v>
      </c>
      <c r="CB516" s="32">
        <f t="shared" si="1153"/>
        <v>1.3480965397139834E-2</v>
      </c>
      <c r="CC516" s="32">
        <f t="shared" ref="CC516:CS516" si="1154">CC515/$O515</f>
        <v>8.4819073292143679E-3</v>
      </c>
      <c r="CD516" s="32">
        <f t="shared" si="1154"/>
        <v>5.336617209672833E-3</v>
      </c>
      <c r="CE516" s="32">
        <f t="shared" si="1154"/>
        <v>8.8393436200259971E-3</v>
      </c>
      <c r="CF516" s="32">
        <f t="shared" si="1154"/>
        <v>5.5615077427651882E-3</v>
      </c>
      <c r="CG516" s="32">
        <f t="shared" si="1154"/>
        <v>3.4991702667563182E-3</v>
      </c>
      <c r="CH516" s="32">
        <f t="shared" si="1154"/>
        <v>5.7958753940182545E-3</v>
      </c>
      <c r="CI516" s="32">
        <f t="shared" si="1154"/>
        <v>3.6466288975244019E-3</v>
      </c>
      <c r="CJ516" s="32">
        <f t="shared" si="1154"/>
        <v>2.2943733969823421E-3</v>
      </c>
      <c r="CK516" s="32">
        <f t="shared" si="1154"/>
        <v>2.1960910993140032E-2</v>
      </c>
      <c r="CL516" s="32">
        <f t="shared" si="1154"/>
        <v>1.3817290262347126E-2</v>
      </c>
      <c r="CM516" s="32">
        <f t="shared" si="1154"/>
        <v>8.6935150483324636E-3</v>
      </c>
      <c r="CN516" s="32">
        <f t="shared" si="1154"/>
        <v>1.4399565072569377E-2</v>
      </c>
      <c r="CO516" s="32">
        <f t="shared" si="1154"/>
        <v>9.0598687058745901E-3</v>
      </c>
      <c r="CP516" s="32">
        <f t="shared" si="1154"/>
        <v>5.7002569559581572E-3</v>
      </c>
      <c r="CQ516" s="32">
        <f t="shared" si="1154"/>
        <v>9.4416608830084243E-3</v>
      </c>
      <c r="CR516" s="32">
        <f t="shared" si="1154"/>
        <v>5.9404716416330593E-3</v>
      </c>
      <c r="CS516" s="32">
        <f t="shared" si="1154"/>
        <v>3.7376054660631141E-3</v>
      </c>
    </row>
    <row r="517" spans="2:97" ht="13.15" thickTop="1" x14ac:dyDescent="0.35">
      <c r="H517" s="34">
        <f t="shared" si="1150"/>
        <v>3.4179247713345129E-8</v>
      </c>
      <c r="I517" s="34">
        <f t="shared" ref="I517:J517" si="1155">I512</f>
        <v>-0.46334335229010726</v>
      </c>
      <c r="J517" s="34">
        <f t="shared" si="1155"/>
        <v>-0.65002494299715874</v>
      </c>
      <c r="K517" s="34">
        <f t="shared" si="1146"/>
        <v>-0.46334337450747082</v>
      </c>
      <c r="L517" s="34">
        <f>$CE$6-$CE$7*SUMPRODUCT($B$6:$CD$6,Q516:CS516)</f>
        <v>7.8364600142322161E-6</v>
      </c>
    </row>
    <row r="518" spans="2:97" ht="13.5" thickBot="1" x14ac:dyDescent="0.4">
      <c r="B518" s="39" t="s">
        <v>367</v>
      </c>
      <c r="D518" s="39" t="s">
        <v>368</v>
      </c>
      <c r="E518" s="39" t="s">
        <v>369</v>
      </c>
      <c r="F518" s="39" t="s">
        <v>370</v>
      </c>
      <c r="H518" s="39" t="s">
        <v>347</v>
      </c>
      <c r="I518" s="39" t="s">
        <v>371</v>
      </c>
      <c r="J518" s="39" t="s">
        <v>372</v>
      </c>
      <c r="K518" s="39" t="s">
        <v>349</v>
      </c>
      <c r="L518" s="39" t="s">
        <v>373</v>
      </c>
      <c r="M518" s="39" t="s">
        <v>374</v>
      </c>
      <c r="O518" s="45" t="s">
        <v>336</v>
      </c>
    </row>
    <row r="519" spans="2:97" ht="13.9" thickTop="1" thickBot="1" x14ac:dyDescent="0.4">
      <c r="B519" s="32">
        <f>1+B514</f>
        <v>4</v>
      </c>
      <c r="D519" s="32">
        <f>IF(F514,IF(M519&lt;0,D514,H519),E514)</f>
        <v>0</v>
      </c>
      <c r="E519" s="32">
        <f>IF(F514,IF(M519&lt;0,H519,E514),H519)</f>
        <v>1.7089623856672564E-8</v>
      </c>
      <c r="F519" s="32" t="b">
        <f>OR(F514,M519*M514&lt;=0)</f>
        <v>1</v>
      </c>
      <c r="H519" s="32">
        <f>IF(F514,(D514+E514)/2,2*H514)</f>
        <v>1.7089623856672564E-8</v>
      </c>
      <c r="I519" s="32">
        <f>I514</f>
        <v>-0.48847229225347211</v>
      </c>
      <c r="J519" s="32">
        <f>J514</f>
        <v>-1</v>
      </c>
      <c r="K519" s="32">
        <f>I519+J519*H519</f>
        <v>-0.48847230934309599</v>
      </c>
      <c r="L519" s="32">
        <f>$CE$3-$CE$7*SUMPRODUCT($B$3:$CD$3,Q521:CS521)</f>
        <v>5.8335010919563501E-6</v>
      </c>
      <c r="M519" s="32">
        <f>SUMPRODUCT(L519:L522,J519:J522)</f>
        <v>-1.2202744482751319E-5</v>
      </c>
      <c r="O519" s="46">
        <f>SUM(Q519:CS519)</f>
        <v>-1.6469506325236176</v>
      </c>
      <c r="P519" s="39" t="s">
        <v>363</v>
      </c>
      <c r="Q519" s="32">
        <f t="shared" ref="Q519:AV519" si="1156">SUMPRODUCT(B$3:B$6,$K519:$K522)</f>
        <v>0.94689458083866718</v>
      </c>
      <c r="R519" s="32">
        <f t="shared" si="1156"/>
        <v>0.48355121743987817</v>
      </c>
      <c r="S519" s="32">
        <f t="shared" si="1156"/>
        <v>2.0207854041089157E-2</v>
      </c>
      <c r="T519" s="32">
        <f t="shared" si="1156"/>
        <v>0.52482847171724278</v>
      </c>
      <c r="U519" s="32">
        <f t="shared" si="1156"/>
        <v>6.1485108318453774E-2</v>
      </c>
      <c r="V519" s="32">
        <f t="shared" si="1156"/>
        <v>-0.40185825508033524</v>
      </c>
      <c r="W519" s="32">
        <f t="shared" si="1156"/>
        <v>0.10276236259581839</v>
      </c>
      <c r="X519" s="32">
        <f t="shared" si="1156"/>
        <v>-0.36058100080297062</v>
      </c>
      <c r="Y519" s="32">
        <f t="shared" si="1156"/>
        <v>-0.82392436420175963</v>
      </c>
      <c r="Z519" s="32">
        <f t="shared" si="1156"/>
        <v>1.3128836102883605</v>
      </c>
      <c r="AA519" s="32">
        <f t="shared" si="1156"/>
        <v>0.84954024688957153</v>
      </c>
      <c r="AB519" s="32">
        <f t="shared" si="1156"/>
        <v>0.38619688349078252</v>
      </c>
      <c r="AC519" s="32">
        <f t="shared" si="1156"/>
        <v>0.89081750116693614</v>
      </c>
      <c r="AD519" s="32">
        <f t="shared" si="1156"/>
        <v>0.42747413776814713</v>
      </c>
      <c r="AE519" s="32">
        <f t="shared" si="1156"/>
        <v>-3.5869225630641877E-2</v>
      </c>
      <c r="AF519" s="32">
        <f t="shared" si="1156"/>
        <v>0.46875139204551175</v>
      </c>
      <c r="AG519" s="32">
        <f t="shared" si="1156"/>
        <v>5.4080286467227401E-3</v>
      </c>
      <c r="AH519" s="32">
        <f t="shared" si="1156"/>
        <v>-0.45793533475206627</v>
      </c>
      <c r="AI519" s="32">
        <f t="shared" si="1156"/>
        <v>1.8008689828879514</v>
      </c>
      <c r="AJ519" s="32">
        <f t="shared" si="1156"/>
        <v>1.3375256194891625</v>
      </c>
      <c r="AK519" s="32">
        <f t="shared" si="1156"/>
        <v>0.87418225609037348</v>
      </c>
      <c r="AL519" s="32">
        <f t="shared" si="1156"/>
        <v>1.3788028737665272</v>
      </c>
      <c r="AM519" s="32">
        <f t="shared" si="1156"/>
        <v>0.91545951036773821</v>
      </c>
      <c r="AN519" s="32">
        <f t="shared" si="1156"/>
        <v>0.4521161469689492</v>
      </c>
      <c r="AO519" s="32">
        <f t="shared" si="1156"/>
        <v>0.95673676464510282</v>
      </c>
      <c r="AP519" s="32">
        <f t="shared" si="1156"/>
        <v>0.49339340124631381</v>
      </c>
      <c r="AQ519" s="32">
        <f t="shared" si="1156"/>
        <v>3.0050037847524802E-2</v>
      </c>
      <c r="AR519" s="32">
        <f t="shared" si="1156"/>
        <v>0.45842227149557119</v>
      </c>
      <c r="AS519" s="32">
        <f t="shared" si="1156"/>
        <v>-4.9210919032178224E-3</v>
      </c>
      <c r="AT519" s="32">
        <f t="shared" si="1156"/>
        <v>-0.46826445530200683</v>
      </c>
      <c r="AU519" s="32">
        <f t="shared" si="1156"/>
        <v>3.6356162374146794E-2</v>
      </c>
      <c r="AV519" s="32">
        <f t="shared" si="1156"/>
        <v>-0.42698720102464222</v>
      </c>
      <c r="AW519" s="32">
        <f t="shared" ref="AW519:CB519" si="1157">SUMPRODUCT(AH$3:AH$6,$K519:$K522)</f>
        <v>-0.89033056442343117</v>
      </c>
      <c r="AX519" s="32">
        <f t="shared" si="1157"/>
        <v>-0.38570994674727765</v>
      </c>
      <c r="AY519" s="32">
        <f t="shared" si="1157"/>
        <v>-0.84905331014606666</v>
      </c>
      <c r="AZ519" s="32">
        <f t="shared" si="1157"/>
        <v>-1.3123966735448556</v>
      </c>
      <c r="BA519" s="32">
        <f t="shared" si="1157"/>
        <v>0.82441130094526449</v>
      </c>
      <c r="BB519" s="32">
        <f t="shared" si="1157"/>
        <v>0.36106793754647548</v>
      </c>
      <c r="BC519" s="32">
        <f t="shared" si="1157"/>
        <v>-0.10227542585231353</v>
      </c>
      <c r="BD519" s="32">
        <f t="shared" si="1157"/>
        <v>0.4023451918238401</v>
      </c>
      <c r="BE519" s="32">
        <f t="shared" si="1157"/>
        <v>-6.0998171574948884E-2</v>
      </c>
      <c r="BF519" s="32">
        <f t="shared" si="1157"/>
        <v>-0.52434153497373792</v>
      </c>
      <c r="BG519" s="32">
        <f t="shared" si="1157"/>
        <v>-1.9720917297584295E-2</v>
      </c>
      <c r="BH519" s="32">
        <f t="shared" si="1157"/>
        <v>-0.4830642806963733</v>
      </c>
      <c r="BI519" s="32">
        <f t="shared" si="1157"/>
        <v>-0.94640764409516231</v>
      </c>
      <c r="BJ519" s="32">
        <f t="shared" si="1157"/>
        <v>1.3123966735448556</v>
      </c>
      <c r="BK519" s="32">
        <f t="shared" si="1157"/>
        <v>0.84905331014606666</v>
      </c>
      <c r="BL519" s="32">
        <f t="shared" si="1157"/>
        <v>0.38570994674727765</v>
      </c>
      <c r="BM519" s="32">
        <f t="shared" si="1157"/>
        <v>0.89033056442343117</v>
      </c>
      <c r="BN519" s="32">
        <f t="shared" si="1157"/>
        <v>0.42698720102464222</v>
      </c>
      <c r="BO519" s="32">
        <f t="shared" si="1157"/>
        <v>-3.6356162374146794E-2</v>
      </c>
      <c r="BP519" s="32">
        <f t="shared" si="1157"/>
        <v>0.46826445530200683</v>
      </c>
      <c r="BQ519" s="32">
        <f t="shared" si="1157"/>
        <v>4.9210919032178224E-3</v>
      </c>
      <c r="BR519" s="32">
        <f t="shared" si="1157"/>
        <v>-0.45842227149557119</v>
      </c>
      <c r="BS519" s="32">
        <f t="shared" si="1157"/>
        <v>-3.0050037847524802E-2</v>
      </c>
      <c r="BT519" s="32">
        <f t="shared" si="1157"/>
        <v>-0.49339340124631381</v>
      </c>
      <c r="BU519" s="32">
        <f t="shared" si="1157"/>
        <v>-0.95673676464510282</v>
      </c>
      <c r="BV519" s="32">
        <f t="shared" si="1157"/>
        <v>-0.4521161469689492</v>
      </c>
      <c r="BW519" s="32">
        <f t="shared" si="1157"/>
        <v>-0.91545951036773821</v>
      </c>
      <c r="BX519" s="32">
        <f t="shared" si="1157"/>
        <v>-1.3788028737665272</v>
      </c>
      <c r="BY519" s="32">
        <f t="shared" si="1157"/>
        <v>-0.87418225609037348</v>
      </c>
      <c r="BZ519" s="32">
        <f t="shared" si="1157"/>
        <v>-1.3375256194891625</v>
      </c>
      <c r="CA519" s="32">
        <f t="shared" si="1157"/>
        <v>-1.8008689828879514</v>
      </c>
      <c r="CB519" s="32">
        <f t="shared" si="1157"/>
        <v>0.33593899160216856</v>
      </c>
      <c r="CC519" s="32">
        <f t="shared" ref="CC519:CS519" si="1158">SUMPRODUCT(BN$3:BN$6,$K519:$K522)</f>
        <v>-0.12740437179662045</v>
      </c>
      <c r="CD519" s="32">
        <f t="shared" si="1158"/>
        <v>-0.59074773519540946</v>
      </c>
      <c r="CE519" s="32">
        <f t="shared" si="1158"/>
        <v>-8.6127117519255836E-2</v>
      </c>
      <c r="CF519" s="32">
        <f t="shared" si="1158"/>
        <v>-0.54947048091804485</v>
      </c>
      <c r="CG519" s="32">
        <f t="shared" si="1158"/>
        <v>-1.0128138443168337</v>
      </c>
      <c r="CH519" s="32">
        <f t="shared" si="1158"/>
        <v>-0.50819322664068023</v>
      </c>
      <c r="CI519" s="32">
        <f t="shared" si="1158"/>
        <v>-0.97153659003946924</v>
      </c>
      <c r="CJ519" s="32">
        <f t="shared" si="1158"/>
        <v>-1.4348799534382581</v>
      </c>
      <c r="CK519" s="32">
        <f t="shared" si="1158"/>
        <v>0.82392436420175963</v>
      </c>
      <c r="CL519" s="32">
        <f t="shared" si="1158"/>
        <v>0.36058100080297062</v>
      </c>
      <c r="CM519" s="32">
        <f t="shared" si="1158"/>
        <v>-0.10276236259581839</v>
      </c>
      <c r="CN519" s="32">
        <f t="shared" si="1158"/>
        <v>0.40185825508033524</v>
      </c>
      <c r="CO519" s="32">
        <f t="shared" si="1158"/>
        <v>-6.1485108318453774E-2</v>
      </c>
      <c r="CP519" s="32">
        <f t="shared" si="1158"/>
        <v>-0.52482847171724278</v>
      </c>
      <c r="CQ519" s="32">
        <f t="shared" si="1158"/>
        <v>-2.0207854041089157E-2</v>
      </c>
      <c r="CR519" s="32">
        <f t="shared" si="1158"/>
        <v>-0.48355121743987817</v>
      </c>
      <c r="CS519" s="32">
        <f t="shared" si="1158"/>
        <v>-0.94689458083866718</v>
      </c>
    </row>
    <row r="520" spans="2:97" ht="13.9" thickTop="1" thickBot="1" x14ac:dyDescent="0.4">
      <c r="H520" s="33">
        <f>H519</f>
        <v>1.7089623856672564E-8</v>
      </c>
      <c r="I520" s="33">
        <f t="shared" ref="I520:J520" si="1159">I515</f>
        <v>0.42698719449021033</v>
      </c>
      <c r="J520" s="33">
        <f t="shared" si="1159"/>
        <v>0.3823625335957519</v>
      </c>
      <c r="K520" s="33">
        <f t="shared" ref="K520:K522" si="1160">I520+J520*H520</f>
        <v>0.42698720102464222</v>
      </c>
      <c r="L520" s="33">
        <f>$CE$4-$CE$7*SUMPRODUCT($B$4:$CD$4,Q521:CS521)</f>
        <v>-2.4362709041270136E-6</v>
      </c>
      <c r="M520" s="39" t="s">
        <v>375</v>
      </c>
      <c r="O520" s="47">
        <f t="shared" ref="O520:O521" si="1161">SUM(Q520:CS520)</f>
        <v>103.79476384718853</v>
      </c>
      <c r="P520" s="39" t="s">
        <v>365</v>
      </c>
      <c r="Q520" s="33">
        <f>EXP(Q519)</f>
        <v>2.577692401909502</v>
      </c>
      <c r="R520" s="33">
        <f>EXP(R519)</f>
        <v>1.6218236361420004</v>
      </c>
      <c r="S520" s="33">
        <f t="shared" ref="S520:CD520" si="1162">EXP(S519)</f>
        <v>1.0204134150375654</v>
      </c>
      <c r="T520" s="33">
        <f t="shared" si="1162"/>
        <v>1.6901689117426346</v>
      </c>
      <c r="U520" s="33">
        <f t="shared" si="1162"/>
        <v>1.0634146603784125</v>
      </c>
      <c r="V520" s="33">
        <f t="shared" si="1162"/>
        <v>0.66907557703317366</v>
      </c>
      <c r="W520" s="33">
        <f t="shared" si="1162"/>
        <v>1.1082280213516238</v>
      </c>
      <c r="X520" s="33">
        <f t="shared" si="1162"/>
        <v>0.69727109329705295</v>
      </c>
      <c r="Y520" s="33">
        <f t="shared" si="1162"/>
        <v>0.43870662731907939</v>
      </c>
      <c r="Z520" s="33">
        <f t="shared" si="1162"/>
        <v>3.716876296482055</v>
      </c>
      <c r="AA520" s="33">
        <f t="shared" si="1162"/>
        <v>2.3385714392396202</v>
      </c>
      <c r="AB520" s="33">
        <f t="shared" si="1162"/>
        <v>1.4713743316137486</v>
      </c>
      <c r="AC520" s="33">
        <f t="shared" si="1162"/>
        <v>2.4371211865517317</v>
      </c>
      <c r="AD520" s="33">
        <f t="shared" si="1162"/>
        <v>1.5333795225388587</v>
      </c>
      <c r="AE520" s="33">
        <f t="shared" si="1162"/>
        <v>0.96476645195812838</v>
      </c>
      <c r="AF520" s="33">
        <f t="shared" si="1162"/>
        <v>1.5979976744345754</v>
      </c>
      <c r="AG520" s="33">
        <f t="shared" si="1162"/>
        <v>1.0054226784305555</v>
      </c>
      <c r="AH520" s="33">
        <f t="shared" si="1162"/>
        <v>0.63258838136929918</v>
      </c>
      <c r="AI520" s="33">
        <f t="shared" si="1162"/>
        <v>6.0549067893383839</v>
      </c>
      <c r="AJ520" s="33">
        <f t="shared" si="1162"/>
        <v>3.8096054200692118</v>
      </c>
      <c r="AK520" s="33">
        <f t="shared" si="1162"/>
        <v>2.396914430156992</v>
      </c>
      <c r="AL520" s="33">
        <f t="shared" si="1162"/>
        <v>3.9701460155828316</v>
      </c>
      <c r="AM520" s="33">
        <f t="shared" si="1162"/>
        <v>2.4979228096562003</v>
      </c>
      <c r="AN520" s="33">
        <f t="shared" si="1162"/>
        <v>1.5716344785582723</v>
      </c>
      <c r="AO520" s="33">
        <f t="shared" si="1162"/>
        <v>2.6031877836339974</v>
      </c>
      <c r="AP520" s="33">
        <f t="shared" si="1162"/>
        <v>1.6378647326912315</v>
      </c>
      <c r="AQ520" s="33">
        <f t="shared" si="1162"/>
        <v>1.0305060969704085</v>
      </c>
      <c r="AR520" s="33">
        <f t="shared" si="1162"/>
        <v>1.5815767168388304</v>
      </c>
      <c r="AS520" s="33">
        <f t="shared" si="1162"/>
        <v>0.99509099683148794</v>
      </c>
      <c r="AT520" s="33">
        <f t="shared" si="1162"/>
        <v>0.62608792948991721</v>
      </c>
      <c r="AU520" s="33">
        <f t="shared" si="1162"/>
        <v>1.0370251300569353</v>
      </c>
      <c r="AV520" s="33">
        <f t="shared" si="1162"/>
        <v>0.65247190314626879</v>
      </c>
      <c r="AW520" s="33">
        <f t="shared" si="1162"/>
        <v>0.41052002700449591</v>
      </c>
      <c r="AX520" s="33">
        <f t="shared" si="1162"/>
        <v>0.6799677239300137</v>
      </c>
      <c r="AY520" s="33">
        <f t="shared" si="1162"/>
        <v>0.42781975291794011</v>
      </c>
      <c r="AZ520" s="33">
        <f t="shared" si="1162"/>
        <v>0.26917416010411377</v>
      </c>
      <c r="BA520" s="33">
        <f t="shared" si="1162"/>
        <v>2.280537819613957</v>
      </c>
      <c r="BB520" s="33">
        <f t="shared" si="1162"/>
        <v>1.4348609384990183</v>
      </c>
      <c r="BC520" s="33">
        <f t="shared" si="1162"/>
        <v>0.90278086823343973</v>
      </c>
      <c r="BD520" s="33">
        <f t="shared" si="1162"/>
        <v>1.4953274183954268</v>
      </c>
      <c r="BE520" s="33">
        <f t="shared" si="1162"/>
        <v>0.94082496000236271</v>
      </c>
      <c r="BF520" s="33">
        <f t="shared" si="1162"/>
        <v>0.59194501115566145</v>
      </c>
      <c r="BG520" s="33">
        <f t="shared" si="1162"/>
        <v>0.98047226797740028</v>
      </c>
      <c r="BH520" s="33">
        <f t="shared" si="1162"/>
        <v>0.61689016796943963</v>
      </c>
      <c r="BI520" s="33">
        <f t="shared" si="1162"/>
        <v>0.38813283329512305</v>
      </c>
      <c r="BJ520" s="33">
        <f t="shared" si="1162"/>
        <v>3.7150668534201436</v>
      </c>
      <c r="BK520" s="33">
        <f t="shared" si="1162"/>
        <v>2.3374329800798361</v>
      </c>
      <c r="BL520" s="33">
        <f t="shared" si="1162"/>
        <v>1.4706580397967917</v>
      </c>
      <c r="BM520" s="33">
        <f t="shared" si="1162"/>
        <v>2.4359347515804588</v>
      </c>
      <c r="BN520" s="33">
        <f t="shared" si="1162"/>
        <v>1.5326330454659036</v>
      </c>
      <c r="BO520" s="33">
        <f t="shared" si="1162"/>
        <v>0.96429678608183544</v>
      </c>
      <c r="BP520" s="33">
        <f t="shared" si="1162"/>
        <v>1.5972197400686425</v>
      </c>
      <c r="BQ520" s="33">
        <f t="shared" si="1162"/>
        <v>1.0049332203629047</v>
      </c>
      <c r="BR520" s="33">
        <f t="shared" si="1162"/>
        <v>0.63228042582641564</v>
      </c>
      <c r="BS520" s="33">
        <f t="shared" si="1162"/>
        <v>0.9703969757577432</v>
      </c>
      <c r="BT520" s="33">
        <f t="shared" si="1162"/>
        <v>0.61055103027761382</v>
      </c>
      <c r="BU520" s="33">
        <f t="shared" si="1162"/>
        <v>0.38414439645380488</v>
      </c>
      <c r="BV520" s="33">
        <f t="shared" si="1162"/>
        <v>0.63628026340917565</v>
      </c>
      <c r="BW520" s="33">
        <f t="shared" si="1162"/>
        <v>0.40033262682670095</v>
      </c>
      <c r="BX520" s="33">
        <f t="shared" si="1162"/>
        <v>0.25187990468738375</v>
      </c>
      <c r="BY520" s="33">
        <f t="shared" si="1162"/>
        <v>0.41720304547313458</v>
      </c>
      <c r="BZ520" s="33">
        <f t="shared" si="1162"/>
        <v>0.26249437664382375</v>
      </c>
      <c r="CA520" s="33">
        <f t="shared" si="1162"/>
        <v>0.16515530870942927</v>
      </c>
      <c r="CB520" s="33">
        <f t="shared" si="1162"/>
        <v>1.3992536559831379</v>
      </c>
      <c r="CC520" s="33">
        <f t="shared" si="1162"/>
        <v>0.88037760073718552</v>
      </c>
      <c r="CD520" s="33">
        <f t="shared" si="1162"/>
        <v>0.55391294963970661</v>
      </c>
      <c r="CE520" s="33">
        <f t="shared" ref="CE520:CS520" si="1163">EXP(CE519)</f>
        <v>0.91747759633112069</v>
      </c>
      <c r="CF520" s="33">
        <f t="shared" si="1163"/>
        <v>0.57725539721430308</v>
      </c>
      <c r="CG520" s="33">
        <f t="shared" si="1163"/>
        <v>0.36319556460622426</v>
      </c>
      <c r="CH520" s="33">
        <f t="shared" si="1163"/>
        <v>0.60158151895489842</v>
      </c>
      <c r="CI520" s="33">
        <f t="shared" si="1163"/>
        <v>0.37850099018195987</v>
      </c>
      <c r="CJ520" s="33">
        <f t="shared" si="1163"/>
        <v>0.2381439506612649</v>
      </c>
      <c r="CK520" s="33">
        <f t="shared" si="1163"/>
        <v>2.2794276122769435</v>
      </c>
      <c r="CL520" s="33">
        <f t="shared" si="1163"/>
        <v>1.4341624220667035</v>
      </c>
      <c r="CM520" s="33">
        <f t="shared" si="1163"/>
        <v>0.90234137806800252</v>
      </c>
      <c r="CN520" s="33">
        <f t="shared" si="1163"/>
        <v>1.4945994657796613</v>
      </c>
      <c r="CO520" s="33">
        <f t="shared" si="1163"/>
        <v>0.94036694928030551</v>
      </c>
      <c r="CP520" s="33">
        <f t="shared" si="1163"/>
        <v>0.59165684154547504</v>
      </c>
      <c r="CQ520" s="33">
        <f t="shared" si="1163"/>
        <v>0.97999495622388111</v>
      </c>
      <c r="CR520" s="33">
        <f t="shared" si="1163"/>
        <v>0.61658985460268878</v>
      </c>
      <c r="CS520" s="33">
        <f t="shared" si="1163"/>
        <v>0.38794388316434514</v>
      </c>
    </row>
    <row r="521" spans="2:97" ht="13.9" thickTop="1" thickBot="1" x14ac:dyDescent="0.4">
      <c r="H521" s="32">
        <f t="shared" ref="H521:H522" si="1164">H520</f>
        <v>1.7089623856672564E-8</v>
      </c>
      <c r="I521" s="32">
        <f t="shared" ref="I521:J521" si="1165">I516</f>
        <v>-0.42206612108907821</v>
      </c>
      <c r="J521" s="32">
        <f t="shared" si="1165"/>
        <v>0.7002877264617563</v>
      </c>
      <c r="K521" s="32">
        <f t="shared" si="1160"/>
        <v>-0.42206610912142439</v>
      </c>
      <c r="L521" s="32">
        <f>$CE$5-$CE$7*SUMPRODUCT($B$5:$CD$5,Q521:CS521)</f>
        <v>-4.2048947364037303E-6</v>
      </c>
      <c r="M521" s="32">
        <f>SUMPRODUCT($B$7:$CD$7, LN(Q521:CS521))</f>
        <v>-2480.3390488774944</v>
      </c>
      <c r="O521" s="48">
        <f t="shared" si="1161"/>
        <v>0.99999999999999989</v>
      </c>
      <c r="P521" s="39" t="s">
        <v>366</v>
      </c>
      <c r="Q521" s="32">
        <f t="shared" ref="Q521:AV521" si="1166">Q520/$O520</f>
        <v>2.4834512901869502E-2</v>
      </c>
      <c r="R521" s="32">
        <f t="shared" si="1166"/>
        <v>1.5625293377320309E-2</v>
      </c>
      <c r="S521" s="32">
        <f t="shared" si="1166"/>
        <v>9.8310683238305302E-3</v>
      </c>
      <c r="T521" s="32">
        <f t="shared" si="1166"/>
        <v>1.62837589209315E-2</v>
      </c>
      <c r="U521" s="32">
        <f t="shared" si="1166"/>
        <v>1.0245359408919904E-2</v>
      </c>
      <c r="V521" s="32">
        <f t="shared" si="1166"/>
        <v>6.4461399808011296E-3</v>
      </c>
      <c r="W521" s="32">
        <f t="shared" si="1166"/>
        <v>1.0677109136094846E-2</v>
      </c>
      <c r="X521" s="32">
        <f t="shared" si="1166"/>
        <v>6.7177867885860583E-3</v>
      </c>
      <c r="Y521" s="32">
        <f t="shared" si="1166"/>
        <v>4.2266739771667445E-3</v>
      </c>
      <c r="Z521" s="32">
        <f t="shared" si="1166"/>
        <v>3.5809863221561086E-2</v>
      </c>
      <c r="AA521" s="32">
        <f t="shared" si="1166"/>
        <v>2.2530726527617267E-2</v>
      </c>
      <c r="AB521" s="32">
        <f t="shared" si="1166"/>
        <v>1.4175804993207308E-2</v>
      </c>
      <c r="AC521" s="32">
        <f t="shared" si="1166"/>
        <v>2.3480193954097478E-2</v>
      </c>
      <c r="AD521" s="32">
        <f t="shared" si="1166"/>
        <v>1.4773187641684615E-2</v>
      </c>
      <c r="AE521" s="32">
        <f t="shared" si="1166"/>
        <v>9.2949433689979034E-3</v>
      </c>
      <c r="AF521" s="32">
        <f t="shared" si="1166"/>
        <v>1.5395744594469348E-2</v>
      </c>
      <c r="AG521" s="32">
        <f t="shared" si="1166"/>
        <v>9.6866416104649123E-3</v>
      </c>
      <c r="AH521" s="32">
        <f t="shared" si="1166"/>
        <v>6.0946078387983538E-3</v>
      </c>
      <c r="AI521" s="32">
        <f t="shared" si="1166"/>
        <v>5.8335378056764968E-2</v>
      </c>
      <c r="AJ521" s="32">
        <f t="shared" si="1166"/>
        <v>3.6703252446124254E-2</v>
      </c>
      <c r="AK521" s="32">
        <f t="shared" si="1166"/>
        <v>2.3092826085965575E-2</v>
      </c>
      <c r="AL521" s="32">
        <f t="shared" si="1166"/>
        <v>3.8249964337583202E-2</v>
      </c>
      <c r="AM521" s="32">
        <f t="shared" si="1166"/>
        <v>2.4065980951927E-2</v>
      </c>
      <c r="AN521" s="32">
        <f t="shared" si="1166"/>
        <v>1.5141751089410498E-2</v>
      </c>
      <c r="AO521" s="32">
        <f t="shared" si="1166"/>
        <v>2.50801455405451E-2</v>
      </c>
      <c r="AP521" s="32">
        <f t="shared" si="1166"/>
        <v>1.5779839675752545E-2</v>
      </c>
      <c r="AQ521" s="32">
        <f t="shared" si="1166"/>
        <v>9.9283052321171746E-3</v>
      </c>
      <c r="AR521" s="32">
        <f t="shared" si="1166"/>
        <v>1.5237538563768988E-2</v>
      </c>
      <c r="AS521" s="32">
        <f t="shared" si="1166"/>
        <v>9.587102084422169E-3</v>
      </c>
      <c r="AT521" s="32">
        <f t="shared" si="1166"/>
        <v>6.0319799022971222E-3</v>
      </c>
      <c r="AU521" s="32">
        <f t="shared" si="1166"/>
        <v>9.9911121873516844E-3</v>
      </c>
      <c r="AV521" s="32">
        <f t="shared" si="1166"/>
        <v>6.2861735887454612E-3</v>
      </c>
      <c r="AW521" s="32">
        <f t="shared" ref="AW521:CB521" si="1167">AW520/$O520</f>
        <v>3.9551130691802775E-3</v>
      </c>
      <c r="AX521" s="32">
        <f t="shared" si="1167"/>
        <v>6.5510792522356304E-3</v>
      </c>
      <c r="AY521" s="32">
        <f t="shared" si="1167"/>
        <v>4.1217855030509648E-3</v>
      </c>
      <c r="AZ521" s="32">
        <f t="shared" si="1167"/>
        <v>2.5933308206221696E-3</v>
      </c>
      <c r="BA521" s="32">
        <f t="shared" si="1167"/>
        <v>2.1971607575228657E-2</v>
      </c>
      <c r="BB521" s="32">
        <f t="shared" si="1167"/>
        <v>1.3824020454552863E-2</v>
      </c>
      <c r="BC521" s="32">
        <f t="shared" si="1167"/>
        <v>8.6977496240808021E-3</v>
      </c>
      <c r="BD521" s="32">
        <f t="shared" si="1167"/>
        <v>1.4406578549539525E-2</v>
      </c>
      <c r="BE521" s="32">
        <f t="shared" si="1167"/>
        <v>9.0642815218259839E-3</v>
      </c>
      <c r="BF521" s="32">
        <f t="shared" si="1167"/>
        <v>5.7030334596372351E-3</v>
      </c>
      <c r="BG521" s="32">
        <f t="shared" si="1167"/>
        <v>9.4462594415735367E-3</v>
      </c>
      <c r="BH521" s="32">
        <f t="shared" si="1167"/>
        <v>5.9433650128792037E-3</v>
      </c>
      <c r="BI521" s="32">
        <f t="shared" si="1167"/>
        <v>3.739425948948159E-3</v>
      </c>
      <c r="BJ521" s="32">
        <f t="shared" si="1167"/>
        <v>3.5792430328081264E-2</v>
      </c>
      <c r="BK521" s="32">
        <f t="shared" si="1167"/>
        <v>2.2519758159680516E-2</v>
      </c>
      <c r="BL521" s="32">
        <f t="shared" si="1167"/>
        <v>1.4168903953208686E-2</v>
      </c>
      <c r="BM521" s="32">
        <f t="shared" si="1167"/>
        <v>2.3468763368128618E-2</v>
      </c>
      <c r="BN521" s="32">
        <f t="shared" si="1167"/>
        <v>1.4765995784934942E-2</v>
      </c>
      <c r="BO521" s="32">
        <f t="shared" si="1167"/>
        <v>9.2904184213137946E-3</v>
      </c>
      <c r="BP521" s="32">
        <f t="shared" si="1167"/>
        <v>1.5388249665658891E-2</v>
      </c>
      <c r="BQ521" s="32">
        <f t="shared" si="1167"/>
        <v>9.6819259769444048E-3</v>
      </c>
      <c r="BR521" s="32">
        <f t="shared" si="1167"/>
        <v>6.0916408727254125E-3</v>
      </c>
      <c r="BS521" s="32">
        <f t="shared" si="1167"/>
        <v>9.349190072693905E-3</v>
      </c>
      <c r="BT521" s="32">
        <f t="shared" si="1167"/>
        <v>5.8822912413625736E-3</v>
      </c>
      <c r="BU521" s="32">
        <f t="shared" si="1167"/>
        <v>3.7009997635271859E-3</v>
      </c>
      <c r="BV521" s="32">
        <f t="shared" si="1167"/>
        <v>6.1301768974197672E-3</v>
      </c>
      <c r="BW521" s="32">
        <f t="shared" si="1167"/>
        <v>3.8569636076834207E-3</v>
      </c>
      <c r="BX521" s="32">
        <f t="shared" si="1167"/>
        <v>2.4267110916906466E-3</v>
      </c>
      <c r="BY521" s="32">
        <f t="shared" si="1167"/>
        <v>4.0194999247491932E-3</v>
      </c>
      <c r="BZ521" s="32">
        <f t="shared" si="1167"/>
        <v>2.5289751324091853E-3</v>
      </c>
      <c r="CA521" s="32">
        <f t="shared" si="1167"/>
        <v>1.5911718721435561E-3</v>
      </c>
      <c r="CB521" s="32">
        <f t="shared" si="1167"/>
        <v>1.3480965745470398E-2</v>
      </c>
      <c r="CC521" s="32">
        <f t="shared" ref="CC521:CS521" si="1168">CC520/$O520</f>
        <v>8.4819076425986014E-3</v>
      </c>
      <c r="CD521" s="32">
        <f t="shared" si="1168"/>
        <v>5.3366174661296298E-3</v>
      </c>
      <c r="CE521" s="32">
        <f t="shared" si="1168"/>
        <v>8.8393437426368994E-3</v>
      </c>
      <c r="CF521" s="32">
        <f t="shared" si="1168"/>
        <v>5.5615078816901135E-3</v>
      </c>
      <c r="CG521" s="32">
        <f t="shared" si="1168"/>
        <v>3.4991703930357955E-3</v>
      </c>
      <c r="CH521" s="32">
        <f t="shared" si="1168"/>
        <v>5.7958754050500532E-3</v>
      </c>
      <c r="CI521" s="32">
        <f t="shared" si="1168"/>
        <v>3.6466289449745902E-3</v>
      </c>
      <c r="CJ521" s="32">
        <f t="shared" si="1168"/>
        <v>2.294373452324353E-3</v>
      </c>
      <c r="CK521" s="32">
        <f t="shared" si="1168"/>
        <v>2.196091139657895E-2</v>
      </c>
      <c r="CL521" s="32">
        <f t="shared" si="1168"/>
        <v>1.3817290669673318E-2</v>
      </c>
      <c r="CM521" s="32">
        <f t="shared" si="1168"/>
        <v>8.6935154011860503E-3</v>
      </c>
      <c r="CN521" s="32">
        <f t="shared" si="1168"/>
        <v>1.439956516477151E-2</v>
      </c>
      <c r="CO521" s="32">
        <f t="shared" si="1168"/>
        <v>9.0598688645292108E-3</v>
      </c>
      <c r="CP521" s="32">
        <f t="shared" si="1168"/>
        <v>5.7002571191022674E-3</v>
      </c>
      <c r="CQ521" s="32">
        <f t="shared" si="1168"/>
        <v>9.4416608304699751E-3</v>
      </c>
      <c r="CR521" s="32">
        <f t="shared" si="1168"/>
        <v>5.9404716745679095E-3</v>
      </c>
      <c r="CS521" s="32">
        <f t="shared" si="1168"/>
        <v>3.7376055283048202E-3</v>
      </c>
    </row>
    <row r="522" spans="2:97" ht="13.15" thickTop="1" x14ac:dyDescent="0.35">
      <c r="H522" s="34">
        <f t="shared" si="1164"/>
        <v>1.7089623856672564E-8</v>
      </c>
      <c r="I522" s="34">
        <f t="shared" ref="I522:J522" si="1169">I517</f>
        <v>-0.46334335229010726</v>
      </c>
      <c r="J522" s="34">
        <f t="shared" si="1169"/>
        <v>-0.65002494299715874</v>
      </c>
      <c r="K522" s="34">
        <f t="shared" si="1160"/>
        <v>-0.46334336339878901</v>
      </c>
      <c r="L522" s="34">
        <f>$CE$6-$CE$7*SUMPRODUCT($B$6:$CD$6,Q521:CS521)</f>
        <v>3.8353428237769549E-6</v>
      </c>
    </row>
    <row r="523" spans="2:97" ht="13.5" thickBot="1" x14ac:dyDescent="0.4">
      <c r="B523" s="39" t="s">
        <v>367</v>
      </c>
      <c r="D523" s="39" t="s">
        <v>368</v>
      </c>
      <c r="E523" s="39" t="s">
        <v>369</v>
      </c>
      <c r="F523" s="39" t="s">
        <v>370</v>
      </c>
      <c r="H523" s="39" t="s">
        <v>347</v>
      </c>
      <c r="I523" s="39" t="s">
        <v>371</v>
      </c>
      <c r="J523" s="39" t="s">
        <v>372</v>
      </c>
      <c r="K523" s="39" t="s">
        <v>349</v>
      </c>
      <c r="L523" s="39" t="s">
        <v>373</v>
      </c>
      <c r="M523" s="39" t="s">
        <v>374</v>
      </c>
      <c r="O523" s="45" t="s">
        <v>336</v>
      </c>
    </row>
    <row r="524" spans="2:97" ht="13.9" thickTop="1" thickBot="1" x14ac:dyDescent="0.4">
      <c r="B524" s="32">
        <f>1+B519</f>
        <v>5</v>
      </c>
      <c r="D524" s="32">
        <f>IF(F519,IF(M524&lt;0,D519,H524),E519)</f>
        <v>0</v>
      </c>
      <c r="E524" s="32">
        <f>IF(F519,IF(M524&lt;0,H524,E519),H524)</f>
        <v>8.5448119283362822E-9</v>
      </c>
      <c r="F524" s="32" t="b">
        <f>OR(F519,M524*M519&lt;=0)</f>
        <v>1</v>
      </c>
      <c r="H524" s="32">
        <f>IF(F519,(D519+E519)/2,2*H519)</f>
        <v>8.5448119283362822E-9</v>
      </c>
      <c r="I524" s="32">
        <f>I519</f>
        <v>-0.48847229225347211</v>
      </c>
      <c r="J524" s="32">
        <f>J519</f>
        <v>-1</v>
      </c>
      <c r="K524" s="32">
        <f>I524+J524*H524</f>
        <v>-0.48847230079828402</v>
      </c>
      <c r="L524" s="32">
        <f>$CE$3-$CE$7*SUMPRODUCT($B$3:$CD$3,Q526:CS526)</f>
        <v>2.7906803268251679E-6</v>
      </c>
      <c r="M524" s="32">
        <f>SUMPRODUCT(L524:L527,J524:J527)</f>
        <v>-5.8376536095413741E-6</v>
      </c>
      <c r="O524" s="46">
        <f>SUM(Q524:CS524)</f>
        <v>-1.6469506199215025</v>
      </c>
      <c r="P524" s="39" t="s">
        <v>363</v>
      </c>
      <c r="Q524" s="32">
        <f t="shared" ref="Q524:AV524" si="1170">SUMPRODUCT(B$3:B$6,$K524:$K527)</f>
        <v>0.94689457599055715</v>
      </c>
      <c r="R524" s="32">
        <f t="shared" si="1170"/>
        <v>0.48355121814610902</v>
      </c>
      <c r="S524" s="32">
        <f t="shared" si="1170"/>
        <v>2.0207860301660885E-2</v>
      </c>
      <c r="T524" s="32">
        <f t="shared" si="1170"/>
        <v>0.52482846088530588</v>
      </c>
      <c r="U524" s="32">
        <f t="shared" si="1170"/>
        <v>6.1485103040857747E-2</v>
      </c>
      <c r="V524" s="32">
        <f t="shared" si="1170"/>
        <v>-0.40185825480359039</v>
      </c>
      <c r="W524" s="32">
        <f t="shared" si="1170"/>
        <v>0.10276234578005461</v>
      </c>
      <c r="X524" s="32">
        <f t="shared" si="1170"/>
        <v>-0.36058101206439352</v>
      </c>
      <c r="Y524" s="32">
        <f t="shared" si="1170"/>
        <v>-0.82392436990884166</v>
      </c>
      <c r="Z524" s="32">
        <f t="shared" si="1170"/>
        <v>1.3128836026397797</v>
      </c>
      <c r="AA524" s="32">
        <f t="shared" si="1170"/>
        <v>0.84954024479533152</v>
      </c>
      <c r="AB524" s="32">
        <f t="shared" si="1170"/>
        <v>0.38619688695088339</v>
      </c>
      <c r="AC524" s="32">
        <f t="shared" si="1170"/>
        <v>0.89081748753452838</v>
      </c>
      <c r="AD524" s="32">
        <f t="shared" si="1170"/>
        <v>0.42747412969008025</v>
      </c>
      <c r="AE524" s="32">
        <f t="shared" si="1170"/>
        <v>-3.5869228154367883E-2</v>
      </c>
      <c r="AF524" s="32">
        <f t="shared" si="1170"/>
        <v>0.46875137242927711</v>
      </c>
      <c r="AG524" s="32">
        <f t="shared" si="1170"/>
        <v>5.4080145848289796E-3</v>
      </c>
      <c r="AH524" s="32">
        <f t="shared" si="1170"/>
        <v>-0.45793534325961915</v>
      </c>
      <c r="AI524" s="32">
        <f t="shared" si="1170"/>
        <v>1.8008689715054096</v>
      </c>
      <c r="AJ524" s="32">
        <f t="shared" si="1170"/>
        <v>1.3375256136609615</v>
      </c>
      <c r="AK524" s="32">
        <f t="shared" si="1170"/>
        <v>0.87418225581651332</v>
      </c>
      <c r="AL524" s="32">
        <f t="shared" si="1170"/>
        <v>1.3788028564001584</v>
      </c>
      <c r="AM524" s="32">
        <f t="shared" si="1170"/>
        <v>0.91545949855571029</v>
      </c>
      <c r="AN524" s="32">
        <f t="shared" si="1170"/>
        <v>0.45211614071126216</v>
      </c>
      <c r="AO524" s="32">
        <f t="shared" si="1170"/>
        <v>0.95673674129490716</v>
      </c>
      <c r="AP524" s="32">
        <f t="shared" si="1170"/>
        <v>0.49339338345045902</v>
      </c>
      <c r="AQ524" s="32">
        <f t="shared" si="1170"/>
        <v>3.0050025606010888E-2</v>
      </c>
      <c r="AR524" s="32">
        <f t="shared" si="1170"/>
        <v>0.45842227519227313</v>
      </c>
      <c r="AS524" s="32">
        <f t="shared" si="1170"/>
        <v>-4.9210826521750017E-3</v>
      </c>
      <c r="AT524" s="32">
        <f t="shared" si="1170"/>
        <v>-0.46826444049662314</v>
      </c>
      <c r="AU524" s="32">
        <f t="shared" si="1170"/>
        <v>3.635616008702186E-2</v>
      </c>
      <c r="AV524" s="32">
        <f t="shared" si="1170"/>
        <v>-0.42698719775742627</v>
      </c>
      <c r="AW524" s="32">
        <f t="shared" ref="AW524:CB524" si="1171">SUMPRODUCT(AH$3:AH$6,$K524:$K527)</f>
        <v>-0.89033055560187435</v>
      </c>
      <c r="AX524" s="32">
        <f t="shared" si="1171"/>
        <v>-0.38570995501822947</v>
      </c>
      <c r="AY524" s="32">
        <f t="shared" si="1171"/>
        <v>-0.8490533128626776</v>
      </c>
      <c r="AZ524" s="32">
        <f t="shared" si="1171"/>
        <v>-1.3123966707071257</v>
      </c>
      <c r="BA524" s="32">
        <f t="shared" si="1171"/>
        <v>0.82441130184149558</v>
      </c>
      <c r="BB524" s="32">
        <f t="shared" si="1171"/>
        <v>0.3610679439970475</v>
      </c>
      <c r="BC524" s="32">
        <f t="shared" si="1171"/>
        <v>-0.10227541384740063</v>
      </c>
      <c r="BD524" s="32">
        <f t="shared" si="1171"/>
        <v>0.40234518673624436</v>
      </c>
      <c r="BE524" s="32">
        <f t="shared" si="1171"/>
        <v>-6.0998171108203748E-2</v>
      </c>
      <c r="BF524" s="32">
        <f t="shared" si="1171"/>
        <v>-0.52434152895265185</v>
      </c>
      <c r="BG524" s="32">
        <f t="shared" si="1171"/>
        <v>-1.9720928369006907E-2</v>
      </c>
      <c r="BH524" s="32">
        <f t="shared" si="1171"/>
        <v>-0.48306428621345504</v>
      </c>
      <c r="BI524" s="32">
        <f t="shared" si="1171"/>
        <v>-0.94640764405790323</v>
      </c>
      <c r="BJ524" s="32">
        <f t="shared" si="1171"/>
        <v>1.3123966707071257</v>
      </c>
      <c r="BK524" s="32">
        <f t="shared" si="1171"/>
        <v>0.8490533128626776</v>
      </c>
      <c r="BL524" s="32">
        <f t="shared" si="1171"/>
        <v>0.38570995501822947</v>
      </c>
      <c r="BM524" s="32">
        <f t="shared" si="1171"/>
        <v>0.89033055560187435</v>
      </c>
      <c r="BN524" s="32">
        <f t="shared" si="1171"/>
        <v>0.42698719775742627</v>
      </c>
      <c r="BO524" s="32">
        <f t="shared" si="1171"/>
        <v>-3.635616008702186E-2</v>
      </c>
      <c r="BP524" s="32">
        <f t="shared" si="1171"/>
        <v>0.46826444049662314</v>
      </c>
      <c r="BQ524" s="32">
        <f t="shared" si="1171"/>
        <v>4.9210826521750017E-3</v>
      </c>
      <c r="BR524" s="32">
        <f t="shared" si="1171"/>
        <v>-0.45842227519227313</v>
      </c>
      <c r="BS524" s="32">
        <f t="shared" si="1171"/>
        <v>-3.0050025606010888E-2</v>
      </c>
      <c r="BT524" s="32">
        <f t="shared" si="1171"/>
        <v>-0.49339338345045902</v>
      </c>
      <c r="BU524" s="32">
        <f t="shared" si="1171"/>
        <v>-0.95673674129490716</v>
      </c>
      <c r="BV524" s="32">
        <f t="shared" si="1171"/>
        <v>-0.45211614071126216</v>
      </c>
      <c r="BW524" s="32">
        <f t="shared" si="1171"/>
        <v>-0.91545949855571029</v>
      </c>
      <c r="BX524" s="32">
        <f t="shared" si="1171"/>
        <v>-1.3788028564001584</v>
      </c>
      <c r="BY524" s="32">
        <f t="shared" si="1171"/>
        <v>-0.87418225581651332</v>
      </c>
      <c r="BZ524" s="32">
        <f t="shared" si="1171"/>
        <v>-1.3375256136609615</v>
      </c>
      <c r="CA524" s="32">
        <f t="shared" si="1171"/>
        <v>-1.8008689715054096</v>
      </c>
      <c r="CB524" s="32">
        <f t="shared" si="1171"/>
        <v>0.33593900104321162</v>
      </c>
      <c r="CC524" s="32">
        <f t="shared" ref="CC524:CS524" si="1172">SUMPRODUCT(BN$3:BN$6,$K524:$K527)</f>
        <v>-0.12740435680123652</v>
      </c>
      <c r="CD524" s="32">
        <f t="shared" si="1172"/>
        <v>-0.59074771464568465</v>
      </c>
      <c r="CE524" s="32">
        <f t="shared" si="1172"/>
        <v>-8.6127114062039656E-2</v>
      </c>
      <c r="CF524" s="32">
        <f t="shared" si="1172"/>
        <v>-0.54947047190648779</v>
      </c>
      <c r="CG524" s="32">
        <f t="shared" si="1172"/>
        <v>-1.0128138297509359</v>
      </c>
      <c r="CH524" s="32">
        <f t="shared" si="1172"/>
        <v>-0.50819322916729093</v>
      </c>
      <c r="CI524" s="32">
        <f t="shared" si="1172"/>
        <v>-0.97153658701173906</v>
      </c>
      <c r="CJ524" s="32">
        <f t="shared" si="1172"/>
        <v>-1.4348799448561871</v>
      </c>
      <c r="CK524" s="32">
        <f t="shared" si="1172"/>
        <v>0.82392436990884166</v>
      </c>
      <c r="CL524" s="32">
        <f t="shared" si="1172"/>
        <v>0.36058101206439352</v>
      </c>
      <c r="CM524" s="32">
        <f t="shared" si="1172"/>
        <v>-0.10276234578005461</v>
      </c>
      <c r="CN524" s="32">
        <f t="shared" si="1172"/>
        <v>0.40185825480359039</v>
      </c>
      <c r="CO524" s="32">
        <f t="shared" si="1172"/>
        <v>-6.1485103040857747E-2</v>
      </c>
      <c r="CP524" s="32">
        <f t="shared" si="1172"/>
        <v>-0.52482846088530588</v>
      </c>
      <c r="CQ524" s="32">
        <f t="shared" si="1172"/>
        <v>-2.0207860301660885E-2</v>
      </c>
      <c r="CR524" s="32">
        <f t="shared" si="1172"/>
        <v>-0.48355121814610902</v>
      </c>
      <c r="CS524" s="32">
        <f t="shared" si="1172"/>
        <v>-0.94689457599055715</v>
      </c>
    </row>
    <row r="525" spans="2:97" ht="13.9" thickTop="1" thickBot="1" x14ac:dyDescent="0.4">
      <c r="H525" s="33">
        <f>H524</f>
        <v>8.5448119283362822E-9</v>
      </c>
      <c r="I525" s="33">
        <f t="shared" ref="I525:J525" si="1173">I520</f>
        <v>0.42698719449021033</v>
      </c>
      <c r="J525" s="33">
        <f t="shared" si="1173"/>
        <v>0.3823625335957519</v>
      </c>
      <c r="K525" s="33">
        <f t="shared" ref="K525:K527" si="1174">I525+J525*H525</f>
        <v>0.42698719775742627</v>
      </c>
      <c r="L525" s="33">
        <f>$CE$4-$CE$7*SUMPRODUCT($B$4:$CD$4,Q526:CS526)</f>
        <v>-1.1654842353436834E-6</v>
      </c>
      <c r="M525" s="39" t="s">
        <v>375</v>
      </c>
      <c r="O525" s="47">
        <f t="shared" ref="O525:O526" si="1175">SUM(Q525:CS525)</f>
        <v>103.79476348615871</v>
      </c>
      <c r="P525" s="39" t="s">
        <v>365</v>
      </c>
      <c r="Q525" s="33">
        <f>EXP(Q524)</f>
        <v>2.5776923894125656</v>
      </c>
      <c r="R525" s="33">
        <f>EXP(R524)</f>
        <v>1.6218236372873822</v>
      </c>
      <c r="S525" s="33">
        <f t="shared" ref="S525:CD525" si="1176">EXP(S524)</f>
        <v>1.0204134214259368</v>
      </c>
      <c r="T525" s="33">
        <f t="shared" si="1176"/>
        <v>1.6901688934348318</v>
      </c>
      <c r="U525" s="33">
        <f t="shared" si="1176"/>
        <v>1.0634146547661396</v>
      </c>
      <c r="V525" s="33">
        <f t="shared" si="1176"/>
        <v>0.66907557721833688</v>
      </c>
      <c r="W525" s="33">
        <f t="shared" si="1176"/>
        <v>1.1082280027159235</v>
      </c>
      <c r="X525" s="33">
        <f t="shared" si="1176"/>
        <v>0.69727108544478833</v>
      </c>
      <c r="Y525" s="33">
        <f t="shared" si="1176"/>
        <v>0.43870662481534467</v>
      </c>
      <c r="Z525" s="33">
        <f t="shared" si="1176"/>
        <v>3.7168762680532259</v>
      </c>
      <c r="AA525" s="33">
        <f t="shared" si="1176"/>
        <v>2.3385714343420902</v>
      </c>
      <c r="AB525" s="33">
        <f t="shared" si="1176"/>
        <v>1.4713743367048524</v>
      </c>
      <c r="AC525" s="33">
        <f t="shared" si="1176"/>
        <v>2.4371211533279022</v>
      </c>
      <c r="AD525" s="33">
        <f t="shared" si="1176"/>
        <v>1.5333795101521164</v>
      </c>
      <c r="AE525" s="33">
        <f t="shared" si="1176"/>
        <v>0.96476644952332224</v>
      </c>
      <c r="AF525" s="33">
        <f t="shared" si="1176"/>
        <v>1.5979976430878784</v>
      </c>
      <c r="AG525" s="33">
        <f t="shared" si="1176"/>
        <v>1.0054226642924089</v>
      </c>
      <c r="AH525" s="33">
        <f t="shared" si="1176"/>
        <v>0.63258837598752005</v>
      </c>
      <c r="AI525" s="33">
        <f t="shared" si="1176"/>
        <v>6.0549067204181544</v>
      </c>
      <c r="AJ525" s="33">
        <f t="shared" si="1176"/>
        <v>3.8096053978660658</v>
      </c>
      <c r="AK525" s="33">
        <f t="shared" si="1176"/>
        <v>2.3969144295005727</v>
      </c>
      <c r="AL525" s="33">
        <f t="shared" si="1176"/>
        <v>3.9701459466358124</v>
      </c>
      <c r="AM525" s="33">
        <f t="shared" si="1176"/>
        <v>2.4979227801506667</v>
      </c>
      <c r="AN525" s="33">
        <f t="shared" si="1176"/>
        <v>1.5716344687234758</v>
      </c>
      <c r="AO525" s="33">
        <f t="shared" si="1176"/>
        <v>2.6031877228490541</v>
      </c>
      <c r="AP525" s="33">
        <f t="shared" si="1176"/>
        <v>1.6378647035440288</v>
      </c>
      <c r="AQ525" s="33">
        <f t="shared" si="1176"/>
        <v>1.0305060843554539</v>
      </c>
      <c r="AR525" s="33">
        <f t="shared" si="1176"/>
        <v>1.581576722685448</v>
      </c>
      <c r="AS525" s="33">
        <f t="shared" si="1176"/>
        <v>0.99509100603711742</v>
      </c>
      <c r="AT525" s="33">
        <f t="shared" si="1176"/>
        <v>0.62608793875938928</v>
      </c>
      <c r="AU525" s="33">
        <f t="shared" si="1176"/>
        <v>1.0370251276851292</v>
      </c>
      <c r="AV525" s="33">
        <f t="shared" si="1176"/>
        <v>0.65247190527803534</v>
      </c>
      <c r="AW525" s="33">
        <f t="shared" si="1176"/>
        <v>0.41052003062592168</v>
      </c>
      <c r="AX525" s="33">
        <f t="shared" si="1176"/>
        <v>0.67996771830603353</v>
      </c>
      <c r="AY525" s="33">
        <f t="shared" si="1176"/>
        <v>0.42781975175572029</v>
      </c>
      <c r="AZ525" s="33">
        <f t="shared" si="1176"/>
        <v>0.26917416086795731</v>
      </c>
      <c r="BA525" s="33">
        <f t="shared" si="1176"/>
        <v>2.2805378216578456</v>
      </c>
      <c r="BB525" s="33">
        <f t="shared" si="1176"/>
        <v>1.4348609477546921</v>
      </c>
      <c r="BC525" s="33">
        <f t="shared" si="1176"/>
        <v>0.90278087907124549</v>
      </c>
      <c r="BD525" s="33">
        <f t="shared" si="1176"/>
        <v>1.4953274107878054</v>
      </c>
      <c r="BE525" s="33">
        <f t="shared" si="1176"/>
        <v>0.94082496044148811</v>
      </c>
      <c r="BF525" s="33">
        <f t="shared" si="1176"/>
        <v>0.59194501471981331</v>
      </c>
      <c r="BG525" s="33">
        <f t="shared" si="1176"/>
        <v>0.98047225712217745</v>
      </c>
      <c r="BH525" s="33">
        <f t="shared" si="1176"/>
        <v>0.6168901645660062</v>
      </c>
      <c r="BI525" s="33">
        <f t="shared" si="1176"/>
        <v>0.38813283330958448</v>
      </c>
      <c r="BJ525" s="33">
        <f t="shared" si="1176"/>
        <v>3.7150668428777878</v>
      </c>
      <c r="BK525" s="33">
        <f t="shared" si="1176"/>
        <v>2.3374329864297323</v>
      </c>
      <c r="BL525" s="33">
        <f t="shared" si="1176"/>
        <v>1.4706580519605335</v>
      </c>
      <c r="BM525" s="33">
        <f t="shared" si="1176"/>
        <v>2.4359347300917218</v>
      </c>
      <c r="BN525" s="33">
        <f t="shared" si="1176"/>
        <v>1.5326330404584605</v>
      </c>
      <c r="BO525" s="33">
        <f t="shared" si="1176"/>
        <v>0.9642967882873027</v>
      </c>
      <c r="BP525" s="33">
        <f t="shared" si="1176"/>
        <v>1.5972197164211914</v>
      </c>
      <c r="BQ525" s="33">
        <f t="shared" si="1176"/>
        <v>1.0049332110662244</v>
      </c>
      <c r="BR525" s="33">
        <f t="shared" si="1176"/>
        <v>0.63228042348906333</v>
      </c>
      <c r="BS525" s="33">
        <f t="shared" si="1176"/>
        <v>0.97039698763687132</v>
      </c>
      <c r="BT525" s="33">
        <f t="shared" si="1176"/>
        <v>0.61055104114289149</v>
      </c>
      <c r="BU525" s="33">
        <f t="shared" si="1176"/>
        <v>0.3841444054236518</v>
      </c>
      <c r="BV525" s="33">
        <f t="shared" si="1176"/>
        <v>0.63628026739081844</v>
      </c>
      <c r="BW525" s="33">
        <f t="shared" si="1176"/>
        <v>0.40033263155544113</v>
      </c>
      <c r="BX525" s="33">
        <f t="shared" si="1176"/>
        <v>0.25187990906162311</v>
      </c>
      <c r="BY525" s="33">
        <f t="shared" si="1176"/>
        <v>0.41720304558738991</v>
      </c>
      <c r="BZ525" s="33">
        <f t="shared" si="1176"/>
        <v>0.26249437817369375</v>
      </c>
      <c r="CA525" s="33">
        <f t="shared" si="1176"/>
        <v>0.16515531058931648</v>
      </c>
      <c r="CB525" s="33">
        <f t="shared" si="1176"/>
        <v>1.399253669193552</v>
      </c>
      <c r="CC525" s="33">
        <f t="shared" si="1176"/>
        <v>0.88037761393878577</v>
      </c>
      <c r="CD525" s="33">
        <f t="shared" si="1176"/>
        <v>0.55391296102246546</v>
      </c>
      <c r="CE525" s="33">
        <f t="shared" ref="CE525:CS525" si="1177">EXP(CE524)</f>
        <v>0.91747759950303909</v>
      </c>
      <c r="CF525" s="33">
        <f t="shared" si="1177"/>
        <v>0.57725540241627304</v>
      </c>
      <c r="CG525" s="33">
        <f t="shared" si="1177"/>
        <v>0.36319556989649376</v>
      </c>
      <c r="CH525" s="33">
        <f t="shared" si="1177"/>
        <v>0.60158151743493615</v>
      </c>
      <c r="CI525" s="33">
        <f t="shared" si="1177"/>
        <v>0.37850099132795878</v>
      </c>
      <c r="CJ525" s="33">
        <f t="shared" si="1177"/>
        <v>0.23814395270503322</v>
      </c>
      <c r="CK525" s="33">
        <f t="shared" si="1177"/>
        <v>2.2794276252858237</v>
      </c>
      <c r="CL525" s="33">
        <f t="shared" si="1177"/>
        <v>1.4341624382174132</v>
      </c>
      <c r="CM525" s="33">
        <f t="shared" si="1177"/>
        <v>0.90234139324156215</v>
      </c>
      <c r="CN525" s="33">
        <f t="shared" si="1177"/>
        <v>1.4945994653660386</v>
      </c>
      <c r="CO525" s="33">
        <f t="shared" si="1177"/>
        <v>0.9403669542431824</v>
      </c>
      <c r="CP525" s="33">
        <f t="shared" si="1177"/>
        <v>0.59165684795426465</v>
      </c>
      <c r="CQ525" s="33">
        <f t="shared" si="1177"/>
        <v>0.97999495008855242</v>
      </c>
      <c r="CR525" s="33">
        <f t="shared" si="1177"/>
        <v>0.616589854167234</v>
      </c>
      <c r="CS525" s="33">
        <f t="shared" si="1177"/>
        <v>0.38794388504513977</v>
      </c>
    </row>
    <row r="526" spans="2:97" ht="13.9" thickTop="1" thickBot="1" x14ac:dyDescent="0.4">
      <c r="H526" s="32">
        <f t="shared" ref="H526:H527" si="1178">H525</f>
        <v>8.5448119283362822E-9</v>
      </c>
      <c r="I526" s="32">
        <f t="shared" ref="I526:J526" si="1179">I521</f>
        <v>-0.42206612108907821</v>
      </c>
      <c r="J526" s="32">
        <f t="shared" si="1179"/>
        <v>0.7002877264617563</v>
      </c>
      <c r="K526" s="32">
        <f t="shared" si="1174"/>
        <v>-0.42206611510525127</v>
      </c>
      <c r="L526" s="32">
        <f>$CE$5-$CE$7*SUMPRODUCT($B$5:$CD$5,Q526:CS526)</f>
        <v>-2.0115735708259308E-6</v>
      </c>
      <c r="M526" s="32">
        <f>SUMPRODUCT($B$7:$CD$7, LN(Q526:CS526))</f>
        <v>-2480.3390488774944</v>
      </c>
      <c r="O526" s="48">
        <f t="shared" si="1175"/>
        <v>1</v>
      </c>
      <c r="P526" s="39" t="s">
        <v>366</v>
      </c>
      <c r="Q526" s="32">
        <f t="shared" ref="Q526:AV526" si="1180">Q525/$O525</f>
        <v>2.4834512867851058E-2</v>
      </c>
      <c r="R526" s="32">
        <f t="shared" si="1180"/>
        <v>1.5625293442704906E-2</v>
      </c>
      <c r="S526" s="32">
        <f t="shared" si="1180"/>
        <v>9.8310684195740908E-3</v>
      </c>
      <c r="T526" s="32">
        <f t="shared" si="1180"/>
        <v>1.6283758801186727E-2</v>
      </c>
      <c r="U526" s="32">
        <f t="shared" si="1180"/>
        <v>1.0245359390485518E-2</v>
      </c>
      <c r="V526" s="32">
        <f t="shared" si="1180"/>
        <v>6.4461400050067046E-3</v>
      </c>
      <c r="W526" s="32">
        <f t="shared" si="1180"/>
        <v>1.0677108993689344E-2</v>
      </c>
      <c r="X526" s="32">
        <f t="shared" si="1180"/>
        <v>6.7177867363007304E-3</v>
      </c>
      <c r="Y526" s="32">
        <f t="shared" si="1180"/>
        <v>4.2266739677464292E-3</v>
      </c>
      <c r="Z526" s="32">
        <f t="shared" si="1180"/>
        <v>3.5809863072224064E-2</v>
      </c>
      <c r="AA526" s="32">
        <f t="shared" si="1180"/>
        <v>2.2530726558801249E-2</v>
      </c>
      <c r="AB526" s="32">
        <f t="shared" si="1180"/>
        <v>1.4175805091564795E-2</v>
      </c>
      <c r="AC526" s="32">
        <f t="shared" si="1180"/>
        <v>2.3480193715677174E-2</v>
      </c>
      <c r="AD526" s="32">
        <f t="shared" si="1180"/>
        <v>1.4773187573731465E-2</v>
      </c>
      <c r="AE526" s="32">
        <f t="shared" si="1180"/>
        <v>9.2949433778706601E-3</v>
      </c>
      <c r="AF526" s="32">
        <f t="shared" si="1180"/>
        <v>1.5395744346013903E-2</v>
      </c>
      <c r="AG526" s="32">
        <f t="shared" si="1180"/>
        <v>9.6866415079454801E-3</v>
      </c>
      <c r="AH526" s="32">
        <f t="shared" si="1180"/>
        <v>6.0946078081470581E-3</v>
      </c>
      <c r="AI526" s="32">
        <f t="shared" si="1180"/>
        <v>5.8335377595668314E-2</v>
      </c>
      <c r="AJ526" s="32">
        <f t="shared" si="1180"/>
        <v>3.670325235987542E-2</v>
      </c>
      <c r="AK526" s="32">
        <f t="shared" si="1180"/>
        <v>2.3092826159965257E-2</v>
      </c>
      <c r="AL526" s="32">
        <f t="shared" si="1180"/>
        <v>3.824996380636525E-2</v>
      </c>
      <c r="AM526" s="32">
        <f t="shared" si="1180"/>
        <v>2.4065980751367778E-2</v>
      </c>
      <c r="AN526" s="32">
        <f t="shared" si="1180"/>
        <v>1.5141751047325784E-2</v>
      </c>
      <c r="AO526" s="32">
        <f t="shared" si="1180"/>
        <v>2.5080145042155191E-2</v>
      </c>
      <c r="AP526" s="32">
        <f t="shared" si="1180"/>
        <v>1.5779839449823901E-2</v>
      </c>
      <c r="AQ526" s="32">
        <f t="shared" si="1180"/>
        <v>9.9283051451133607E-3</v>
      </c>
      <c r="AR526" s="32">
        <f t="shared" si="1180"/>
        <v>1.5237538673098428E-2</v>
      </c>
      <c r="AS526" s="32">
        <f t="shared" si="1180"/>
        <v>9.5871022064597244E-3</v>
      </c>
      <c r="AT526" s="32">
        <f t="shared" si="1180"/>
        <v>6.0319800125839644E-3</v>
      </c>
      <c r="AU526" s="32">
        <f t="shared" si="1180"/>
        <v>9.9911121992528936E-3</v>
      </c>
      <c r="AV526" s="32">
        <f t="shared" si="1180"/>
        <v>6.286173631148975E-3</v>
      </c>
      <c r="AW526" s="32">
        <f t="shared" ref="AW526:CB526" si="1181">AW525/$O525</f>
        <v>3.9551131178276206E-3</v>
      </c>
      <c r="AX526" s="32">
        <f t="shared" si="1181"/>
        <v>6.5510792208386204E-3</v>
      </c>
      <c r="AY526" s="32">
        <f t="shared" si="1181"/>
        <v>4.1217855061905038E-3</v>
      </c>
      <c r="AZ526" s="32">
        <f t="shared" si="1181"/>
        <v>2.593330837001737E-3</v>
      </c>
      <c r="BA526" s="32">
        <f t="shared" si="1181"/>
        <v>2.1971607671344238E-2</v>
      </c>
      <c r="BB526" s="32">
        <f t="shared" si="1181"/>
        <v>1.3824020591809859E-2</v>
      </c>
      <c r="BC526" s="32">
        <f t="shared" si="1181"/>
        <v>8.6977497587499546E-3</v>
      </c>
      <c r="BD526" s="32">
        <f t="shared" si="1181"/>
        <v>1.4406578526355147E-2</v>
      </c>
      <c r="BE526" s="32">
        <f t="shared" si="1181"/>
        <v>9.0642815575850254E-3</v>
      </c>
      <c r="BF526" s="32">
        <f t="shared" si="1181"/>
        <v>5.703033513812579E-3</v>
      </c>
      <c r="BG526" s="32">
        <f t="shared" si="1181"/>
        <v>9.4462593698469745E-3</v>
      </c>
      <c r="BH526" s="32">
        <f t="shared" si="1181"/>
        <v>5.9433650007620084E-3</v>
      </c>
      <c r="BI526" s="32">
        <f t="shared" si="1181"/>
        <v>3.7394259620943493E-3</v>
      </c>
      <c r="BJ526" s="32">
        <f t="shared" si="1181"/>
        <v>3.5792430351009E-2</v>
      </c>
      <c r="BK526" s="32">
        <f t="shared" si="1181"/>
        <v>2.2519758299188519E-2</v>
      </c>
      <c r="BL526" s="32">
        <f t="shared" si="1181"/>
        <v>1.4168904119682775E-2</v>
      </c>
      <c r="BM526" s="32">
        <f t="shared" si="1181"/>
        <v>2.3468763242729097E-2</v>
      </c>
      <c r="BN526" s="32">
        <f t="shared" si="1181"/>
        <v>1.4765995788051878E-2</v>
      </c>
      <c r="BO526" s="32">
        <f t="shared" si="1181"/>
        <v>9.2904184748770491E-3</v>
      </c>
      <c r="BP526" s="32">
        <f t="shared" si="1181"/>
        <v>1.5388249491354972E-2</v>
      </c>
      <c r="BQ526" s="32">
        <f t="shared" si="1181"/>
        <v>9.6819259210531809E-3</v>
      </c>
      <c r="BR526" s="32">
        <f t="shared" si="1181"/>
        <v>6.0916408713950149E-3</v>
      </c>
      <c r="BS526" s="32">
        <f t="shared" si="1181"/>
        <v>9.3491902196614785E-3</v>
      </c>
      <c r="BT526" s="32">
        <f t="shared" si="1181"/>
        <v>5.8822913665033784E-3</v>
      </c>
      <c r="BU526" s="32">
        <f t="shared" si="1181"/>
        <v>3.7009998628194608E-3</v>
      </c>
      <c r="BV526" s="32">
        <f t="shared" si="1181"/>
        <v>6.1301769571031201E-3</v>
      </c>
      <c r="BW526" s="32">
        <f t="shared" si="1181"/>
        <v>3.8569636666576776E-3</v>
      </c>
      <c r="BX526" s="32">
        <f t="shared" si="1181"/>
        <v>2.4267111422746476E-3</v>
      </c>
      <c r="BY526" s="32">
        <f t="shared" si="1181"/>
        <v>4.0194999398310205E-3</v>
      </c>
      <c r="BZ526" s="32">
        <f t="shared" si="1181"/>
        <v>2.5289751559451072E-3</v>
      </c>
      <c r="CA526" s="32">
        <f t="shared" si="1181"/>
        <v>1.5911718957897173E-3</v>
      </c>
      <c r="CB526" s="32">
        <f t="shared" si="1181"/>
        <v>1.3480965919635685E-2</v>
      </c>
      <c r="CC526" s="32">
        <f t="shared" ref="CC526:CS526" si="1182">CC525/$O525</f>
        <v>8.481907799290726E-3</v>
      </c>
      <c r="CD526" s="32">
        <f t="shared" si="1182"/>
        <v>5.3366175943580342E-3</v>
      </c>
      <c r="CE526" s="32">
        <f t="shared" si="1182"/>
        <v>8.8393438039423532E-3</v>
      </c>
      <c r="CF526" s="32">
        <f t="shared" si="1182"/>
        <v>5.5615079511525788E-3</v>
      </c>
      <c r="CG526" s="32">
        <f t="shared" si="1182"/>
        <v>3.4991704561755351E-3</v>
      </c>
      <c r="CH526" s="32">
        <f t="shared" si="1182"/>
        <v>5.7958754105659534E-3</v>
      </c>
      <c r="CI526" s="32">
        <f t="shared" si="1182"/>
        <v>3.6466289686996859E-3</v>
      </c>
      <c r="CJ526" s="32">
        <f t="shared" si="1182"/>
        <v>2.2943734799953592E-3</v>
      </c>
      <c r="CK526" s="32">
        <f t="shared" si="1182"/>
        <v>2.1960911598298414E-2</v>
      </c>
      <c r="CL526" s="32">
        <f t="shared" si="1182"/>
        <v>1.381729087333642E-2</v>
      </c>
      <c r="CM526" s="32">
        <f t="shared" si="1182"/>
        <v>8.6935155776128488E-3</v>
      </c>
      <c r="CN526" s="32">
        <f t="shared" si="1182"/>
        <v>1.4399565210872579E-2</v>
      </c>
      <c r="CO526" s="32">
        <f t="shared" si="1182"/>
        <v>9.0598689438565229E-3</v>
      </c>
      <c r="CP526" s="32">
        <f t="shared" si="1182"/>
        <v>5.7002572006743246E-3</v>
      </c>
      <c r="CQ526" s="32">
        <f t="shared" si="1182"/>
        <v>9.4416608042007539E-3</v>
      </c>
      <c r="CR526" s="32">
        <f t="shared" si="1182"/>
        <v>5.9404716910353358E-3</v>
      </c>
      <c r="CS526" s="32">
        <f t="shared" si="1182"/>
        <v>3.7376055594256739E-3</v>
      </c>
    </row>
    <row r="527" spans="2:97" ht="13.15" thickTop="1" x14ac:dyDescent="0.35">
      <c r="H527" s="34">
        <f t="shared" si="1178"/>
        <v>8.5448119283362822E-9</v>
      </c>
      <c r="I527" s="34">
        <f t="shared" ref="I527:J527" si="1183">I522</f>
        <v>-0.46334335229010726</v>
      </c>
      <c r="J527" s="34">
        <f t="shared" si="1183"/>
        <v>-0.65002494299715874</v>
      </c>
      <c r="K527" s="34">
        <f t="shared" si="1174"/>
        <v>-0.46334335784444813</v>
      </c>
      <c r="L527" s="34">
        <f>$CE$6-$CE$7*SUMPRODUCT($B$6:$CD$6,Q526:CS526)</f>
        <v>1.8347842001276149E-6</v>
      </c>
    </row>
    <row r="528" spans="2:97" ht="13.5" thickBot="1" x14ac:dyDescent="0.4">
      <c r="B528" s="39" t="s">
        <v>367</v>
      </c>
      <c r="D528" s="39" t="s">
        <v>368</v>
      </c>
      <c r="E528" s="39" t="s">
        <v>369</v>
      </c>
      <c r="F528" s="39" t="s">
        <v>370</v>
      </c>
      <c r="H528" s="39" t="s">
        <v>347</v>
      </c>
      <c r="I528" s="39" t="s">
        <v>371</v>
      </c>
      <c r="J528" s="39" t="s">
        <v>372</v>
      </c>
      <c r="K528" s="39" t="s">
        <v>349</v>
      </c>
      <c r="L528" s="39" t="s">
        <v>373</v>
      </c>
      <c r="M528" s="39" t="s">
        <v>374</v>
      </c>
      <c r="O528" s="45" t="s">
        <v>336</v>
      </c>
    </row>
    <row r="529" spans="2:97" ht="13.9" thickTop="1" thickBot="1" x14ac:dyDescent="0.4">
      <c r="B529" s="32">
        <f>1+B524</f>
        <v>6</v>
      </c>
      <c r="D529" s="32">
        <f>IF(F524,IF(M529&lt;0,D524,H529),E524)</f>
        <v>0</v>
      </c>
      <c r="E529" s="32">
        <f>IF(F524,IF(M529&lt;0,H529,E524),H529)</f>
        <v>4.2724059641681411E-9</v>
      </c>
      <c r="F529" s="32" t="b">
        <f>OR(F524,M529*M524&lt;=0)</f>
        <v>1</v>
      </c>
      <c r="H529" s="32">
        <f>IF(F524,(D524+E524)/2,2*H524)</f>
        <v>4.2724059641681411E-9</v>
      </c>
      <c r="I529" s="32">
        <f>I524</f>
        <v>-0.48847229225347211</v>
      </c>
      <c r="J529" s="32">
        <f>J524</f>
        <v>-1</v>
      </c>
      <c r="K529" s="32">
        <f>I529+J529*H529</f>
        <v>-0.48847229652587809</v>
      </c>
      <c r="L529" s="32">
        <f>$CE$3-$CE$7*SUMPRODUCT($B$3:$CD$3,Q531:CS531)</f>
        <v>1.2692698874161579E-6</v>
      </c>
      <c r="M529" s="32">
        <f>SUMPRODUCT(L529:L532,J529:J532)</f>
        <v>-2.6551079934918499E-6</v>
      </c>
      <c r="O529" s="46">
        <f>SUM(Q529:CS529)</f>
        <v>-1.6469506136204441</v>
      </c>
      <c r="P529" s="39" t="s">
        <v>363</v>
      </c>
      <c r="Q529" s="32">
        <f t="shared" ref="Q529:AV529" si="1184">SUMPRODUCT(B$3:B$6,$K529:$K532)</f>
        <v>0.9468945735665022</v>
      </c>
      <c r="R529" s="32">
        <f t="shared" si="1184"/>
        <v>0.48355121849922456</v>
      </c>
      <c r="S529" s="32">
        <f t="shared" si="1184"/>
        <v>2.020786343194686E-2</v>
      </c>
      <c r="T529" s="32">
        <f t="shared" si="1184"/>
        <v>0.52482845546933743</v>
      </c>
      <c r="U529" s="32">
        <f t="shared" si="1184"/>
        <v>6.1485100402059789E-2</v>
      </c>
      <c r="V529" s="32">
        <f t="shared" si="1184"/>
        <v>-0.40185825466521791</v>
      </c>
      <c r="W529" s="32">
        <f t="shared" si="1184"/>
        <v>0.10276233737217272</v>
      </c>
      <c r="X529" s="32">
        <f t="shared" si="1184"/>
        <v>-0.36058101769510498</v>
      </c>
      <c r="Y529" s="32">
        <f t="shared" si="1184"/>
        <v>-0.82392437276238262</v>
      </c>
      <c r="Z529" s="32">
        <f t="shared" si="1184"/>
        <v>1.3128835988154894</v>
      </c>
      <c r="AA529" s="32">
        <f t="shared" si="1184"/>
        <v>0.84954024374821169</v>
      </c>
      <c r="AB529" s="32">
        <f t="shared" si="1184"/>
        <v>0.38619688868093399</v>
      </c>
      <c r="AC529" s="32">
        <f t="shared" si="1184"/>
        <v>0.89081748071832467</v>
      </c>
      <c r="AD529" s="32">
        <f t="shared" si="1184"/>
        <v>0.42747412565104692</v>
      </c>
      <c r="AE529" s="32">
        <f t="shared" si="1184"/>
        <v>-3.5869229416230775E-2</v>
      </c>
      <c r="AF529" s="32">
        <f t="shared" si="1184"/>
        <v>0.46875136262115985</v>
      </c>
      <c r="AG529" s="32">
        <f t="shared" si="1184"/>
        <v>5.4080075538821548E-3</v>
      </c>
      <c r="AH529" s="32">
        <f t="shared" si="1184"/>
        <v>-0.45793534751339554</v>
      </c>
      <c r="AI529" s="32">
        <f t="shared" si="1184"/>
        <v>1.8008689658141388</v>
      </c>
      <c r="AJ529" s="32">
        <f t="shared" si="1184"/>
        <v>1.3375256107468612</v>
      </c>
      <c r="AK529" s="32">
        <f t="shared" si="1184"/>
        <v>0.87418225567958352</v>
      </c>
      <c r="AL529" s="32">
        <f t="shared" si="1184"/>
        <v>1.378802847716974</v>
      </c>
      <c r="AM529" s="32">
        <f t="shared" si="1184"/>
        <v>0.91545949264969639</v>
      </c>
      <c r="AN529" s="32">
        <f t="shared" si="1184"/>
        <v>0.4521161375824187</v>
      </c>
      <c r="AO529" s="32">
        <f t="shared" si="1184"/>
        <v>0.95673672961980927</v>
      </c>
      <c r="AP529" s="32">
        <f t="shared" si="1184"/>
        <v>0.49339337455253163</v>
      </c>
      <c r="AQ529" s="32">
        <f t="shared" si="1184"/>
        <v>3.0050019485253932E-2</v>
      </c>
      <c r="AR529" s="32">
        <f t="shared" si="1184"/>
        <v>0.45842227704062416</v>
      </c>
      <c r="AS529" s="32">
        <f t="shared" si="1184"/>
        <v>-4.9210780266535359E-3</v>
      </c>
      <c r="AT529" s="32">
        <f t="shared" si="1184"/>
        <v>-0.46826443309393123</v>
      </c>
      <c r="AU529" s="32">
        <f t="shared" si="1184"/>
        <v>3.6356158943459393E-2</v>
      </c>
      <c r="AV529" s="32">
        <f t="shared" si="1184"/>
        <v>-0.4269871961238183</v>
      </c>
      <c r="AW529" s="32">
        <f t="shared" ref="AW529:CB529" si="1185">SUMPRODUCT(AH$3:AH$6,$K529:$K532)</f>
        <v>-0.89033055119109594</v>
      </c>
      <c r="AX529" s="32">
        <f t="shared" si="1185"/>
        <v>-0.38570995915370537</v>
      </c>
      <c r="AY529" s="32">
        <f t="shared" si="1185"/>
        <v>-0.84905331422098307</v>
      </c>
      <c r="AZ529" s="32">
        <f t="shared" si="1185"/>
        <v>-1.3123966692882607</v>
      </c>
      <c r="BA529" s="32">
        <f t="shared" si="1185"/>
        <v>0.82441130228961135</v>
      </c>
      <c r="BB529" s="32">
        <f t="shared" si="1185"/>
        <v>0.3610679472223336</v>
      </c>
      <c r="BC529" s="32">
        <f t="shared" si="1185"/>
        <v>-0.1022754078449441</v>
      </c>
      <c r="BD529" s="32">
        <f t="shared" si="1185"/>
        <v>0.40234518419244653</v>
      </c>
      <c r="BE529" s="32">
        <f t="shared" si="1185"/>
        <v>-6.0998170874831184E-2</v>
      </c>
      <c r="BF529" s="32">
        <f t="shared" si="1185"/>
        <v>-0.52434152594210892</v>
      </c>
      <c r="BG529" s="32">
        <f t="shared" si="1185"/>
        <v>-1.9720933904718241E-2</v>
      </c>
      <c r="BH529" s="32">
        <f t="shared" si="1185"/>
        <v>-0.48306428897199594</v>
      </c>
      <c r="BI529" s="32">
        <f t="shared" si="1185"/>
        <v>-0.94640764403927369</v>
      </c>
      <c r="BJ529" s="32">
        <f t="shared" si="1185"/>
        <v>1.3123966692882607</v>
      </c>
      <c r="BK529" s="32">
        <f t="shared" si="1185"/>
        <v>0.84905331422098307</v>
      </c>
      <c r="BL529" s="32">
        <f t="shared" si="1185"/>
        <v>0.38570995915370537</v>
      </c>
      <c r="BM529" s="32">
        <f t="shared" si="1185"/>
        <v>0.89033055119109594</v>
      </c>
      <c r="BN529" s="32">
        <f t="shared" si="1185"/>
        <v>0.4269871961238183</v>
      </c>
      <c r="BO529" s="32">
        <f t="shared" si="1185"/>
        <v>-3.6356158943459393E-2</v>
      </c>
      <c r="BP529" s="32">
        <f t="shared" si="1185"/>
        <v>0.46826443309393123</v>
      </c>
      <c r="BQ529" s="32">
        <f t="shared" si="1185"/>
        <v>4.9210780266535359E-3</v>
      </c>
      <c r="BR529" s="32">
        <f t="shared" si="1185"/>
        <v>-0.45842227704062416</v>
      </c>
      <c r="BS529" s="32">
        <f t="shared" si="1185"/>
        <v>-3.0050019485253932E-2</v>
      </c>
      <c r="BT529" s="32">
        <f t="shared" si="1185"/>
        <v>-0.49339337455253163</v>
      </c>
      <c r="BU529" s="32">
        <f t="shared" si="1185"/>
        <v>-0.95673672961980927</v>
      </c>
      <c r="BV529" s="32">
        <f t="shared" si="1185"/>
        <v>-0.4521161375824187</v>
      </c>
      <c r="BW529" s="32">
        <f t="shared" si="1185"/>
        <v>-0.91545949264969639</v>
      </c>
      <c r="BX529" s="32">
        <f t="shared" si="1185"/>
        <v>-1.378802847716974</v>
      </c>
      <c r="BY529" s="32">
        <f t="shared" si="1185"/>
        <v>-0.87418225567958352</v>
      </c>
      <c r="BZ529" s="32">
        <f t="shared" si="1185"/>
        <v>-1.3375256107468612</v>
      </c>
      <c r="CA529" s="32">
        <f t="shared" si="1185"/>
        <v>-1.8008689658141388</v>
      </c>
      <c r="CB529" s="32">
        <f t="shared" si="1185"/>
        <v>0.3359390057637332</v>
      </c>
      <c r="CC529" s="32">
        <f t="shared" ref="CC529:CS529" si="1186">SUMPRODUCT(BN$3:BN$6,$K529:$K532)</f>
        <v>-0.1274043493035445</v>
      </c>
      <c r="CD529" s="32">
        <f t="shared" si="1186"/>
        <v>-0.59074770437082225</v>
      </c>
      <c r="CE529" s="32">
        <f t="shared" si="1186"/>
        <v>-8.6127112333431566E-2</v>
      </c>
      <c r="CF529" s="32">
        <f t="shared" si="1186"/>
        <v>-0.54947046740070926</v>
      </c>
      <c r="CG529" s="32">
        <f t="shared" si="1186"/>
        <v>-1.012813822467987</v>
      </c>
      <c r="CH529" s="32">
        <f t="shared" si="1186"/>
        <v>-0.50819323043059628</v>
      </c>
      <c r="CI529" s="32">
        <f t="shared" si="1186"/>
        <v>-0.97153658549787403</v>
      </c>
      <c r="CJ529" s="32">
        <f t="shared" si="1186"/>
        <v>-1.4348799405651518</v>
      </c>
      <c r="CK529" s="32">
        <f t="shared" si="1186"/>
        <v>0.82392437276238262</v>
      </c>
      <c r="CL529" s="32">
        <f t="shared" si="1186"/>
        <v>0.36058101769510498</v>
      </c>
      <c r="CM529" s="32">
        <f t="shared" si="1186"/>
        <v>-0.10276233737217272</v>
      </c>
      <c r="CN529" s="32">
        <f t="shared" si="1186"/>
        <v>0.40185825466521791</v>
      </c>
      <c r="CO529" s="32">
        <f t="shared" si="1186"/>
        <v>-6.1485100402059789E-2</v>
      </c>
      <c r="CP529" s="32">
        <f t="shared" si="1186"/>
        <v>-0.52482845546933743</v>
      </c>
      <c r="CQ529" s="32">
        <f t="shared" si="1186"/>
        <v>-2.020786343194686E-2</v>
      </c>
      <c r="CR529" s="32">
        <f t="shared" si="1186"/>
        <v>-0.48355121849922456</v>
      </c>
      <c r="CS529" s="32">
        <f t="shared" si="1186"/>
        <v>-0.9468945735665022</v>
      </c>
    </row>
    <row r="530" spans="2:97" ht="13.9" thickTop="1" thickBot="1" x14ac:dyDescent="0.4">
      <c r="H530" s="33">
        <f>H529</f>
        <v>4.2724059641681411E-9</v>
      </c>
      <c r="I530" s="33">
        <f t="shared" ref="I530:J530" si="1187">I525</f>
        <v>0.42698719449021033</v>
      </c>
      <c r="J530" s="33">
        <f t="shared" si="1187"/>
        <v>0.3823625335957519</v>
      </c>
      <c r="K530" s="33">
        <f t="shared" ref="K530:K532" si="1188">I530+J530*H530</f>
        <v>0.4269871961238183</v>
      </c>
      <c r="L530" s="33">
        <f>$CE$4-$CE$7*SUMPRODUCT($B$4:$CD$4,Q531:CS531)</f>
        <v>-5.3009080147603527E-7</v>
      </c>
      <c r="M530" s="39" t="s">
        <v>375</v>
      </c>
      <c r="O530" s="47">
        <f t="shared" ref="O530:O531" si="1189">SUM(Q530:CS530)</f>
        <v>103.79476330564384</v>
      </c>
      <c r="P530" s="39" t="s">
        <v>365</v>
      </c>
      <c r="Q530" s="33">
        <f>EXP(Q529)</f>
        <v>2.5776923831640977</v>
      </c>
      <c r="R530" s="33">
        <f>EXP(R529)</f>
        <v>1.6218236378600734</v>
      </c>
      <c r="S530" s="33">
        <f t="shared" ref="S530:CD530" si="1190">EXP(S529)</f>
        <v>1.0204134246201226</v>
      </c>
      <c r="T530" s="33">
        <f t="shared" si="1190"/>
        <v>1.6901688842809304</v>
      </c>
      <c r="U530" s="33">
        <f t="shared" si="1190"/>
        <v>1.0634146519600032</v>
      </c>
      <c r="V530" s="33">
        <f t="shared" si="1190"/>
        <v>0.66907557731091849</v>
      </c>
      <c r="W530" s="33">
        <f t="shared" si="1190"/>
        <v>1.1082279933980732</v>
      </c>
      <c r="X530" s="33">
        <f t="shared" si="1190"/>
        <v>0.69727108151865613</v>
      </c>
      <c r="Y530" s="33">
        <f t="shared" si="1190"/>
        <v>0.43870662356347734</v>
      </c>
      <c r="Z530" s="33">
        <f t="shared" si="1190"/>
        <v>3.7168762538388123</v>
      </c>
      <c r="AA530" s="33">
        <f t="shared" si="1190"/>
        <v>2.3385714318933259</v>
      </c>
      <c r="AB530" s="33">
        <f t="shared" si="1190"/>
        <v>1.4713743392504044</v>
      </c>
      <c r="AC530" s="33">
        <f t="shared" si="1190"/>
        <v>2.4371211367159882</v>
      </c>
      <c r="AD530" s="33">
        <f t="shared" si="1190"/>
        <v>1.5333795039587454</v>
      </c>
      <c r="AE530" s="33">
        <f t="shared" si="1190"/>
        <v>0.96476644830591929</v>
      </c>
      <c r="AF530" s="33">
        <f t="shared" si="1190"/>
        <v>1.5979976274145302</v>
      </c>
      <c r="AG530" s="33">
        <f t="shared" si="1190"/>
        <v>1.0054226572233356</v>
      </c>
      <c r="AH530" s="33">
        <f t="shared" si="1190"/>
        <v>0.63258837329663054</v>
      </c>
      <c r="AI530" s="33">
        <f t="shared" si="1190"/>
        <v>6.0549066859580414</v>
      </c>
      <c r="AJ530" s="33">
        <f t="shared" si="1190"/>
        <v>3.8096053867644932</v>
      </c>
      <c r="AK530" s="33">
        <f t="shared" si="1190"/>
        <v>2.3969144291723636</v>
      </c>
      <c r="AL530" s="33">
        <f t="shared" si="1190"/>
        <v>3.9701459121623035</v>
      </c>
      <c r="AM530" s="33">
        <f t="shared" si="1190"/>
        <v>2.4979227653979001</v>
      </c>
      <c r="AN530" s="33">
        <f t="shared" si="1190"/>
        <v>1.5716344638060775</v>
      </c>
      <c r="AO530" s="33">
        <f t="shared" si="1190"/>
        <v>2.6031876924565829</v>
      </c>
      <c r="AP530" s="33">
        <f t="shared" si="1190"/>
        <v>1.6378646889704276</v>
      </c>
      <c r="AQ530" s="33">
        <f t="shared" si="1190"/>
        <v>1.0305060780479767</v>
      </c>
      <c r="AR530" s="33">
        <f t="shared" si="1190"/>
        <v>1.581576725608757</v>
      </c>
      <c r="AS530" s="33">
        <f t="shared" si="1190"/>
        <v>0.99509101063993222</v>
      </c>
      <c r="AT530" s="33">
        <f t="shared" si="1190"/>
        <v>0.62608794339412532</v>
      </c>
      <c r="AU530" s="33">
        <f t="shared" si="1190"/>
        <v>1.0370251264992261</v>
      </c>
      <c r="AV530" s="33">
        <f t="shared" si="1190"/>
        <v>0.65247190634391872</v>
      </c>
      <c r="AW530" s="33">
        <f t="shared" si="1190"/>
        <v>0.4105200324366346</v>
      </c>
      <c r="AX530" s="33">
        <f t="shared" si="1190"/>
        <v>0.67996771549404333</v>
      </c>
      <c r="AY530" s="33">
        <f t="shared" si="1190"/>
        <v>0.42781975117461041</v>
      </c>
      <c r="AZ530" s="33">
        <f t="shared" si="1190"/>
        <v>0.26917416124987914</v>
      </c>
      <c r="BA530" s="33">
        <f t="shared" si="1190"/>
        <v>2.2805378226797908</v>
      </c>
      <c r="BB530" s="33">
        <f t="shared" si="1190"/>
        <v>1.4348609523825293</v>
      </c>
      <c r="BC530" s="33">
        <f t="shared" si="1190"/>
        <v>0.90278088449014848</v>
      </c>
      <c r="BD530" s="33">
        <f t="shared" si="1190"/>
        <v>1.4953274069839948</v>
      </c>
      <c r="BE530" s="33">
        <f t="shared" si="1190"/>
        <v>0.94082496066105081</v>
      </c>
      <c r="BF530" s="33">
        <f t="shared" si="1190"/>
        <v>0.59194501650188913</v>
      </c>
      <c r="BG530" s="33">
        <f t="shared" si="1190"/>
        <v>0.98047225169456609</v>
      </c>
      <c r="BH530" s="33">
        <f t="shared" si="1190"/>
        <v>0.61689016286428944</v>
      </c>
      <c r="BI530" s="33">
        <f t="shared" si="1190"/>
        <v>0.38813283331681525</v>
      </c>
      <c r="BJ530" s="33">
        <f t="shared" si="1190"/>
        <v>3.7150668376066092</v>
      </c>
      <c r="BK530" s="33">
        <f t="shared" si="1190"/>
        <v>2.3374329896046802</v>
      </c>
      <c r="BL530" s="33">
        <f t="shared" si="1190"/>
        <v>1.4706580580424045</v>
      </c>
      <c r="BM530" s="33">
        <f t="shared" si="1190"/>
        <v>2.4359347193473537</v>
      </c>
      <c r="BN530" s="33">
        <f t="shared" si="1190"/>
        <v>1.532633037954739</v>
      </c>
      <c r="BO530" s="33">
        <f t="shared" si="1190"/>
        <v>0.96429678939003627</v>
      </c>
      <c r="BP530" s="33">
        <f t="shared" si="1190"/>
        <v>1.5972197045974661</v>
      </c>
      <c r="BQ530" s="33">
        <f t="shared" si="1190"/>
        <v>1.0049332064178842</v>
      </c>
      <c r="BR530" s="33">
        <f t="shared" si="1190"/>
        <v>0.63228042232038717</v>
      </c>
      <c r="BS530" s="33">
        <f t="shared" si="1190"/>
        <v>0.97039699357643538</v>
      </c>
      <c r="BT530" s="33">
        <f t="shared" si="1190"/>
        <v>0.61055104657553028</v>
      </c>
      <c r="BU530" s="33">
        <f t="shared" si="1190"/>
        <v>0.38414440990857535</v>
      </c>
      <c r="BV530" s="33">
        <f t="shared" si="1190"/>
        <v>0.63628026938163984</v>
      </c>
      <c r="BW530" s="33">
        <f t="shared" si="1190"/>
        <v>0.40033263391981122</v>
      </c>
      <c r="BX530" s="33">
        <f t="shared" si="1190"/>
        <v>0.25187991124874282</v>
      </c>
      <c r="BY530" s="33">
        <f t="shared" si="1190"/>
        <v>0.41720304564451743</v>
      </c>
      <c r="BZ530" s="33">
        <f t="shared" si="1190"/>
        <v>0.2624943789386287</v>
      </c>
      <c r="CA530" s="33">
        <f t="shared" si="1190"/>
        <v>0.16515531152926008</v>
      </c>
      <c r="CB530" s="33">
        <f t="shared" si="1190"/>
        <v>1.399253675798759</v>
      </c>
      <c r="CC530" s="33">
        <f t="shared" si="1190"/>
        <v>0.88037762053958601</v>
      </c>
      <c r="CD530" s="33">
        <f t="shared" si="1190"/>
        <v>0.55391296671384493</v>
      </c>
      <c r="CE530" s="33">
        <f t="shared" ref="CE530:CS530" si="1191">EXP(CE529)</f>
        <v>0.91747760108899834</v>
      </c>
      <c r="CF530" s="33">
        <f t="shared" si="1191"/>
        <v>0.57725540501725814</v>
      </c>
      <c r="CG530" s="33">
        <f t="shared" si="1191"/>
        <v>0.3631955725416286</v>
      </c>
      <c r="CH530" s="33">
        <f t="shared" si="1191"/>
        <v>0.60158151667495496</v>
      </c>
      <c r="CI530" s="33">
        <f t="shared" si="1191"/>
        <v>0.37850099190095821</v>
      </c>
      <c r="CJ530" s="33">
        <f t="shared" si="1191"/>
        <v>0.23814395372691732</v>
      </c>
      <c r="CK530" s="33">
        <f t="shared" si="1191"/>
        <v>2.2794276317902638</v>
      </c>
      <c r="CL530" s="33">
        <f t="shared" si="1191"/>
        <v>1.4341624462927682</v>
      </c>
      <c r="CM530" s="33">
        <f t="shared" si="1191"/>
        <v>0.90234140082834202</v>
      </c>
      <c r="CN530" s="33">
        <f t="shared" si="1191"/>
        <v>1.4945994651592271</v>
      </c>
      <c r="CO530" s="33">
        <f t="shared" si="1191"/>
        <v>0.94036695672462078</v>
      </c>
      <c r="CP530" s="33">
        <f t="shared" si="1191"/>
        <v>0.59165685115865951</v>
      </c>
      <c r="CQ530" s="33">
        <f t="shared" si="1191"/>
        <v>0.97999494702088796</v>
      </c>
      <c r="CR530" s="33">
        <f t="shared" si="1191"/>
        <v>0.61658985394950649</v>
      </c>
      <c r="CS530" s="33">
        <f t="shared" si="1191"/>
        <v>0.38794388598553708</v>
      </c>
    </row>
    <row r="531" spans="2:97" ht="13.9" thickTop="1" thickBot="1" x14ac:dyDescent="0.4">
      <c r="H531" s="32">
        <f t="shared" ref="H531:H532" si="1192">H530</f>
        <v>4.2724059641681411E-9</v>
      </c>
      <c r="I531" s="32">
        <f t="shared" ref="I531:J531" si="1193">I526</f>
        <v>-0.42206612108907821</v>
      </c>
      <c r="J531" s="32">
        <f t="shared" si="1193"/>
        <v>0.7002877264617563</v>
      </c>
      <c r="K531" s="32">
        <f t="shared" si="1188"/>
        <v>-0.42206611809716477</v>
      </c>
      <c r="L531" s="32">
        <f>$CE$5-$CE$7*SUMPRODUCT($B$5:$CD$5,Q531:CS531)</f>
        <v>-9.149129596153216E-7</v>
      </c>
      <c r="M531" s="32">
        <f>SUMPRODUCT($B$7:$CD$7, LN(Q531:CS531))</f>
        <v>-2480.3390488774935</v>
      </c>
      <c r="O531" s="48">
        <f t="shared" si="1189"/>
        <v>1.0000000000000002</v>
      </c>
      <c r="P531" s="39" t="s">
        <v>366</v>
      </c>
      <c r="Q531" s="32">
        <f t="shared" ref="Q531:AV531" si="1194">Q530/$O530</f>
        <v>2.4834512850841827E-2</v>
      </c>
      <c r="R531" s="32">
        <f t="shared" si="1194"/>
        <v>1.5625293475397199E-2</v>
      </c>
      <c r="S531" s="32">
        <f t="shared" si="1194"/>
        <v>9.8310684674458686E-3</v>
      </c>
      <c r="T531" s="32">
        <f t="shared" si="1194"/>
        <v>1.6283758741314335E-2</v>
      </c>
      <c r="U531" s="32">
        <f t="shared" si="1194"/>
        <v>1.0245359381268323E-2</v>
      </c>
      <c r="V531" s="32">
        <f t="shared" si="1194"/>
        <v>6.4461400171094904E-3</v>
      </c>
      <c r="W531" s="32">
        <f t="shared" si="1194"/>
        <v>1.0677108922486587E-2</v>
      </c>
      <c r="X531" s="32">
        <f t="shared" si="1194"/>
        <v>6.7177867101580642E-3</v>
      </c>
      <c r="Y531" s="32">
        <f t="shared" si="1194"/>
        <v>4.2266739630362708E-3</v>
      </c>
      <c r="Z531" s="32">
        <f t="shared" si="1194"/>
        <v>3.580986299755555E-2</v>
      </c>
      <c r="AA531" s="32">
        <f t="shared" si="1194"/>
        <v>2.2530726574393239E-2</v>
      </c>
      <c r="AB531" s="32">
        <f t="shared" si="1194"/>
        <v>1.4175805140743535E-2</v>
      </c>
      <c r="AC531" s="32">
        <f t="shared" si="1194"/>
        <v>2.3480193596467018E-2</v>
      </c>
      <c r="AD531" s="32">
        <f t="shared" si="1194"/>
        <v>1.4773187539754888E-2</v>
      </c>
      <c r="AE531" s="32">
        <f t="shared" si="1194"/>
        <v>9.2949433823070349E-3</v>
      </c>
      <c r="AF531" s="32">
        <f t="shared" si="1194"/>
        <v>1.5395744221786179E-2</v>
      </c>
      <c r="AG531" s="32">
        <f t="shared" si="1194"/>
        <v>9.6866414566857597E-3</v>
      </c>
      <c r="AH531" s="32">
        <f t="shared" si="1194"/>
        <v>6.0946077928214085E-3</v>
      </c>
      <c r="AI531" s="32">
        <f t="shared" si="1194"/>
        <v>5.8335377365119977E-2</v>
      </c>
      <c r="AJ531" s="32">
        <f t="shared" si="1194"/>
        <v>3.6703252316750992E-2</v>
      </c>
      <c r="AK531" s="32">
        <f t="shared" si="1194"/>
        <v>2.3092826196965097E-2</v>
      </c>
      <c r="AL531" s="32">
        <f t="shared" si="1194"/>
        <v>3.8249963540756271E-2</v>
      </c>
      <c r="AM531" s="32">
        <f t="shared" si="1194"/>
        <v>2.406598065108816E-2</v>
      </c>
      <c r="AN531" s="32">
        <f t="shared" si="1194"/>
        <v>1.5141751026283422E-2</v>
      </c>
      <c r="AO531" s="32">
        <f t="shared" si="1194"/>
        <v>2.5080144792960231E-2</v>
      </c>
      <c r="AP531" s="32">
        <f t="shared" si="1194"/>
        <v>1.5779839336859575E-2</v>
      </c>
      <c r="AQ531" s="32">
        <f t="shared" si="1194"/>
        <v>9.9283051016114503E-3</v>
      </c>
      <c r="AR531" s="32">
        <f t="shared" si="1194"/>
        <v>1.5237538727763145E-2</v>
      </c>
      <c r="AS531" s="32">
        <f t="shared" si="1194"/>
        <v>9.5871022674784995E-3</v>
      </c>
      <c r="AT531" s="32">
        <f t="shared" si="1194"/>
        <v>6.0319800677273838E-3</v>
      </c>
      <c r="AU531" s="32">
        <f t="shared" si="1194"/>
        <v>9.9911122052034947E-3</v>
      </c>
      <c r="AV531" s="32">
        <f t="shared" si="1194"/>
        <v>6.2861736523507307E-3</v>
      </c>
      <c r="AW531" s="32">
        <f t="shared" ref="AW531:CB531" si="1195">AW530/$O530</f>
        <v>3.9551131421512913E-3</v>
      </c>
      <c r="AX531" s="32">
        <f t="shared" si="1195"/>
        <v>6.5510792051401119E-3</v>
      </c>
      <c r="AY531" s="32">
        <f t="shared" si="1195"/>
        <v>4.1217855077602715E-3</v>
      </c>
      <c r="AZ531" s="32">
        <f t="shared" si="1195"/>
        <v>2.5933308451915205E-3</v>
      </c>
      <c r="BA531" s="32">
        <f t="shared" si="1195"/>
        <v>2.1971607719402032E-2</v>
      </c>
      <c r="BB531" s="32">
        <f t="shared" si="1195"/>
        <v>1.3824020660438354E-2</v>
      </c>
      <c r="BC531" s="32">
        <f t="shared" si="1195"/>
        <v>8.6977498260845283E-3</v>
      </c>
      <c r="BD531" s="32">
        <f t="shared" si="1195"/>
        <v>1.4406578514762954E-2</v>
      </c>
      <c r="BE531" s="32">
        <f t="shared" si="1195"/>
        <v>9.0642815754645445E-3</v>
      </c>
      <c r="BF531" s="32">
        <f t="shared" si="1195"/>
        <v>5.7030335409002479E-3</v>
      </c>
      <c r="BG531" s="32">
        <f t="shared" si="1195"/>
        <v>9.4462593339836917E-3</v>
      </c>
      <c r="BH531" s="32">
        <f t="shared" si="1195"/>
        <v>5.9433649947034086E-3</v>
      </c>
      <c r="BI531" s="32">
        <f t="shared" si="1195"/>
        <v>3.7394259686674438E-3</v>
      </c>
      <c r="BJ531" s="32">
        <f t="shared" si="1195"/>
        <v>3.579243036247285E-2</v>
      </c>
      <c r="BK531" s="32">
        <f t="shared" si="1195"/>
        <v>2.2519758368942513E-2</v>
      </c>
      <c r="BL531" s="32">
        <f t="shared" si="1195"/>
        <v>1.4168904202919816E-2</v>
      </c>
      <c r="BM531" s="32">
        <f t="shared" si="1195"/>
        <v>2.3468763180029332E-2</v>
      </c>
      <c r="BN531" s="32">
        <f t="shared" si="1195"/>
        <v>1.4765995789610343E-2</v>
      </c>
      <c r="BO531" s="32">
        <f t="shared" si="1195"/>
        <v>9.2904185016586729E-3</v>
      </c>
      <c r="BP531" s="32">
        <f t="shared" si="1195"/>
        <v>1.5388249404203008E-2</v>
      </c>
      <c r="BQ531" s="32">
        <f t="shared" si="1195"/>
        <v>9.6819258931075663E-3</v>
      </c>
      <c r="BR531" s="32">
        <f t="shared" si="1195"/>
        <v>6.0916408707298135E-3</v>
      </c>
      <c r="BS531" s="32">
        <f t="shared" si="1195"/>
        <v>9.3491902931452618E-3</v>
      </c>
      <c r="BT531" s="32">
        <f t="shared" si="1195"/>
        <v>5.8822914290737787E-3</v>
      </c>
      <c r="BU531" s="32">
        <f t="shared" si="1195"/>
        <v>3.7009999124655983E-3</v>
      </c>
      <c r="BV531" s="32">
        <f t="shared" si="1195"/>
        <v>6.1301769869447943E-3</v>
      </c>
      <c r="BW531" s="32">
        <f t="shared" si="1195"/>
        <v>3.8569636961448047E-3</v>
      </c>
      <c r="BX531" s="32">
        <f t="shared" si="1195"/>
        <v>2.4267111675666479E-3</v>
      </c>
      <c r="BY531" s="32">
        <f t="shared" si="1195"/>
        <v>4.0194999473719311E-3</v>
      </c>
      <c r="BZ531" s="32">
        <f t="shared" si="1195"/>
        <v>2.5289751677130667E-3</v>
      </c>
      <c r="CA531" s="32">
        <f t="shared" si="1195"/>
        <v>1.5911719076127971E-3</v>
      </c>
      <c r="CB531" s="32">
        <f t="shared" si="1195"/>
        <v>1.3480966006718324E-2</v>
      </c>
      <c r="CC531" s="32">
        <f t="shared" ref="CC531:CS531" si="1196">CC530/$O530</f>
        <v>8.4819078776367848E-3</v>
      </c>
      <c r="CD531" s="32">
        <f t="shared" si="1196"/>
        <v>5.3366176584722352E-3</v>
      </c>
      <c r="CE531" s="32">
        <f t="shared" si="1196"/>
        <v>8.8393438345950783E-3</v>
      </c>
      <c r="CF531" s="32">
        <f t="shared" si="1196"/>
        <v>5.5615079858838106E-3</v>
      </c>
      <c r="CG531" s="32">
        <f t="shared" si="1196"/>
        <v>3.4991704877454046E-3</v>
      </c>
      <c r="CH531" s="32">
        <f t="shared" si="1196"/>
        <v>5.795875413323901E-3</v>
      </c>
      <c r="CI531" s="32">
        <f t="shared" si="1196"/>
        <v>3.6466289805622324E-3</v>
      </c>
      <c r="CJ531" s="32">
        <f t="shared" si="1196"/>
        <v>2.2943734938308613E-3</v>
      </c>
      <c r="CK531" s="32">
        <f t="shared" si="1196"/>
        <v>2.1960911699158141E-2</v>
      </c>
      <c r="CL531" s="32">
        <f t="shared" si="1196"/>
        <v>1.381729097516797E-2</v>
      </c>
      <c r="CM531" s="32">
        <f t="shared" si="1196"/>
        <v>8.6935156658262472E-3</v>
      </c>
      <c r="CN531" s="32">
        <f t="shared" si="1196"/>
        <v>1.439956523392311E-2</v>
      </c>
      <c r="CO531" s="32">
        <f t="shared" si="1196"/>
        <v>9.0598689835201772E-3</v>
      </c>
      <c r="CP531" s="32">
        <f t="shared" si="1196"/>
        <v>5.700257241460352E-3</v>
      </c>
      <c r="CQ531" s="32">
        <f t="shared" si="1196"/>
        <v>9.441660791066139E-3</v>
      </c>
      <c r="CR531" s="32">
        <f t="shared" si="1196"/>
        <v>5.9404716992690464E-3</v>
      </c>
      <c r="CS531" s="32">
        <f t="shared" si="1196"/>
        <v>3.7376055749860997E-3</v>
      </c>
    </row>
    <row r="532" spans="2:97" ht="13.15" thickTop="1" x14ac:dyDescent="0.35">
      <c r="H532" s="34">
        <f t="shared" si="1192"/>
        <v>4.2724059641681411E-9</v>
      </c>
      <c r="I532" s="34">
        <f t="shared" ref="I532:J532" si="1197">I527</f>
        <v>-0.46334335229010726</v>
      </c>
      <c r="J532" s="34">
        <f t="shared" si="1197"/>
        <v>-0.65002494299715874</v>
      </c>
      <c r="K532" s="34">
        <f t="shared" si="1188"/>
        <v>-0.4633433550672777</v>
      </c>
      <c r="L532" s="34">
        <f>$CE$6-$CE$7*SUMPRODUCT($B$6:$CD$6,Q531:CS531)</f>
        <v>8.3450478882696189E-7</v>
      </c>
    </row>
    <row r="533" spans="2:97" ht="13.5" thickBot="1" x14ac:dyDescent="0.4">
      <c r="B533" s="39" t="s">
        <v>367</v>
      </c>
      <c r="D533" s="39" t="s">
        <v>368</v>
      </c>
      <c r="E533" s="39" t="s">
        <v>369</v>
      </c>
      <c r="F533" s="39" t="s">
        <v>370</v>
      </c>
      <c r="H533" s="39" t="s">
        <v>347</v>
      </c>
      <c r="I533" s="39" t="s">
        <v>371</v>
      </c>
      <c r="J533" s="39" t="s">
        <v>372</v>
      </c>
      <c r="K533" s="39" t="s">
        <v>349</v>
      </c>
      <c r="L533" s="39" t="s">
        <v>373</v>
      </c>
      <c r="M533" s="39" t="s">
        <v>374</v>
      </c>
      <c r="O533" s="45" t="s">
        <v>336</v>
      </c>
    </row>
    <row r="534" spans="2:97" ht="13.9" thickTop="1" thickBot="1" x14ac:dyDescent="0.4">
      <c r="B534" s="32">
        <f>1+B529</f>
        <v>7</v>
      </c>
      <c r="D534" s="32">
        <f>IF(F529,IF(M534&lt;0,D529,H534),E529)</f>
        <v>0</v>
      </c>
      <c r="E534" s="32">
        <f>IF(F529,IF(M534&lt;0,H534,E529),H534)</f>
        <v>2.1362029820840706E-9</v>
      </c>
      <c r="F534" s="32" t="b">
        <f>OR(F529,M534*M529&lt;=0)</f>
        <v>1</v>
      </c>
      <c r="H534" s="32">
        <f>IF(F529,(D529+E529)/2,2*H529)</f>
        <v>2.1362029820840706E-9</v>
      </c>
      <c r="I534" s="32">
        <f>I529</f>
        <v>-0.48847229225347211</v>
      </c>
      <c r="J534" s="32">
        <f>J529</f>
        <v>-1</v>
      </c>
      <c r="K534" s="32">
        <f>I534+J534*H534</f>
        <v>-0.4884722943896751</v>
      </c>
      <c r="L534" s="32">
        <f>$CE$3-$CE$7*SUMPRODUCT($B$3:$CD$3,Q536:CS536)</f>
        <v>5.0856462507908873E-7</v>
      </c>
      <c r="M534" s="32">
        <f>SUMPRODUCT(L534:L537,J534:J537)</f>
        <v>-1.0638353000410324E-6</v>
      </c>
      <c r="O534" s="46">
        <f>SUM(Q534:CS534)</f>
        <v>-1.646950610469911</v>
      </c>
      <c r="P534" s="39" t="s">
        <v>363</v>
      </c>
      <c r="Q534" s="32">
        <f t="shared" ref="Q534:AV534" si="1198">SUMPRODUCT(B$3:B$6,$K534:$K537)</f>
        <v>0.94689457235447483</v>
      </c>
      <c r="R534" s="32">
        <f t="shared" si="1198"/>
        <v>0.48355121867578227</v>
      </c>
      <c r="S534" s="32">
        <f t="shared" si="1198"/>
        <v>2.0207864997089764E-2</v>
      </c>
      <c r="T534" s="32">
        <f t="shared" si="1198"/>
        <v>0.52482845276135337</v>
      </c>
      <c r="U534" s="32">
        <f t="shared" si="1198"/>
        <v>6.148509908266081E-2</v>
      </c>
      <c r="V534" s="32">
        <f t="shared" si="1198"/>
        <v>-0.40185825459603169</v>
      </c>
      <c r="W534" s="32">
        <f t="shared" si="1198"/>
        <v>0.10276233316823186</v>
      </c>
      <c r="X534" s="32">
        <f t="shared" si="1198"/>
        <v>-0.36058102051046065</v>
      </c>
      <c r="Y534" s="32">
        <f t="shared" si="1198"/>
        <v>-0.8239243741891531</v>
      </c>
      <c r="Z534" s="32">
        <f t="shared" si="1198"/>
        <v>1.3128835969033443</v>
      </c>
      <c r="AA534" s="32">
        <f t="shared" si="1198"/>
        <v>0.84954024322465171</v>
      </c>
      <c r="AB534" s="32">
        <f t="shared" si="1198"/>
        <v>0.38619688954595921</v>
      </c>
      <c r="AC534" s="32">
        <f t="shared" si="1198"/>
        <v>0.89081747731022265</v>
      </c>
      <c r="AD534" s="32">
        <f t="shared" si="1198"/>
        <v>0.4274741236315302</v>
      </c>
      <c r="AE534" s="32">
        <f t="shared" si="1198"/>
        <v>-3.5869230047162304E-2</v>
      </c>
      <c r="AF534" s="32">
        <f t="shared" si="1198"/>
        <v>0.46875135771710125</v>
      </c>
      <c r="AG534" s="32">
        <f t="shared" si="1198"/>
        <v>5.4080040384087424E-3</v>
      </c>
      <c r="AH534" s="32">
        <f t="shared" si="1198"/>
        <v>-0.45793534964028376</v>
      </c>
      <c r="AI534" s="32">
        <f t="shared" si="1198"/>
        <v>1.8008689629685035</v>
      </c>
      <c r="AJ534" s="32">
        <f t="shared" si="1198"/>
        <v>1.3375256092898109</v>
      </c>
      <c r="AK534" s="32">
        <f t="shared" si="1198"/>
        <v>0.8741822556111184</v>
      </c>
      <c r="AL534" s="32">
        <f t="shared" si="1198"/>
        <v>1.3788028433753818</v>
      </c>
      <c r="AM534" s="32">
        <f t="shared" si="1198"/>
        <v>0.91545948969668944</v>
      </c>
      <c r="AN534" s="32">
        <f t="shared" si="1198"/>
        <v>0.45211613601799694</v>
      </c>
      <c r="AO534" s="32">
        <f t="shared" si="1198"/>
        <v>0.95673672378226049</v>
      </c>
      <c r="AP534" s="32">
        <f t="shared" si="1198"/>
        <v>0.49339337010356799</v>
      </c>
      <c r="AQ534" s="32">
        <f t="shared" si="1198"/>
        <v>3.0050016424875481E-2</v>
      </c>
      <c r="AR534" s="32">
        <f t="shared" si="1198"/>
        <v>0.45842227796479967</v>
      </c>
      <c r="AS534" s="32">
        <f t="shared" si="1198"/>
        <v>-4.9210757138928307E-3</v>
      </c>
      <c r="AT534" s="32">
        <f t="shared" si="1198"/>
        <v>-0.46826442939258534</v>
      </c>
      <c r="AU534" s="32">
        <f t="shared" si="1198"/>
        <v>3.6356158371678216E-2</v>
      </c>
      <c r="AV534" s="32">
        <f t="shared" si="1198"/>
        <v>-0.42698719530701429</v>
      </c>
      <c r="AW534" s="32">
        <f t="shared" ref="AW534:CB534" si="1199">SUMPRODUCT(AH$3:AH$6,$K534:$K537)</f>
        <v>-0.89033054898570674</v>
      </c>
      <c r="AX534" s="32">
        <f t="shared" si="1199"/>
        <v>-0.3857099612214433</v>
      </c>
      <c r="AY534" s="32">
        <f t="shared" si="1199"/>
        <v>-0.8490533149001358</v>
      </c>
      <c r="AZ534" s="32">
        <f t="shared" si="1199"/>
        <v>-1.3123966685788284</v>
      </c>
      <c r="BA534" s="32">
        <f t="shared" si="1199"/>
        <v>0.82441130251366901</v>
      </c>
      <c r="BB534" s="32">
        <f t="shared" si="1199"/>
        <v>0.36106794883497656</v>
      </c>
      <c r="BC534" s="32">
        <f t="shared" si="1199"/>
        <v>-0.10227540484371594</v>
      </c>
      <c r="BD534" s="32">
        <f t="shared" si="1199"/>
        <v>0.40234518292054761</v>
      </c>
      <c r="BE534" s="32">
        <f t="shared" si="1199"/>
        <v>-6.0998170758144898E-2</v>
      </c>
      <c r="BF534" s="32">
        <f t="shared" si="1199"/>
        <v>-0.52434152443683746</v>
      </c>
      <c r="BG534" s="32">
        <f t="shared" si="1199"/>
        <v>-1.9720936672573852E-2</v>
      </c>
      <c r="BH534" s="32">
        <f t="shared" si="1199"/>
        <v>-0.48306429035126636</v>
      </c>
      <c r="BI534" s="32">
        <f t="shared" si="1199"/>
        <v>-0.94640764402995892</v>
      </c>
      <c r="BJ534" s="32">
        <f t="shared" si="1199"/>
        <v>1.3123966685788284</v>
      </c>
      <c r="BK534" s="32">
        <f t="shared" si="1199"/>
        <v>0.8490533149001358</v>
      </c>
      <c r="BL534" s="32">
        <f t="shared" si="1199"/>
        <v>0.3857099612214433</v>
      </c>
      <c r="BM534" s="32">
        <f t="shared" si="1199"/>
        <v>0.89033054898570674</v>
      </c>
      <c r="BN534" s="32">
        <f t="shared" si="1199"/>
        <v>0.42698719530701429</v>
      </c>
      <c r="BO534" s="32">
        <f t="shared" si="1199"/>
        <v>-3.6356158371678216E-2</v>
      </c>
      <c r="BP534" s="32">
        <f t="shared" si="1199"/>
        <v>0.46826442939258534</v>
      </c>
      <c r="BQ534" s="32">
        <f t="shared" si="1199"/>
        <v>4.9210757138928307E-3</v>
      </c>
      <c r="BR534" s="32">
        <f t="shared" si="1199"/>
        <v>-0.45842227796479967</v>
      </c>
      <c r="BS534" s="32">
        <f t="shared" si="1199"/>
        <v>-3.0050016424875481E-2</v>
      </c>
      <c r="BT534" s="32">
        <f t="shared" si="1199"/>
        <v>-0.49339337010356799</v>
      </c>
      <c r="BU534" s="32">
        <f t="shared" si="1199"/>
        <v>-0.95673672378226049</v>
      </c>
      <c r="BV534" s="32">
        <f t="shared" si="1199"/>
        <v>-0.45211613601799694</v>
      </c>
      <c r="BW534" s="32">
        <f t="shared" si="1199"/>
        <v>-0.91545948969668944</v>
      </c>
      <c r="BX534" s="32">
        <f t="shared" si="1199"/>
        <v>-1.3788028433753818</v>
      </c>
      <c r="BY534" s="32">
        <f t="shared" si="1199"/>
        <v>-0.8741822556111184</v>
      </c>
      <c r="BZ534" s="32">
        <f t="shared" si="1199"/>
        <v>-1.3375256092898109</v>
      </c>
      <c r="CA534" s="32">
        <f t="shared" si="1199"/>
        <v>-1.8008689629685035</v>
      </c>
      <c r="CB534" s="32">
        <f t="shared" si="1199"/>
        <v>0.33593900812399402</v>
      </c>
      <c r="CC534" s="32">
        <f t="shared" ref="CC534:CS534" si="1200">SUMPRODUCT(BN$3:BN$6,$K534:$K537)</f>
        <v>-0.12740434555469848</v>
      </c>
      <c r="CD534" s="32">
        <f t="shared" si="1200"/>
        <v>-0.59074769923339099</v>
      </c>
      <c r="CE534" s="32">
        <f t="shared" si="1200"/>
        <v>-8.6127111469127438E-2</v>
      </c>
      <c r="CF534" s="32">
        <f t="shared" si="1200"/>
        <v>-0.54947046514781994</v>
      </c>
      <c r="CG534" s="32">
        <f t="shared" si="1200"/>
        <v>-1.0128138188265123</v>
      </c>
      <c r="CH534" s="32">
        <f t="shared" si="1200"/>
        <v>-0.5081932310622489</v>
      </c>
      <c r="CI534" s="32">
        <f t="shared" si="1200"/>
        <v>-0.9715365847409414</v>
      </c>
      <c r="CJ534" s="32">
        <f t="shared" si="1200"/>
        <v>-1.434879938419634</v>
      </c>
      <c r="CK534" s="32">
        <f t="shared" si="1200"/>
        <v>0.8239243741891531</v>
      </c>
      <c r="CL534" s="32">
        <f t="shared" si="1200"/>
        <v>0.36058102051046065</v>
      </c>
      <c r="CM534" s="32">
        <f t="shared" si="1200"/>
        <v>-0.10276233316823186</v>
      </c>
      <c r="CN534" s="32">
        <f t="shared" si="1200"/>
        <v>0.40185825459603169</v>
      </c>
      <c r="CO534" s="32">
        <f t="shared" si="1200"/>
        <v>-6.148509908266081E-2</v>
      </c>
      <c r="CP534" s="32">
        <f t="shared" si="1200"/>
        <v>-0.52482845276135337</v>
      </c>
      <c r="CQ534" s="32">
        <f t="shared" si="1200"/>
        <v>-2.0207864997089764E-2</v>
      </c>
      <c r="CR534" s="32">
        <f t="shared" si="1200"/>
        <v>-0.48355121867578227</v>
      </c>
      <c r="CS534" s="32">
        <f t="shared" si="1200"/>
        <v>-0.94689457235447483</v>
      </c>
    </row>
    <row r="535" spans="2:97" ht="13.9" thickTop="1" thickBot="1" x14ac:dyDescent="0.4">
      <c r="H535" s="33">
        <f>H534</f>
        <v>2.1362029820840706E-9</v>
      </c>
      <c r="I535" s="33">
        <f t="shared" ref="I535:J535" si="1201">I530</f>
        <v>0.42698719449021033</v>
      </c>
      <c r="J535" s="33">
        <f t="shared" si="1201"/>
        <v>0.3823625335957519</v>
      </c>
      <c r="K535" s="33">
        <f t="shared" ref="K535:K537" si="1202">I535+J535*H535</f>
        <v>0.42698719530701429</v>
      </c>
      <c r="L535" s="33">
        <f>$CE$4-$CE$7*SUMPRODUCT($B$4:$CD$4,Q536:CS536)</f>
        <v>-2.1239415559648478E-7</v>
      </c>
      <c r="M535" s="39" t="s">
        <v>375</v>
      </c>
      <c r="O535" s="47">
        <f t="shared" ref="O535:O536" si="1203">SUM(Q535:CS535)</f>
        <v>103.79476321538638</v>
      </c>
      <c r="P535" s="39" t="s">
        <v>365</v>
      </c>
      <c r="Q535" s="33">
        <f>EXP(Q534)</f>
        <v>2.5776923800398639</v>
      </c>
      <c r="R535" s="33">
        <f>EXP(R534)</f>
        <v>1.6218236381464188</v>
      </c>
      <c r="S535" s="33">
        <f t="shared" ref="S535:CD535" si="1204">EXP(S534)</f>
        <v>1.0204134262172155</v>
      </c>
      <c r="T535" s="33">
        <f t="shared" si="1204"/>
        <v>1.69016887970398</v>
      </c>
      <c r="U535" s="33">
        <f t="shared" si="1204"/>
        <v>1.0634146505569348</v>
      </c>
      <c r="V535" s="33">
        <f t="shared" si="1204"/>
        <v>0.66907557735720935</v>
      </c>
      <c r="W535" s="33">
        <f t="shared" si="1204"/>
        <v>1.1082279887391484</v>
      </c>
      <c r="X535" s="33">
        <f t="shared" si="1204"/>
        <v>0.69727107955558998</v>
      </c>
      <c r="Y535" s="33">
        <f t="shared" si="1204"/>
        <v>0.4387066229375437</v>
      </c>
      <c r="Z535" s="33">
        <f t="shared" si="1204"/>
        <v>3.7168762467316059</v>
      </c>
      <c r="AA535" s="33">
        <f t="shared" si="1204"/>
        <v>2.3385714306689436</v>
      </c>
      <c r="AB535" s="33">
        <f t="shared" si="1204"/>
        <v>1.4713743405231803</v>
      </c>
      <c r="AC535" s="33">
        <f t="shared" si="1204"/>
        <v>2.4371211284100305</v>
      </c>
      <c r="AD535" s="33">
        <f t="shared" si="1204"/>
        <v>1.5333795008620599</v>
      </c>
      <c r="AE535" s="33">
        <f t="shared" si="1204"/>
        <v>0.96476644769721764</v>
      </c>
      <c r="AF535" s="33">
        <f t="shared" si="1204"/>
        <v>1.5979976195778562</v>
      </c>
      <c r="AG535" s="33">
        <f t="shared" si="1204"/>
        <v>1.0054226536887989</v>
      </c>
      <c r="AH535" s="33">
        <f t="shared" si="1204"/>
        <v>0.63258837195118578</v>
      </c>
      <c r="AI535" s="33">
        <f t="shared" si="1204"/>
        <v>6.0549066687279849</v>
      </c>
      <c r="AJ535" s="33">
        <f t="shared" si="1204"/>
        <v>3.8096053812137067</v>
      </c>
      <c r="AK535" s="33">
        <f t="shared" si="1204"/>
        <v>2.3969144290082585</v>
      </c>
      <c r="AL535" s="33">
        <f t="shared" si="1204"/>
        <v>3.9701458949255488</v>
      </c>
      <c r="AM535" s="33">
        <f t="shared" si="1204"/>
        <v>2.4979227580215166</v>
      </c>
      <c r="AN535" s="33">
        <f t="shared" si="1204"/>
        <v>1.5716344613473783</v>
      </c>
      <c r="AO535" s="33">
        <f t="shared" si="1204"/>
        <v>2.6031876772603479</v>
      </c>
      <c r="AP535" s="33">
        <f t="shared" si="1204"/>
        <v>1.6378646816836271</v>
      </c>
      <c r="AQ535" s="33">
        <f t="shared" si="1204"/>
        <v>1.0305060748942381</v>
      </c>
      <c r="AR535" s="33">
        <f t="shared" si="1204"/>
        <v>1.5815767270704115</v>
      </c>
      <c r="AS535" s="33">
        <f t="shared" si="1204"/>
        <v>0.99509101294133961</v>
      </c>
      <c r="AT535" s="33">
        <f t="shared" si="1204"/>
        <v>0.6260879457114934</v>
      </c>
      <c r="AU535" s="33">
        <f t="shared" si="1204"/>
        <v>1.0370251259062748</v>
      </c>
      <c r="AV535" s="33">
        <f t="shared" si="1204"/>
        <v>0.6524719068768603</v>
      </c>
      <c r="AW535" s="33">
        <f t="shared" si="1204"/>
        <v>0.41052003334199105</v>
      </c>
      <c r="AX535" s="33">
        <f t="shared" si="1204"/>
        <v>0.67996771408804835</v>
      </c>
      <c r="AY535" s="33">
        <f t="shared" si="1204"/>
        <v>0.42781975088405544</v>
      </c>
      <c r="AZ535" s="33">
        <f t="shared" si="1204"/>
        <v>0.26917416144084</v>
      </c>
      <c r="BA535" s="33">
        <f t="shared" si="1204"/>
        <v>2.2805378231907625</v>
      </c>
      <c r="BB535" s="33">
        <f t="shared" si="1204"/>
        <v>1.4348609546964477</v>
      </c>
      <c r="BC535" s="33">
        <f t="shared" si="1204"/>
        <v>0.90278088719959992</v>
      </c>
      <c r="BD535" s="33">
        <f t="shared" si="1204"/>
        <v>1.4953274050820895</v>
      </c>
      <c r="BE535" s="33">
        <f t="shared" si="1204"/>
        <v>0.94082496077083222</v>
      </c>
      <c r="BF535" s="33">
        <f t="shared" si="1204"/>
        <v>0.59194501739292715</v>
      </c>
      <c r="BG535" s="33">
        <f t="shared" si="1204"/>
        <v>0.98047224898076046</v>
      </c>
      <c r="BH535" s="33">
        <f t="shared" si="1204"/>
        <v>0.61689016201343105</v>
      </c>
      <c r="BI535" s="33">
        <f t="shared" si="1204"/>
        <v>0.38813283332043064</v>
      </c>
      <c r="BJ535" s="33">
        <f t="shared" si="1204"/>
        <v>3.715066834971021</v>
      </c>
      <c r="BK535" s="33">
        <f t="shared" si="1204"/>
        <v>2.3374329911921543</v>
      </c>
      <c r="BL535" s="33">
        <f t="shared" si="1204"/>
        <v>1.47065806108334</v>
      </c>
      <c r="BM535" s="33">
        <f t="shared" si="1204"/>
        <v>2.4359347139751697</v>
      </c>
      <c r="BN535" s="33">
        <f t="shared" si="1204"/>
        <v>1.5326330367028782</v>
      </c>
      <c r="BO535" s="33">
        <f t="shared" si="1204"/>
        <v>0.964296789941403</v>
      </c>
      <c r="BP535" s="33">
        <f t="shared" si="1204"/>
        <v>1.5972196986856035</v>
      </c>
      <c r="BQ535" s="33">
        <f t="shared" si="1204"/>
        <v>1.0049332040937142</v>
      </c>
      <c r="BR535" s="33">
        <f t="shared" si="1204"/>
        <v>0.63228042173604904</v>
      </c>
      <c r="BS535" s="33">
        <f t="shared" si="1204"/>
        <v>0.97039699654621747</v>
      </c>
      <c r="BT535" s="33">
        <f t="shared" si="1204"/>
        <v>0.61055104929184967</v>
      </c>
      <c r="BU535" s="33">
        <f t="shared" si="1204"/>
        <v>0.38414441215103712</v>
      </c>
      <c r="BV535" s="33">
        <f t="shared" si="1204"/>
        <v>0.63628027037705048</v>
      </c>
      <c r="BW535" s="33">
        <f t="shared" si="1204"/>
        <v>0.40033263510199624</v>
      </c>
      <c r="BX535" s="33">
        <f t="shared" si="1204"/>
        <v>0.25187991234230267</v>
      </c>
      <c r="BY535" s="33">
        <f t="shared" si="1204"/>
        <v>0.41720304567308125</v>
      </c>
      <c r="BZ535" s="33">
        <f t="shared" si="1204"/>
        <v>0.26249437932109621</v>
      </c>
      <c r="CA535" s="33">
        <f t="shared" si="1204"/>
        <v>0.16515531199923186</v>
      </c>
      <c r="CB535" s="33">
        <f t="shared" si="1204"/>
        <v>1.3992536791013628</v>
      </c>
      <c r="CC535" s="33">
        <f t="shared" si="1204"/>
        <v>0.88037762383998619</v>
      </c>
      <c r="CD535" s="33">
        <f t="shared" si="1204"/>
        <v>0.55391296955953473</v>
      </c>
      <c r="CE535" s="33">
        <f t="shared" ref="CE535:CS535" si="1205">EXP(CE534)</f>
        <v>0.91747760188197802</v>
      </c>
      <c r="CF535" s="33">
        <f t="shared" si="1205"/>
        <v>0.57725540631775063</v>
      </c>
      <c r="CG535" s="33">
        <f t="shared" si="1205"/>
        <v>0.36319557386419604</v>
      </c>
      <c r="CH535" s="33">
        <f t="shared" si="1205"/>
        <v>0.60158151629496437</v>
      </c>
      <c r="CI535" s="33">
        <f t="shared" si="1205"/>
        <v>0.37850099218745792</v>
      </c>
      <c r="CJ535" s="33">
        <f t="shared" si="1205"/>
        <v>0.23814395423785939</v>
      </c>
      <c r="CK535" s="33">
        <f t="shared" si="1205"/>
        <v>2.279427635042484</v>
      </c>
      <c r="CL535" s="33">
        <f t="shared" si="1205"/>
        <v>1.4341624503304455</v>
      </c>
      <c r="CM535" s="33">
        <f t="shared" si="1205"/>
        <v>0.90234140462173196</v>
      </c>
      <c r="CN535" s="33">
        <f t="shared" si="1205"/>
        <v>1.4945994650558216</v>
      </c>
      <c r="CO535" s="33">
        <f t="shared" si="1205"/>
        <v>0.94036695796534009</v>
      </c>
      <c r="CP535" s="33">
        <f t="shared" si="1205"/>
        <v>0.59165685276085678</v>
      </c>
      <c r="CQ535" s="33">
        <f t="shared" si="1205"/>
        <v>0.9799949454870559</v>
      </c>
      <c r="CR535" s="33">
        <f t="shared" si="1205"/>
        <v>0.6165898538406428</v>
      </c>
      <c r="CS535" s="33">
        <f t="shared" si="1205"/>
        <v>0.38794388645573569</v>
      </c>
    </row>
    <row r="536" spans="2:97" ht="13.9" thickTop="1" thickBot="1" x14ac:dyDescent="0.4">
      <c r="H536" s="32">
        <f t="shared" ref="H536:H537" si="1206">H535</f>
        <v>2.1362029820840706E-9</v>
      </c>
      <c r="I536" s="32">
        <f t="shared" ref="I536:J536" si="1207">I531</f>
        <v>-0.42206612108907821</v>
      </c>
      <c r="J536" s="32">
        <f t="shared" si="1207"/>
        <v>0.7002877264617563</v>
      </c>
      <c r="K536" s="32">
        <f t="shared" si="1202"/>
        <v>-0.42206611959312146</v>
      </c>
      <c r="L536" s="32">
        <f>$CE$5-$CE$7*SUMPRODUCT($B$5:$CD$5,Q536:CS536)</f>
        <v>-3.6658266822087171E-7</v>
      </c>
      <c r="M536" s="32">
        <f>SUMPRODUCT($B$7:$CD$7, LN(Q536:CS536))</f>
        <v>-2480.3390488774944</v>
      </c>
      <c r="O536" s="48">
        <f t="shared" si="1203"/>
        <v>0.99999999999999967</v>
      </c>
      <c r="P536" s="39" t="s">
        <v>366</v>
      </c>
      <c r="Q536" s="32">
        <f t="shared" ref="Q536:AV536" si="1208">Q535/$O535</f>
        <v>2.483451284233722E-2</v>
      </c>
      <c r="R536" s="32">
        <f t="shared" si="1208"/>
        <v>1.5625293491743349E-2</v>
      </c>
      <c r="S536" s="32">
        <f t="shared" si="1208"/>
        <v>9.83106849138176E-3</v>
      </c>
      <c r="T536" s="32">
        <f t="shared" si="1208"/>
        <v>1.6283758711378146E-2</v>
      </c>
      <c r="U536" s="32">
        <f t="shared" si="1208"/>
        <v>1.0245359376659725E-2</v>
      </c>
      <c r="V536" s="32">
        <f t="shared" si="1208"/>
        <v>6.446140023160885E-3</v>
      </c>
      <c r="W536" s="32">
        <f t="shared" si="1208"/>
        <v>1.0677108886885214E-2</v>
      </c>
      <c r="X536" s="32">
        <f t="shared" si="1208"/>
        <v>6.7177866970867329E-3</v>
      </c>
      <c r="Y536" s="32">
        <f t="shared" si="1208"/>
        <v>4.2266739606811928E-3</v>
      </c>
      <c r="Z536" s="32">
        <f t="shared" si="1208"/>
        <v>3.580986296022131E-2</v>
      </c>
      <c r="AA536" s="32">
        <f t="shared" si="1208"/>
        <v>2.2530726582189239E-2</v>
      </c>
      <c r="AB536" s="32">
        <f t="shared" si="1208"/>
        <v>1.4175805165332907E-2</v>
      </c>
      <c r="AC536" s="32">
        <f t="shared" si="1208"/>
        <v>2.3480193536861937E-2</v>
      </c>
      <c r="AD536" s="32">
        <f t="shared" si="1208"/>
        <v>1.4773187522766601E-2</v>
      </c>
      <c r="AE536" s="32">
        <f t="shared" si="1208"/>
        <v>9.2949433845252241E-3</v>
      </c>
      <c r="AF536" s="32">
        <f t="shared" si="1208"/>
        <v>1.539574415967232E-2</v>
      </c>
      <c r="AG536" s="32">
        <f t="shared" si="1208"/>
        <v>9.6866414310559021E-3</v>
      </c>
      <c r="AH536" s="32">
        <f t="shared" si="1208"/>
        <v>6.094607785158585E-3</v>
      </c>
      <c r="AI536" s="32">
        <f t="shared" si="1208"/>
        <v>5.8335377249845825E-2</v>
      </c>
      <c r="AJ536" s="32">
        <f t="shared" si="1208"/>
        <v>3.6703252295188782E-2</v>
      </c>
      <c r="AK536" s="32">
        <f t="shared" si="1208"/>
        <v>2.3092826215465014E-2</v>
      </c>
      <c r="AL536" s="32">
        <f t="shared" si="1208"/>
        <v>3.8249963407951781E-2</v>
      </c>
      <c r="AM536" s="32">
        <f t="shared" si="1208"/>
        <v>2.4065980600948354E-2</v>
      </c>
      <c r="AN536" s="32">
        <f t="shared" si="1208"/>
        <v>1.5141751015762244E-2</v>
      </c>
      <c r="AO536" s="32">
        <f t="shared" si="1208"/>
        <v>2.508014466836276E-2</v>
      </c>
      <c r="AP536" s="32">
        <f t="shared" si="1208"/>
        <v>1.5779839280377416E-2</v>
      </c>
      <c r="AQ536" s="32">
        <f t="shared" si="1208"/>
        <v>9.9283050798604968E-3</v>
      </c>
      <c r="AR536" s="32">
        <f t="shared" si="1208"/>
        <v>1.5237538755095507E-2</v>
      </c>
      <c r="AS536" s="32">
        <f t="shared" si="1208"/>
        <v>9.5871022979878897E-3</v>
      </c>
      <c r="AT536" s="32">
        <f t="shared" si="1208"/>
        <v>6.0319800952990952E-3</v>
      </c>
      <c r="AU536" s="32">
        <f t="shared" si="1208"/>
        <v>9.9911122081788005E-3</v>
      </c>
      <c r="AV536" s="32">
        <f t="shared" si="1208"/>
        <v>6.2861736629516085E-3</v>
      </c>
      <c r="AW536" s="32">
        <f t="shared" ref="AW536:CB536" si="1209">AW535/$O535</f>
        <v>3.9551131543131279E-3</v>
      </c>
      <c r="AX536" s="32">
        <f t="shared" si="1209"/>
        <v>6.5510791972908603E-3</v>
      </c>
      <c r="AY536" s="32">
        <f t="shared" si="1209"/>
        <v>4.1217855085451558E-3</v>
      </c>
      <c r="AZ536" s="32">
        <f t="shared" si="1209"/>
        <v>2.5933308492864121E-3</v>
      </c>
      <c r="BA536" s="32">
        <f t="shared" si="1209"/>
        <v>2.1971607743430922E-2</v>
      </c>
      <c r="BB536" s="32">
        <f t="shared" si="1209"/>
        <v>1.3824020694752604E-2</v>
      </c>
      <c r="BC536" s="32">
        <f t="shared" si="1209"/>
        <v>8.697749859751816E-3</v>
      </c>
      <c r="BD536" s="32">
        <f t="shared" si="1209"/>
        <v>1.4406578508966861E-2</v>
      </c>
      <c r="BE536" s="32">
        <f t="shared" si="1209"/>
        <v>9.0642815844043049E-3</v>
      </c>
      <c r="BF536" s="32">
        <f t="shared" si="1209"/>
        <v>5.703033554444085E-3</v>
      </c>
      <c r="BG536" s="32">
        <f t="shared" si="1209"/>
        <v>9.4462593160520528E-3</v>
      </c>
      <c r="BH536" s="32">
        <f t="shared" si="1209"/>
        <v>5.9433649916741096E-3</v>
      </c>
      <c r="BI536" s="32">
        <f t="shared" si="1209"/>
        <v>3.7394259719539915E-3</v>
      </c>
      <c r="BJ536" s="32">
        <f t="shared" si="1209"/>
        <v>3.5792430368204793E-2</v>
      </c>
      <c r="BK536" s="32">
        <f t="shared" si="1209"/>
        <v>2.2519758403819517E-2</v>
      </c>
      <c r="BL536" s="32">
        <f t="shared" si="1209"/>
        <v>1.4168904244538339E-2</v>
      </c>
      <c r="BM536" s="32">
        <f t="shared" si="1209"/>
        <v>2.3468763148679454E-2</v>
      </c>
      <c r="BN536" s="32">
        <f t="shared" si="1209"/>
        <v>1.4765995790389577E-2</v>
      </c>
      <c r="BO536" s="32">
        <f t="shared" si="1209"/>
        <v>9.2904185150494856E-3</v>
      </c>
      <c r="BP536" s="32">
        <f t="shared" si="1209"/>
        <v>1.5388249360627031E-2</v>
      </c>
      <c r="BQ536" s="32">
        <f t="shared" si="1209"/>
        <v>9.6819258791347625E-3</v>
      </c>
      <c r="BR536" s="32">
        <f t="shared" si="1209"/>
        <v>6.0916408703972141E-3</v>
      </c>
      <c r="BS536" s="32">
        <f t="shared" si="1209"/>
        <v>9.3491903298871561E-3</v>
      </c>
      <c r="BT536" s="32">
        <f t="shared" si="1209"/>
        <v>5.8822914603589797E-3</v>
      </c>
      <c r="BU536" s="32">
        <f t="shared" si="1209"/>
        <v>3.7009999372886676E-3</v>
      </c>
      <c r="BV536" s="32">
        <f t="shared" si="1209"/>
        <v>6.1301770018656323E-3</v>
      </c>
      <c r="BW536" s="32">
        <f t="shared" si="1209"/>
        <v>3.8569637108883691E-3</v>
      </c>
      <c r="BX536" s="32">
        <f t="shared" si="1209"/>
        <v>2.4267111802126484E-3</v>
      </c>
      <c r="BY536" s="32">
        <f t="shared" si="1209"/>
        <v>4.0194999511423872E-3</v>
      </c>
      <c r="BZ536" s="32">
        <f t="shared" si="1209"/>
        <v>2.5289751735970475E-3</v>
      </c>
      <c r="CA536" s="32">
        <f t="shared" si="1209"/>
        <v>1.5911719135243375E-3</v>
      </c>
      <c r="CB536" s="32">
        <f t="shared" si="1209"/>
        <v>1.3480966050259648E-2</v>
      </c>
      <c r="CC536" s="32">
        <f t="shared" ref="CC536:CS536" si="1210">CC535/$O535</f>
        <v>8.4819079168098176E-3</v>
      </c>
      <c r="CD536" s="32">
        <f t="shared" si="1210"/>
        <v>5.3366176905293378E-3</v>
      </c>
      <c r="CE536" s="32">
        <f t="shared" si="1210"/>
        <v>8.8393438499214435E-3</v>
      </c>
      <c r="CF536" s="32">
        <f t="shared" si="1210"/>
        <v>5.5615080032494274E-3</v>
      </c>
      <c r="CG536" s="32">
        <f t="shared" si="1210"/>
        <v>3.4991705035303405E-3</v>
      </c>
      <c r="CH536" s="32">
        <f t="shared" si="1210"/>
        <v>5.795875414702876E-3</v>
      </c>
      <c r="CI536" s="32">
        <f t="shared" si="1210"/>
        <v>3.6466289864935065E-3</v>
      </c>
      <c r="CJ536" s="32">
        <f t="shared" si="1210"/>
        <v>2.2943735007486129E-3</v>
      </c>
      <c r="CK536" s="32">
        <f t="shared" si="1210"/>
        <v>2.1960911749588009E-2</v>
      </c>
      <c r="CL536" s="32">
        <f t="shared" si="1210"/>
        <v>1.3817291026083745E-2</v>
      </c>
      <c r="CM536" s="32">
        <f t="shared" si="1210"/>
        <v>8.6935157099329481E-3</v>
      </c>
      <c r="CN536" s="32">
        <f t="shared" si="1210"/>
        <v>1.439956524544838E-2</v>
      </c>
      <c r="CO536" s="32">
        <f t="shared" si="1210"/>
        <v>9.0598690033520061E-3</v>
      </c>
      <c r="CP536" s="32">
        <f t="shared" si="1210"/>
        <v>5.7002572618533656E-3</v>
      </c>
      <c r="CQ536" s="32">
        <f t="shared" si="1210"/>
        <v>9.4416607844988367E-3</v>
      </c>
      <c r="CR536" s="32">
        <f t="shared" si="1210"/>
        <v>5.9404717033859026E-3</v>
      </c>
      <c r="CS536" s="32">
        <f t="shared" si="1210"/>
        <v>3.7376055827663128E-3</v>
      </c>
    </row>
    <row r="537" spans="2:97" ht="13.15" thickTop="1" x14ac:dyDescent="0.35">
      <c r="H537" s="34">
        <f t="shared" si="1206"/>
        <v>2.1362029820840706E-9</v>
      </c>
      <c r="I537" s="34">
        <f t="shared" ref="I537:J537" si="1211">I532</f>
        <v>-0.46334335229010726</v>
      </c>
      <c r="J537" s="34">
        <f t="shared" si="1211"/>
        <v>-0.65002494299715874</v>
      </c>
      <c r="K537" s="34">
        <f t="shared" si="1202"/>
        <v>-0.4633433536786925</v>
      </c>
      <c r="L537" s="34">
        <f>$CE$6-$CE$7*SUMPRODUCT($B$6:$CD$6,Q536:CS536)</f>
        <v>3.3436526791774668E-7</v>
      </c>
    </row>
    <row r="538" spans="2:97" ht="13.5" thickBot="1" x14ac:dyDescent="0.4">
      <c r="B538" s="39" t="s">
        <v>367</v>
      </c>
      <c r="D538" s="39" t="s">
        <v>368</v>
      </c>
      <c r="E538" s="39" t="s">
        <v>369</v>
      </c>
      <c r="F538" s="39" t="s">
        <v>370</v>
      </c>
      <c r="H538" s="39" t="s">
        <v>347</v>
      </c>
      <c r="I538" s="39" t="s">
        <v>371</v>
      </c>
      <c r="J538" s="39" t="s">
        <v>372</v>
      </c>
      <c r="K538" s="39" t="s">
        <v>349</v>
      </c>
      <c r="L538" s="39" t="s">
        <v>373</v>
      </c>
      <c r="M538" s="39" t="s">
        <v>374</v>
      </c>
      <c r="O538" s="45" t="s">
        <v>336</v>
      </c>
    </row>
    <row r="539" spans="2:97" ht="13.9" thickTop="1" thickBot="1" x14ac:dyDescent="0.4">
      <c r="B539" s="32">
        <f>1+B534</f>
        <v>8</v>
      </c>
      <c r="D539" s="32">
        <f>IF(F534,IF(M539&lt;0,D534,H539),E534)</f>
        <v>0</v>
      </c>
      <c r="E539" s="32">
        <f>IF(F534,IF(M539&lt;0,H539,E534),H539)</f>
        <v>1.0681014910420353E-9</v>
      </c>
      <c r="F539" s="32" t="b">
        <f>OR(F534,M539*M534&lt;=0)</f>
        <v>1</v>
      </c>
      <c r="H539" s="32">
        <f>IF(F534,(D534+E534)/2,2*H534)</f>
        <v>1.0681014910420353E-9</v>
      </c>
      <c r="I539" s="32">
        <f>I534</f>
        <v>-0.48847229225347211</v>
      </c>
      <c r="J539" s="32">
        <f>J534</f>
        <v>-1</v>
      </c>
      <c r="K539" s="32">
        <f>I539+J539*H539</f>
        <v>-0.4884722933215736</v>
      </c>
      <c r="L539" s="32">
        <f>$CE$3-$CE$7*SUMPRODUCT($B$3:$CD$3,Q541:CS541)</f>
        <v>1.2821217865166545E-7</v>
      </c>
      <c r="M539" s="32">
        <f>SUMPRODUCT(L539:L542,J539:J542)</f>
        <v>-2.6819906744832224E-7</v>
      </c>
      <c r="O539" s="46">
        <f>SUM(Q539:CS539)</f>
        <v>-1.6469506088946497</v>
      </c>
      <c r="P539" s="39" t="s">
        <v>363</v>
      </c>
      <c r="Q539" s="32">
        <f t="shared" ref="Q539:AV539" si="1212">SUMPRODUCT(B$3:B$6,$K539:$K542)</f>
        <v>0.94689457174846103</v>
      </c>
      <c r="R539" s="32">
        <f t="shared" si="1212"/>
        <v>0.48355121876406115</v>
      </c>
      <c r="S539" s="32">
        <f t="shared" si="1212"/>
        <v>2.0207865779661272E-2</v>
      </c>
      <c r="T539" s="32">
        <f t="shared" si="1212"/>
        <v>0.52482845140736112</v>
      </c>
      <c r="U539" s="32">
        <f t="shared" si="1212"/>
        <v>6.1485098422961293E-2</v>
      </c>
      <c r="V539" s="32">
        <f t="shared" si="1212"/>
        <v>-0.40185825456143859</v>
      </c>
      <c r="W539" s="32">
        <f t="shared" si="1212"/>
        <v>0.10276233106626131</v>
      </c>
      <c r="X539" s="32">
        <f t="shared" si="1212"/>
        <v>-0.36058102191813857</v>
      </c>
      <c r="Y539" s="32">
        <f t="shared" si="1212"/>
        <v>-0.82392437490253845</v>
      </c>
      <c r="Z539" s="32">
        <f t="shared" si="1212"/>
        <v>1.3128835959472718</v>
      </c>
      <c r="AA539" s="32">
        <f t="shared" si="1212"/>
        <v>0.84954024296287178</v>
      </c>
      <c r="AB539" s="32">
        <f t="shared" si="1212"/>
        <v>0.3861968899784719</v>
      </c>
      <c r="AC539" s="32">
        <f t="shared" si="1212"/>
        <v>0.89081747560617175</v>
      </c>
      <c r="AD539" s="32">
        <f t="shared" si="1212"/>
        <v>0.42747412262177187</v>
      </c>
      <c r="AE539" s="32">
        <f t="shared" si="1212"/>
        <v>-3.5869230362628013E-2</v>
      </c>
      <c r="AF539" s="32">
        <f t="shared" si="1212"/>
        <v>0.46875135526507189</v>
      </c>
      <c r="AG539" s="32">
        <f t="shared" si="1212"/>
        <v>5.4080022806720085E-3</v>
      </c>
      <c r="AH539" s="32">
        <f t="shared" si="1212"/>
        <v>-0.45793535070372787</v>
      </c>
      <c r="AI539" s="32">
        <f t="shared" si="1212"/>
        <v>1.8008689615456857</v>
      </c>
      <c r="AJ539" s="32">
        <f t="shared" si="1212"/>
        <v>1.3375256085612857</v>
      </c>
      <c r="AK539" s="32">
        <f t="shared" si="1212"/>
        <v>0.87418225557688578</v>
      </c>
      <c r="AL539" s="32">
        <f t="shared" si="1212"/>
        <v>1.3788028412045858</v>
      </c>
      <c r="AM539" s="32">
        <f t="shared" si="1212"/>
        <v>0.91545948822018586</v>
      </c>
      <c r="AN539" s="32">
        <f t="shared" si="1212"/>
        <v>0.45211613523578598</v>
      </c>
      <c r="AO539" s="32">
        <f t="shared" si="1212"/>
        <v>0.95673672086348582</v>
      </c>
      <c r="AP539" s="32">
        <f t="shared" si="1212"/>
        <v>0.493393367879086</v>
      </c>
      <c r="AQ539" s="32">
        <f t="shared" si="1212"/>
        <v>3.0050014894686117E-2</v>
      </c>
      <c r="AR539" s="32">
        <f t="shared" si="1212"/>
        <v>0.45842227842688743</v>
      </c>
      <c r="AS539" s="32">
        <f t="shared" si="1212"/>
        <v>-4.9210745575124504E-3</v>
      </c>
      <c r="AT539" s="32">
        <f t="shared" si="1212"/>
        <v>-0.46826442754191233</v>
      </c>
      <c r="AU539" s="32">
        <f t="shared" si="1212"/>
        <v>3.6356158085787571E-2</v>
      </c>
      <c r="AV539" s="32">
        <f t="shared" si="1212"/>
        <v>-0.42698719489861231</v>
      </c>
      <c r="AW539" s="32">
        <f t="shared" ref="AW539:CB539" si="1213">SUMPRODUCT(AH$3:AH$6,$K539:$K542)</f>
        <v>-0.89033054788301214</v>
      </c>
      <c r="AX539" s="32">
        <f t="shared" si="1213"/>
        <v>-0.38570996225531229</v>
      </c>
      <c r="AY539" s="32">
        <f t="shared" si="1213"/>
        <v>-0.84905331523971217</v>
      </c>
      <c r="AZ539" s="32">
        <f t="shared" si="1213"/>
        <v>-1.3123966682241122</v>
      </c>
      <c r="BA539" s="32">
        <f t="shared" si="1213"/>
        <v>0.82441130262569806</v>
      </c>
      <c r="BB539" s="32">
        <f t="shared" si="1213"/>
        <v>0.36106794964129812</v>
      </c>
      <c r="BC539" s="32">
        <f t="shared" si="1213"/>
        <v>-0.10227540334310176</v>
      </c>
      <c r="BD539" s="32">
        <f t="shared" si="1213"/>
        <v>0.40234518228459815</v>
      </c>
      <c r="BE539" s="32">
        <f t="shared" si="1213"/>
        <v>-6.0998170699801756E-2</v>
      </c>
      <c r="BF539" s="32">
        <f t="shared" si="1213"/>
        <v>-0.52434152368420162</v>
      </c>
      <c r="BG539" s="32">
        <f t="shared" si="1213"/>
        <v>-1.9720938056501713E-2</v>
      </c>
      <c r="BH539" s="32">
        <f t="shared" si="1213"/>
        <v>-0.48306429104090159</v>
      </c>
      <c r="BI539" s="32">
        <f t="shared" si="1213"/>
        <v>-0.94640764402530153</v>
      </c>
      <c r="BJ539" s="32">
        <f t="shared" si="1213"/>
        <v>1.3123966682241122</v>
      </c>
      <c r="BK539" s="32">
        <f t="shared" si="1213"/>
        <v>0.84905331523971217</v>
      </c>
      <c r="BL539" s="32">
        <f t="shared" si="1213"/>
        <v>0.38570996225531229</v>
      </c>
      <c r="BM539" s="32">
        <f t="shared" si="1213"/>
        <v>0.89033054788301214</v>
      </c>
      <c r="BN539" s="32">
        <f t="shared" si="1213"/>
        <v>0.42698719489861231</v>
      </c>
      <c r="BO539" s="32">
        <f t="shared" si="1213"/>
        <v>-3.6356158085787571E-2</v>
      </c>
      <c r="BP539" s="32">
        <f t="shared" si="1213"/>
        <v>0.46826442754191233</v>
      </c>
      <c r="BQ539" s="32">
        <f t="shared" si="1213"/>
        <v>4.9210745575124504E-3</v>
      </c>
      <c r="BR539" s="32">
        <f t="shared" si="1213"/>
        <v>-0.45842227842688743</v>
      </c>
      <c r="BS539" s="32">
        <f t="shared" si="1213"/>
        <v>-3.0050014894686117E-2</v>
      </c>
      <c r="BT539" s="32">
        <f t="shared" si="1213"/>
        <v>-0.493393367879086</v>
      </c>
      <c r="BU539" s="32">
        <f t="shared" si="1213"/>
        <v>-0.95673672086348582</v>
      </c>
      <c r="BV539" s="32">
        <f t="shared" si="1213"/>
        <v>-0.45211613523578598</v>
      </c>
      <c r="BW539" s="32">
        <f t="shared" si="1213"/>
        <v>-0.91545948822018586</v>
      </c>
      <c r="BX539" s="32">
        <f t="shared" si="1213"/>
        <v>-1.3788028412045858</v>
      </c>
      <c r="BY539" s="32">
        <f t="shared" si="1213"/>
        <v>-0.87418225557688578</v>
      </c>
      <c r="BZ539" s="32">
        <f t="shared" si="1213"/>
        <v>-1.3375256085612857</v>
      </c>
      <c r="CA539" s="32">
        <f t="shared" si="1213"/>
        <v>-1.8008689615456857</v>
      </c>
      <c r="CB539" s="32">
        <f t="shared" si="1213"/>
        <v>0.3359390093041244</v>
      </c>
      <c r="CC539" s="32">
        <f t="shared" ref="CC539:CS539" si="1214">SUMPRODUCT(BN$3:BN$6,$K539:$K542)</f>
        <v>-0.12740434368027548</v>
      </c>
      <c r="CD539" s="32">
        <f t="shared" si="1214"/>
        <v>-0.59074769666467541</v>
      </c>
      <c r="CE539" s="32">
        <f t="shared" si="1214"/>
        <v>-8.6127111036975457E-2</v>
      </c>
      <c r="CF539" s="32">
        <f t="shared" si="1214"/>
        <v>-0.54947046402137534</v>
      </c>
      <c r="CG539" s="32">
        <f t="shared" si="1214"/>
        <v>-1.0128138170057752</v>
      </c>
      <c r="CH539" s="32">
        <f t="shared" si="1214"/>
        <v>-0.50819323137807537</v>
      </c>
      <c r="CI539" s="32">
        <f t="shared" si="1214"/>
        <v>-0.97153658436247525</v>
      </c>
      <c r="CJ539" s="32">
        <f t="shared" si="1214"/>
        <v>-1.4348799373468752</v>
      </c>
      <c r="CK539" s="32">
        <f t="shared" si="1214"/>
        <v>0.82392437490253845</v>
      </c>
      <c r="CL539" s="32">
        <f t="shared" si="1214"/>
        <v>0.36058102191813857</v>
      </c>
      <c r="CM539" s="32">
        <f t="shared" si="1214"/>
        <v>-0.10276233106626131</v>
      </c>
      <c r="CN539" s="32">
        <f t="shared" si="1214"/>
        <v>0.40185825456143859</v>
      </c>
      <c r="CO539" s="32">
        <f t="shared" si="1214"/>
        <v>-6.1485098422961293E-2</v>
      </c>
      <c r="CP539" s="32">
        <f t="shared" si="1214"/>
        <v>-0.52482845140736112</v>
      </c>
      <c r="CQ539" s="32">
        <f t="shared" si="1214"/>
        <v>-2.0207865779661272E-2</v>
      </c>
      <c r="CR539" s="32">
        <f t="shared" si="1214"/>
        <v>-0.48355121876406115</v>
      </c>
      <c r="CS539" s="32">
        <f t="shared" si="1214"/>
        <v>-0.94689457174846103</v>
      </c>
    </row>
    <row r="540" spans="2:97" ht="13.9" thickTop="1" thickBot="1" x14ac:dyDescent="0.4">
      <c r="H540" s="33">
        <f>H539</f>
        <v>1.0681014910420353E-9</v>
      </c>
      <c r="I540" s="33">
        <f t="shared" ref="I540:J540" si="1215">I535</f>
        <v>0.42698719449021033</v>
      </c>
      <c r="J540" s="33">
        <f t="shared" si="1215"/>
        <v>0.3823625335957519</v>
      </c>
      <c r="K540" s="33">
        <f t="shared" ref="K540:K542" si="1216">I540+J540*H540</f>
        <v>0.42698719489861231</v>
      </c>
      <c r="L540" s="33">
        <f>$CE$4-$CE$7*SUMPRODUCT($B$4:$CD$4,Q541:CS541)</f>
        <v>-5.3545846867564251E-8</v>
      </c>
      <c r="M540" s="39" t="s">
        <v>375</v>
      </c>
      <c r="O540" s="47">
        <f t="shared" ref="O540:O541" si="1217">SUM(Q540:CS540)</f>
        <v>103.79476317025762</v>
      </c>
      <c r="P540" s="39" t="s">
        <v>365</v>
      </c>
      <c r="Q540" s="33">
        <f>EXP(Q539)</f>
        <v>2.5776923784777468</v>
      </c>
      <c r="R540" s="33">
        <f>EXP(R539)</f>
        <v>1.6218236382895916</v>
      </c>
      <c r="S540" s="33">
        <f t="shared" ref="S540:CD540" si="1218">EXP(S539)</f>
        <v>1.0204134270157619</v>
      </c>
      <c r="T540" s="33">
        <f t="shared" si="1218"/>
        <v>1.6901688774155044</v>
      </c>
      <c r="U540" s="33">
        <f t="shared" si="1218"/>
        <v>1.0634146498554009</v>
      </c>
      <c r="V540" s="33">
        <f t="shared" si="1218"/>
        <v>0.66907557738035472</v>
      </c>
      <c r="W540" s="33">
        <f t="shared" si="1218"/>
        <v>1.1082279864096858</v>
      </c>
      <c r="X540" s="33">
        <f t="shared" si="1218"/>
        <v>0.6972710785740569</v>
      </c>
      <c r="Y540" s="33">
        <f t="shared" si="1218"/>
        <v>0.43870662262457683</v>
      </c>
      <c r="Z540" s="33">
        <f t="shared" si="1218"/>
        <v>3.7168762431780022</v>
      </c>
      <c r="AA540" s="33">
        <f t="shared" si="1218"/>
        <v>2.3385714300567524</v>
      </c>
      <c r="AB540" s="33">
        <f t="shared" si="1218"/>
        <v>1.4713743411595683</v>
      </c>
      <c r="AC540" s="33">
        <f t="shared" si="1218"/>
        <v>2.4371211242570521</v>
      </c>
      <c r="AD540" s="33">
        <f t="shared" si="1218"/>
        <v>1.5333794993137173</v>
      </c>
      <c r="AE540" s="33">
        <f t="shared" si="1218"/>
        <v>0.96476644739286699</v>
      </c>
      <c r="AF540" s="33">
        <f t="shared" si="1218"/>
        <v>1.5979976156595193</v>
      </c>
      <c r="AG540" s="33">
        <f t="shared" si="1218"/>
        <v>1.0054226519215306</v>
      </c>
      <c r="AH540" s="33">
        <f t="shared" si="1218"/>
        <v>0.63258837127846346</v>
      </c>
      <c r="AI540" s="33">
        <f t="shared" si="1218"/>
        <v>6.0549066601129553</v>
      </c>
      <c r="AJ540" s="33">
        <f t="shared" si="1218"/>
        <v>3.809605378438313</v>
      </c>
      <c r="AK540" s="33">
        <f t="shared" si="1218"/>
        <v>2.3969144289262059</v>
      </c>
      <c r="AL540" s="33">
        <f t="shared" si="1218"/>
        <v>3.9701458863071721</v>
      </c>
      <c r="AM540" s="33">
        <f t="shared" si="1218"/>
        <v>2.4979227543333251</v>
      </c>
      <c r="AN540" s="33">
        <f t="shared" si="1218"/>
        <v>1.5716344601180288</v>
      </c>
      <c r="AO540" s="33">
        <f t="shared" si="1218"/>
        <v>2.6031876696622294</v>
      </c>
      <c r="AP540" s="33">
        <f t="shared" si="1218"/>
        <v>1.6378646780402266</v>
      </c>
      <c r="AQ540" s="33">
        <f t="shared" si="1218"/>
        <v>1.0305060733173685</v>
      </c>
      <c r="AR540" s="33">
        <f t="shared" si="1218"/>
        <v>1.5815767278012387</v>
      </c>
      <c r="AS540" s="33">
        <f t="shared" si="1218"/>
        <v>0.99509101409204326</v>
      </c>
      <c r="AT540" s="33">
        <f t="shared" si="1218"/>
        <v>0.62608794687017744</v>
      </c>
      <c r="AU540" s="33">
        <f t="shared" si="1218"/>
        <v>1.0370251256097989</v>
      </c>
      <c r="AV540" s="33">
        <f t="shared" si="1218"/>
        <v>0.65247190714333114</v>
      </c>
      <c r="AW540" s="33">
        <f t="shared" si="1218"/>
        <v>0.41052003379466928</v>
      </c>
      <c r="AX540" s="33">
        <f t="shared" si="1218"/>
        <v>0.6799677133850508</v>
      </c>
      <c r="AY540" s="33">
        <f t="shared" si="1218"/>
        <v>0.42781975073877798</v>
      </c>
      <c r="AZ540" s="33">
        <f t="shared" si="1218"/>
        <v>0.2691741615363204</v>
      </c>
      <c r="BA540" s="33">
        <f t="shared" si="1218"/>
        <v>2.2805378234462492</v>
      </c>
      <c r="BB540" s="33">
        <f t="shared" si="1218"/>
        <v>1.4348609558534069</v>
      </c>
      <c r="BC540" s="33">
        <f t="shared" si="1218"/>
        <v>0.9027808885543257</v>
      </c>
      <c r="BD540" s="33">
        <f t="shared" si="1218"/>
        <v>1.4953274041311369</v>
      </c>
      <c r="BE540" s="33">
        <f t="shared" si="1218"/>
        <v>0.94082496082572298</v>
      </c>
      <c r="BF540" s="33">
        <f t="shared" si="1218"/>
        <v>0.59194501783844611</v>
      </c>
      <c r="BG540" s="33">
        <f t="shared" si="1218"/>
        <v>0.98047224762385765</v>
      </c>
      <c r="BH540" s="33">
        <f t="shared" si="1218"/>
        <v>0.61689016158800192</v>
      </c>
      <c r="BI540" s="33">
        <f t="shared" si="1218"/>
        <v>0.3881328333222383</v>
      </c>
      <c r="BJ540" s="33">
        <f t="shared" si="1218"/>
        <v>3.7150668336532262</v>
      </c>
      <c r="BK540" s="33">
        <f t="shared" si="1218"/>
        <v>2.3374329919858914</v>
      </c>
      <c r="BL540" s="33">
        <f t="shared" si="1218"/>
        <v>1.4706580626038077</v>
      </c>
      <c r="BM540" s="33">
        <f t="shared" si="1218"/>
        <v>2.4359347112890775</v>
      </c>
      <c r="BN540" s="33">
        <f t="shared" si="1218"/>
        <v>1.5326330360769478</v>
      </c>
      <c r="BO540" s="33">
        <f t="shared" si="1218"/>
        <v>0.96429679021708647</v>
      </c>
      <c r="BP540" s="33">
        <f t="shared" si="1218"/>
        <v>1.597219695729672</v>
      </c>
      <c r="BQ540" s="33">
        <f t="shared" si="1218"/>
        <v>1.0049332029316291</v>
      </c>
      <c r="BR540" s="33">
        <f t="shared" si="1218"/>
        <v>0.63228042144388008</v>
      </c>
      <c r="BS540" s="33">
        <f t="shared" si="1218"/>
        <v>0.97039699803110868</v>
      </c>
      <c r="BT540" s="33">
        <f t="shared" si="1218"/>
        <v>0.61055105065000947</v>
      </c>
      <c r="BU540" s="33">
        <f t="shared" si="1218"/>
        <v>0.38414441327226806</v>
      </c>
      <c r="BV540" s="33">
        <f t="shared" si="1218"/>
        <v>0.63628027087475592</v>
      </c>
      <c r="BW540" s="33">
        <f t="shared" si="1218"/>
        <v>0.40033263569308886</v>
      </c>
      <c r="BX540" s="33">
        <f t="shared" si="1218"/>
        <v>0.25187991288908257</v>
      </c>
      <c r="BY540" s="33">
        <f t="shared" si="1218"/>
        <v>0.41720304568736322</v>
      </c>
      <c r="BZ540" s="33">
        <f t="shared" si="1218"/>
        <v>0.26249437951232996</v>
      </c>
      <c r="CA540" s="33">
        <f t="shared" si="1218"/>
        <v>0.16515531223421778</v>
      </c>
      <c r="CB540" s="33">
        <f t="shared" si="1218"/>
        <v>1.3992536807526645</v>
      </c>
      <c r="CC540" s="33">
        <f t="shared" si="1218"/>
        <v>0.88037762549018617</v>
      </c>
      <c r="CD540" s="33">
        <f t="shared" si="1218"/>
        <v>0.55391297098237957</v>
      </c>
      <c r="CE540" s="33">
        <f t="shared" ref="CE540:CS540" si="1219">EXP(CE539)</f>
        <v>0.91747760227846775</v>
      </c>
      <c r="CF540" s="33">
        <f t="shared" si="1219"/>
        <v>0.57725540696799682</v>
      </c>
      <c r="CG540" s="33">
        <f t="shared" si="1219"/>
        <v>0.36319557452547974</v>
      </c>
      <c r="CH540" s="33">
        <f t="shared" si="1219"/>
        <v>0.60158151610496902</v>
      </c>
      <c r="CI540" s="33">
        <f t="shared" si="1219"/>
        <v>0.37850099233070772</v>
      </c>
      <c r="CJ540" s="33">
        <f t="shared" si="1219"/>
        <v>0.23814395449333042</v>
      </c>
      <c r="CK540" s="33">
        <f t="shared" si="1219"/>
        <v>2.2794276366685944</v>
      </c>
      <c r="CL540" s="33">
        <f t="shared" si="1219"/>
        <v>1.4341624523492844</v>
      </c>
      <c r="CM540" s="33">
        <f t="shared" si="1219"/>
        <v>0.90234140651842698</v>
      </c>
      <c r="CN540" s="33">
        <f t="shared" si="1219"/>
        <v>1.4945994650041188</v>
      </c>
      <c r="CO540" s="33">
        <f t="shared" si="1219"/>
        <v>0.94036695858569963</v>
      </c>
      <c r="CP540" s="33">
        <f t="shared" si="1219"/>
        <v>0.59165685356195563</v>
      </c>
      <c r="CQ540" s="33">
        <f t="shared" si="1219"/>
        <v>0.9799949447201397</v>
      </c>
      <c r="CR540" s="33">
        <f t="shared" si="1219"/>
        <v>0.61658985378621101</v>
      </c>
      <c r="CS540" s="33">
        <f t="shared" si="1219"/>
        <v>0.38794388669083502</v>
      </c>
    </row>
    <row r="541" spans="2:97" ht="13.9" thickTop="1" thickBot="1" x14ac:dyDescent="0.4">
      <c r="H541" s="32">
        <f t="shared" ref="H541:H542" si="1220">H540</f>
        <v>1.0681014910420353E-9</v>
      </c>
      <c r="I541" s="32">
        <f t="shared" ref="I541:J541" si="1221">I536</f>
        <v>-0.42206612108907821</v>
      </c>
      <c r="J541" s="32">
        <f t="shared" si="1221"/>
        <v>0.7002877264617563</v>
      </c>
      <c r="K541" s="32">
        <f t="shared" si="1216"/>
        <v>-0.42206612034109986</v>
      </c>
      <c r="L541" s="32">
        <f>$CE$5-$CE$7*SUMPRODUCT($B$5:$CD$5,Q541:CS541)</f>
        <v>-9.2417479891082621E-8</v>
      </c>
      <c r="M541" s="32">
        <f>SUMPRODUCT($B$7:$CD$7, LN(Q541:CS541))</f>
        <v>-2480.3390488774926</v>
      </c>
      <c r="O541" s="48">
        <f t="shared" si="1217"/>
        <v>1.0000000000000002</v>
      </c>
      <c r="P541" s="39" t="s">
        <v>366</v>
      </c>
      <c r="Q541" s="32">
        <f t="shared" ref="Q541:AV541" si="1222">Q540/$O540</f>
        <v>2.483451283808492E-2</v>
      </c>
      <c r="R541" s="32">
        <f t="shared" si="1222"/>
        <v>1.562529349991643E-2</v>
      </c>
      <c r="S541" s="32">
        <f t="shared" si="1222"/>
        <v>9.8310685033497058E-3</v>
      </c>
      <c r="T541" s="32">
        <f t="shared" si="1222"/>
        <v>1.6283758696410053E-2</v>
      </c>
      <c r="U541" s="32">
        <f t="shared" si="1222"/>
        <v>1.0245359374355433E-2</v>
      </c>
      <c r="V541" s="32">
        <f t="shared" si="1222"/>
        <v>6.4461400261865837E-3</v>
      </c>
      <c r="W541" s="32">
        <f t="shared" si="1222"/>
        <v>1.0677108869084528E-2</v>
      </c>
      <c r="X541" s="32">
        <f t="shared" si="1222"/>
        <v>6.7177866905510685E-3</v>
      </c>
      <c r="Y541" s="32">
        <f t="shared" si="1222"/>
        <v>4.2266739595036538E-3</v>
      </c>
      <c r="Z541" s="32">
        <f t="shared" si="1222"/>
        <v>3.5809862941554194E-2</v>
      </c>
      <c r="AA541" s="32">
        <f t="shared" si="1222"/>
        <v>2.2530726586087242E-2</v>
      </c>
      <c r="AB541" s="32">
        <f t="shared" si="1222"/>
        <v>1.4175805177627598E-2</v>
      </c>
      <c r="AC541" s="32">
        <f t="shared" si="1222"/>
        <v>2.3480193507059408E-2</v>
      </c>
      <c r="AD541" s="32">
        <f t="shared" si="1222"/>
        <v>1.4773187514272463E-2</v>
      </c>
      <c r="AE541" s="32">
        <f t="shared" si="1222"/>
        <v>9.2949433856343213E-3</v>
      </c>
      <c r="AF541" s="32">
        <f t="shared" si="1222"/>
        <v>1.5395744128615396E-2</v>
      </c>
      <c r="AG541" s="32">
        <f t="shared" si="1222"/>
        <v>9.6866414182409759E-3</v>
      </c>
      <c r="AH541" s="32">
        <f t="shared" si="1222"/>
        <v>6.0946077813271759E-3</v>
      </c>
      <c r="AI541" s="32">
        <f t="shared" si="1222"/>
        <v>5.833537719220875E-2</v>
      </c>
      <c r="AJ541" s="32">
        <f t="shared" si="1222"/>
        <v>3.6703252284407691E-2</v>
      </c>
      <c r="AK541" s="32">
        <f t="shared" si="1222"/>
        <v>2.309282622471498E-2</v>
      </c>
      <c r="AL541" s="32">
        <f t="shared" si="1222"/>
        <v>3.8249963341549557E-2</v>
      </c>
      <c r="AM541" s="32">
        <f t="shared" si="1222"/>
        <v>2.406598057587846E-2</v>
      </c>
      <c r="AN541" s="32">
        <f t="shared" si="1222"/>
        <v>1.5141751010501659E-2</v>
      </c>
      <c r="AO541" s="32">
        <f t="shared" si="1222"/>
        <v>2.5080144606064021E-2</v>
      </c>
      <c r="AP541" s="32">
        <f t="shared" si="1222"/>
        <v>1.577983925213634E-2</v>
      </c>
      <c r="AQ541" s="32">
        <f t="shared" si="1222"/>
        <v>9.9283050689850209E-3</v>
      </c>
      <c r="AR541" s="32">
        <f t="shared" si="1222"/>
        <v>1.5237538768761692E-2</v>
      </c>
      <c r="AS541" s="32">
        <f t="shared" si="1222"/>
        <v>9.5871023132425865E-3</v>
      </c>
      <c r="AT541" s="32">
        <f t="shared" si="1222"/>
        <v>6.031980109084953E-3</v>
      </c>
      <c r="AU541" s="32">
        <f t="shared" si="1222"/>
        <v>9.9911122096664542E-3</v>
      </c>
      <c r="AV541" s="32">
        <f t="shared" si="1222"/>
        <v>6.28617366825205E-3</v>
      </c>
      <c r="AW541" s="32">
        <f t="shared" ref="AW541:CB541" si="1223">AW540/$O540</f>
        <v>3.9551131603940476E-3</v>
      </c>
      <c r="AX541" s="32">
        <f t="shared" si="1223"/>
        <v>6.5510791933662358E-3</v>
      </c>
      <c r="AY541" s="32">
        <f t="shared" si="1223"/>
        <v>4.1217855089375997E-3</v>
      </c>
      <c r="AZ541" s="32">
        <f t="shared" si="1223"/>
        <v>2.593330851333858E-3</v>
      </c>
      <c r="BA541" s="32">
        <f t="shared" si="1223"/>
        <v>2.1971607755445384E-2</v>
      </c>
      <c r="BB541" s="32">
        <f t="shared" si="1223"/>
        <v>1.3824020711909732E-2</v>
      </c>
      <c r="BC541" s="32">
        <f t="shared" si="1223"/>
        <v>8.6977498765854633E-3</v>
      </c>
      <c r="BD541" s="32">
        <f t="shared" si="1223"/>
        <v>1.4406578506068819E-2</v>
      </c>
      <c r="BE541" s="32">
        <f t="shared" si="1223"/>
        <v>9.0642815888741894E-3</v>
      </c>
      <c r="BF541" s="32">
        <f t="shared" si="1223"/>
        <v>5.7030335612160039E-3</v>
      </c>
      <c r="BG541" s="32">
        <f t="shared" si="1223"/>
        <v>9.4462593070862352E-3</v>
      </c>
      <c r="BH541" s="32">
        <f t="shared" si="1223"/>
        <v>5.9433649901594618E-3</v>
      </c>
      <c r="BI541" s="32">
        <f t="shared" si="1223"/>
        <v>3.7394259735972664E-3</v>
      </c>
      <c r="BJ541" s="32">
        <f t="shared" si="1223"/>
        <v>3.5792430371070764E-2</v>
      </c>
      <c r="BK541" s="32">
        <f t="shared" si="1223"/>
        <v>2.2519758421258026E-2</v>
      </c>
      <c r="BL541" s="32">
        <f t="shared" si="1223"/>
        <v>1.4168904265347605E-2</v>
      </c>
      <c r="BM541" s="32">
        <f t="shared" si="1223"/>
        <v>2.3468763133004521E-2</v>
      </c>
      <c r="BN541" s="32">
        <f t="shared" si="1223"/>
        <v>1.4765995790779198E-2</v>
      </c>
      <c r="BO541" s="32">
        <f t="shared" si="1223"/>
        <v>9.2904185217448972E-3</v>
      </c>
      <c r="BP541" s="32">
        <f t="shared" si="1223"/>
        <v>1.5388249338839043E-2</v>
      </c>
      <c r="BQ541" s="32">
        <f t="shared" si="1223"/>
        <v>9.6819258721483614E-3</v>
      </c>
      <c r="BR541" s="32">
        <f t="shared" si="1223"/>
        <v>6.0916408702309166E-3</v>
      </c>
      <c r="BS541" s="32">
        <f t="shared" si="1223"/>
        <v>9.3491903482581084E-3</v>
      </c>
      <c r="BT541" s="32">
        <f t="shared" si="1223"/>
        <v>5.8822914760015832E-3</v>
      </c>
      <c r="BU541" s="32">
        <f t="shared" si="1223"/>
        <v>3.7009999497002039E-3</v>
      </c>
      <c r="BV541" s="32">
        <f t="shared" si="1223"/>
        <v>6.1301770093260535E-3</v>
      </c>
      <c r="BW541" s="32">
        <f t="shared" si="1223"/>
        <v>3.8569637182601533E-3</v>
      </c>
      <c r="BX541" s="32">
        <f t="shared" si="1223"/>
        <v>2.4267111865356491E-3</v>
      </c>
      <c r="BY541" s="32">
        <f t="shared" si="1223"/>
        <v>4.0194999530276179E-3</v>
      </c>
      <c r="BZ541" s="32">
        <f t="shared" si="1223"/>
        <v>2.5289751765390383E-3</v>
      </c>
      <c r="CA541" s="32">
        <f t="shared" si="1223"/>
        <v>1.5911719164801083E-3</v>
      </c>
      <c r="CB541" s="32">
        <f t="shared" si="1223"/>
        <v>1.3480966072030313E-2</v>
      </c>
      <c r="CC541" s="32">
        <f t="shared" ref="CC541:CS541" si="1224">CC540/$O540</f>
        <v>8.4819079363963358E-3</v>
      </c>
      <c r="CD541" s="32">
        <f t="shared" si="1224"/>
        <v>5.3366177065578895E-3</v>
      </c>
      <c r="CE541" s="32">
        <f t="shared" si="1224"/>
        <v>8.8393438575846261E-3</v>
      </c>
      <c r="CF541" s="32">
        <f t="shared" si="1224"/>
        <v>5.561508011932237E-3</v>
      </c>
      <c r="CG541" s="32">
        <f t="shared" si="1224"/>
        <v>3.4991705114228093E-3</v>
      </c>
      <c r="CH541" s="32">
        <f t="shared" si="1224"/>
        <v>5.7958754153923644E-3</v>
      </c>
      <c r="CI541" s="32">
        <f t="shared" si="1224"/>
        <v>3.6466289894591438E-3</v>
      </c>
      <c r="CJ541" s="32">
        <f t="shared" si="1224"/>
        <v>2.2943735042074893E-3</v>
      </c>
      <c r="CK541" s="32">
        <f t="shared" si="1224"/>
        <v>2.1960911774802951E-2</v>
      </c>
      <c r="CL541" s="32">
        <f t="shared" si="1224"/>
        <v>1.381729105154164E-2</v>
      </c>
      <c r="CM541" s="32">
        <f t="shared" si="1224"/>
        <v>8.6935157319863003E-3</v>
      </c>
      <c r="CN541" s="32">
        <f t="shared" si="1224"/>
        <v>1.4399565251211017E-2</v>
      </c>
      <c r="CO541" s="32">
        <f t="shared" si="1224"/>
        <v>9.0598690132679231E-3</v>
      </c>
      <c r="CP541" s="32">
        <f t="shared" si="1224"/>
        <v>5.7002572720498759E-3</v>
      </c>
      <c r="CQ541" s="32">
        <f t="shared" si="1224"/>
        <v>9.4416607812151856E-3</v>
      </c>
      <c r="CR541" s="32">
        <f t="shared" si="1224"/>
        <v>5.9404717054443333E-3</v>
      </c>
      <c r="CS541" s="32">
        <f t="shared" si="1224"/>
        <v>3.7376055866564207E-3</v>
      </c>
    </row>
    <row r="542" spans="2:97" ht="13.15" thickTop="1" x14ac:dyDescent="0.35">
      <c r="H542" s="34">
        <f t="shared" si="1220"/>
        <v>1.0681014910420353E-9</v>
      </c>
      <c r="I542" s="34">
        <f t="shared" ref="I542:J542" si="1225">I537</f>
        <v>-0.46334335229010726</v>
      </c>
      <c r="J542" s="34">
        <f t="shared" si="1225"/>
        <v>-0.65002494299715874</v>
      </c>
      <c r="K542" s="34">
        <f t="shared" si="1216"/>
        <v>-0.46334335298439988</v>
      </c>
      <c r="L542" s="34">
        <f>$CE$6-$CE$7*SUMPRODUCT($B$6:$CD$6,Q541:CS541)</f>
        <v>8.4295436408865498E-8</v>
      </c>
    </row>
    <row r="543" spans="2:97" ht="13.5" thickBot="1" x14ac:dyDescent="0.4">
      <c r="B543" s="39" t="s">
        <v>367</v>
      </c>
      <c r="D543" s="39" t="s">
        <v>368</v>
      </c>
      <c r="E543" s="39" t="s">
        <v>369</v>
      </c>
      <c r="F543" s="39" t="s">
        <v>370</v>
      </c>
      <c r="H543" s="39" t="s">
        <v>347</v>
      </c>
      <c r="I543" s="39" t="s">
        <v>371</v>
      </c>
      <c r="J543" s="39" t="s">
        <v>372</v>
      </c>
      <c r="K543" s="39" t="s">
        <v>349</v>
      </c>
      <c r="L543" s="39" t="s">
        <v>373</v>
      </c>
      <c r="M543" s="39" t="s">
        <v>374</v>
      </c>
      <c r="O543" s="45" t="s">
        <v>336</v>
      </c>
    </row>
    <row r="544" spans="2:97" ht="13.9" thickTop="1" thickBot="1" x14ac:dyDescent="0.4">
      <c r="B544" s="32">
        <f>1+B539</f>
        <v>9</v>
      </c>
      <c r="D544" s="32">
        <f>IF(F539,IF(M544&lt;0,D539,H544),E539)</f>
        <v>5.3405074552101764E-10</v>
      </c>
      <c r="E544" s="32">
        <f>IF(F539,IF(M544&lt;0,H544,E539),H544)</f>
        <v>1.0681014910420353E-9</v>
      </c>
      <c r="F544" s="32" t="b">
        <f>OR(F539,M544*M539&lt;=0)</f>
        <v>1</v>
      </c>
      <c r="H544" s="32">
        <f>IF(F539,(D539+E539)/2,2*H539)</f>
        <v>5.3405074552101764E-10</v>
      </c>
      <c r="I544" s="32">
        <f>I539</f>
        <v>-0.48847229225347211</v>
      </c>
      <c r="J544" s="32">
        <f>J539</f>
        <v>-1</v>
      </c>
      <c r="K544" s="32">
        <f>I544+J544*H544</f>
        <v>-0.48847229278752285</v>
      </c>
      <c r="L544" s="32">
        <f>$CE$3-$CE$7*SUMPRODUCT($B$3:$CD$3,Q546:CS546)</f>
        <v>-6.1964186670593335E-8</v>
      </c>
      <c r="M544" s="32">
        <f>SUMPRODUCT(L544:L547,J544:J547)</f>
        <v>1.2961916819609738E-7</v>
      </c>
      <c r="O544" s="46">
        <f>SUM(Q544:CS544)</f>
        <v>-1.6469506081070184</v>
      </c>
      <c r="P544" s="39" t="s">
        <v>363</v>
      </c>
      <c r="Q544" s="32">
        <f t="shared" ref="Q544:AV544" si="1226">SUMPRODUCT(B$3:B$6,$K544:$K547)</f>
        <v>0.94689457144545419</v>
      </c>
      <c r="R544" s="32">
        <f t="shared" si="1226"/>
        <v>0.48355121880820057</v>
      </c>
      <c r="S544" s="32">
        <f t="shared" si="1226"/>
        <v>2.0207866170946998E-2</v>
      </c>
      <c r="T544" s="32">
        <f t="shared" si="1226"/>
        <v>0.5248284507303651</v>
      </c>
      <c r="U544" s="32">
        <f t="shared" si="1226"/>
        <v>6.1485098093111534E-2</v>
      </c>
      <c r="V544" s="32">
        <f t="shared" si="1226"/>
        <v>-0.40185825454414204</v>
      </c>
      <c r="W544" s="32">
        <f t="shared" si="1226"/>
        <v>0.10276233001527607</v>
      </c>
      <c r="X544" s="32">
        <f t="shared" si="1226"/>
        <v>-0.3605810226219775</v>
      </c>
      <c r="Y544" s="32">
        <f t="shared" si="1226"/>
        <v>-0.82392437525923112</v>
      </c>
      <c r="Z544" s="32">
        <f t="shared" si="1226"/>
        <v>1.3128835954692353</v>
      </c>
      <c r="AA544" s="32">
        <f t="shared" si="1226"/>
        <v>0.84954024283198171</v>
      </c>
      <c r="AB544" s="32">
        <f t="shared" si="1226"/>
        <v>0.38619689019472814</v>
      </c>
      <c r="AC544" s="32">
        <f t="shared" si="1226"/>
        <v>0.89081747475414619</v>
      </c>
      <c r="AD544" s="32">
        <f t="shared" si="1226"/>
        <v>0.42747412211689267</v>
      </c>
      <c r="AE544" s="32">
        <f t="shared" si="1226"/>
        <v>-3.5869230520360895E-2</v>
      </c>
      <c r="AF544" s="32">
        <f t="shared" si="1226"/>
        <v>0.46875135403905721</v>
      </c>
      <c r="AG544" s="32">
        <f t="shared" si="1226"/>
        <v>5.4080014018036415E-3</v>
      </c>
      <c r="AH544" s="32">
        <f t="shared" si="1226"/>
        <v>-0.45793535123544993</v>
      </c>
      <c r="AI544" s="32">
        <f t="shared" si="1226"/>
        <v>1.8008689608342769</v>
      </c>
      <c r="AJ544" s="32">
        <f t="shared" si="1226"/>
        <v>1.3375256081970233</v>
      </c>
      <c r="AK544" s="32">
        <f t="shared" si="1226"/>
        <v>0.87418225555976969</v>
      </c>
      <c r="AL544" s="32">
        <f t="shared" si="1226"/>
        <v>1.3788028401191879</v>
      </c>
      <c r="AM544" s="32">
        <f t="shared" si="1226"/>
        <v>0.91545948748193418</v>
      </c>
      <c r="AN544" s="32">
        <f t="shared" si="1226"/>
        <v>0.45211613484468061</v>
      </c>
      <c r="AO544" s="32">
        <f t="shared" si="1226"/>
        <v>0.95673671940409877</v>
      </c>
      <c r="AP544" s="32">
        <f t="shared" si="1226"/>
        <v>0.49339336676684514</v>
      </c>
      <c r="AQ544" s="32">
        <f t="shared" si="1226"/>
        <v>3.0050014129591573E-2</v>
      </c>
      <c r="AR544" s="32">
        <f t="shared" si="1226"/>
        <v>0.45842227865793128</v>
      </c>
      <c r="AS544" s="32">
        <f t="shared" si="1226"/>
        <v>-4.921073979322288E-3</v>
      </c>
      <c r="AT544" s="32">
        <f t="shared" si="1226"/>
        <v>-0.46826442661657586</v>
      </c>
      <c r="AU544" s="32">
        <f t="shared" si="1226"/>
        <v>3.6356157942842249E-2</v>
      </c>
      <c r="AV544" s="32">
        <f t="shared" si="1226"/>
        <v>-0.42698719469441132</v>
      </c>
      <c r="AW544" s="32">
        <f t="shared" ref="AW544:CB544" si="1227">SUMPRODUCT(AH$3:AH$6,$K544:$K547)</f>
        <v>-0.89033054733166495</v>
      </c>
      <c r="AX544" s="32">
        <f t="shared" si="1227"/>
        <v>-0.38570996277224678</v>
      </c>
      <c r="AY544" s="32">
        <f t="shared" si="1227"/>
        <v>-0.84905331540950035</v>
      </c>
      <c r="AZ544" s="32">
        <f t="shared" si="1227"/>
        <v>-1.312396668046754</v>
      </c>
      <c r="BA544" s="32">
        <f t="shared" si="1227"/>
        <v>0.82441130268171237</v>
      </c>
      <c r="BB544" s="32">
        <f t="shared" si="1227"/>
        <v>0.36106795004445885</v>
      </c>
      <c r="BC544" s="32">
        <f t="shared" si="1227"/>
        <v>-0.10227540259279472</v>
      </c>
      <c r="BD544" s="32">
        <f t="shared" si="1227"/>
        <v>0.40234518196662339</v>
      </c>
      <c r="BE544" s="32">
        <f t="shared" si="1227"/>
        <v>-6.0998170670630188E-2</v>
      </c>
      <c r="BF544" s="32">
        <f t="shared" si="1227"/>
        <v>-0.52434152330788375</v>
      </c>
      <c r="BG544" s="32">
        <f t="shared" si="1227"/>
        <v>-1.9720938748465644E-2</v>
      </c>
      <c r="BH544" s="32">
        <f t="shared" si="1227"/>
        <v>-0.48306429138571921</v>
      </c>
      <c r="BI544" s="32">
        <f t="shared" si="1227"/>
        <v>-0.94640764402297273</v>
      </c>
      <c r="BJ544" s="32">
        <f t="shared" si="1227"/>
        <v>1.312396668046754</v>
      </c>
      <c r="BK544" s="32">
        <f t="shared" si="1227"/>
        <v>0.84905331540950035</v>
      </c>
      <c r="BL544" s="32">
        <f t="shared" si="1227"/>
        <v>0.38570996277224678</v>
      </c>
      <c r="BM544" s="32">
        <f t="shared" si="1227"/>
        <v>0.89033054733166495</v>
      </c>
      <c r="BN544" s="32">
        <f t="shared" si="1227"/>
        <v>0.42698719469441132</v>
      </c>
      <c r="BO544" s="32">
        <f t="shared" si="1227"/>
        <v>-3.6356157942842249E-2</v>
      </c>
      <c r="BP544" s="32">
        <f t="shared" si="1227"/>
        <v>0.46826442661657586</v>
      </c>
      <c r="BQ544" s="32">
        <f t="shared" si="1227"/>
        <v>4.921073979322288E-3</v>
      </c>
      <c r="BR544" s="32">
        <f t="shared" si="1227"/>
        <v>-0.45842227865793128</v>
      </c>
      <c r="BS544" s="32">
        <f t="shared" si="1227"/>
        <v>-3.0050014129591573E-2</v>
      </c>
      <c r="BT544" s="32">
        <f t="shared" si="1227"/>
        <v>-0.49339336676684514</v>
      </c>
      <c r="BU544" s="32">
        <f t="shared" si="1227"/>
        <v>-0.95673671940409877</v>
      </c>
      <c r="BV544" s="32">
        <f t="shared" si="1227"/>
        <v>-0.45211613484468061</v>
      </c>
      <c r="BW544" s="32">
        <f t="shared" si="1227"/>
        <v>-0.91545948748193418</v>
      </c>
      <c r="BX544" s="32">
        <f t="shared" si="1227"/>
        <v>-1.3788028401191879</v>
      </c>
      <c r="BY544" s="32">
        <f t="shared" si="1227"/>
        <v>-0.87418225555976969</v>
      </c>
      <c r="BZ544" s="32">
        <f t="shared" si="1227"/>
        <v>-1.3375256081970233</v>
      </c>
      <c r="CA544" s="32">
        <f t="shared" si="1227"/>
        <v>-1.8008689608342769</v>
      </c>
      <c r="CB544" s="32">
        <f t="shared" si="1227"/>
        <v>0.33593900989418951</v>
      </c>
      <c r="CC544" s="32">
        <f t="shared" ref="CC544:CS544" si="1228">SUMPRODUCT(BN$3:BN$6,$K544:$K547)</f>
        <v>-0.12740434274306406</v>
      </c>
      <c r="CD544" s="32">
        <f t="shared" si="1228"/>
        <v>-0.59074769538031768</v>
      </c>
      <c r="CE544" s="32">
        <f t="shared" si="1228"/>
        <v>-8.6127110820899522E-2</v>
      </c>
      <c r="CF544" s="32">
        <f t="shared" si="1228"/>
        <v>-0.54947046345815309</v>
      </c>
      <c r="CG544" s="32">
        <f t="shared" si="1228"/>
        <v>-1.0128138160954068</v>
      </c>
      <c r="CH544" s="32">
        <f t="shared" si="1228"/>
        <v>-0.50819323153598861</v>
      </c>
      <c r="CI544" s="32">
        <f t="shared" si="1228"/>
        <v>-0.97153658417324218</v>
      </c>
      <c r="CJ544" s="32">
        <f t="shared" si="1228"/>
        <v>-1.4348799368104959</v>
      </c>
      <c r="CK544" s="32">
        <f t="shared" si="1228"/>
        <v>0.82392437525923112</v>
      </c>
      <c r="CL544" s="32">
        <f t="shared" si="1228"/>
        <v>0.3605810226219775</v>
      </c>
      <c r="CM544" s="32">
        <f t="shared" si="1228"/>
        <v>-0.10276233001527607</v>
      </c>
      <c r="CN544" s="32">
        <f t="shared" si="1228"/>
        <v>0.40185825454414204</v>
      </c>
      <c r="CO544" s="32">
        <f t="shared" si="1228"/>
        <v>-6.1485098093111534E-2</v>
      </c>
      <c r="CP544" s="32">
        <f t="shared" si="1228"/>
        <v>-0.5248284507303651</v>
      </c>
      <c r="CQ544" s="32">
        <f t="shared" si="1228"/>
        <v>-2.0207866170946998E-2</v>
      </c>
      <c r="CR544" s="32">
        <f t="shared" si="1228"/>
        <v>-0.48355121880820057</v>
      </c>
      <c r="CS544" s="32">
        <f t="shared" si="1228"/>
        <v>-0.94689457144545419</v>
      </c>
    </row>
    <row r="545" spans="1:111" ht="13.9" thickTop="1" thickBot="1" x14ac:dyDescent="0.4">
      <c r="H545" s="33">
        <f>H544</f>
        <v>5.3405074552101764E-10</v>
      </c>
      <c r="I545" s="33">
        <f t="shared" ref="I545:J545" si="1229">I540</f>
        <v>0.42698719449021033</v>
      </c>
      <c r="J545" s="33">
        <f t="shared" si="1229"/>
        <v>0.3823625335957519</v>
      </c>
      <c r="K545" s="33">
        <f t="shared" ref="K545:K547" si="1230">I545+J545*H545</f>
        <v>0.42698719469441132</v>
      </c>
      <c r="L545" s="33">
        <f>$CE$4-$CE$7*SUMPRODUCT($B$4:$CD$4,Q546:CS546)</f>
        <v>2.5878307496896014E-8</v>
      </c>
      <c r="M545" s="39" t="s">
        <v>375</v>
      </c>
      <c r="O545" s="47">
        <f t="shared" ref="O545:O546" si="1231">SUM(Q545:CS545)</f>
        <v>103.79476314769329</v>
      </c>
      <c r="P545" s="39" t="s">
        <v>365</v>
      </c>
      <c r="Q545" s="33">
        <f>EXP(Q544)</f>
        <v>2.5776923776966885</v>
      </c>
      <c r="R545" s="33">
        <f>EXP(R544)</f>
        <v>1.6218236383611779</v>
      </c>
      <c r="S545" s="33">
        <f t="shared" ref="S545:CD545" si="1232">EXP(S544)</f>
        <v>1.0204134274150352</v>
      </c>
      <c r="T545" s="33">
        <f t="shared" si="1232"/>
        <v>1.6901688762712668</v>
      </c>
      <c r="U545" s="33">
        <f t="shared" si="1232"/>
        <v>1.0634146495046337</v>
      </c>
      <c r="V545" s="33">
        <f t="shared" si="1232"/>
        <v>0.66907557739192747</v>
      </c>
      <c r="W545" s="33">
        <f t="shared" si="1232"/>
        <v>1.1082279852449546</v>
      </c>
      <c r="X545" s="33">
        <f t="shared" si="1232"/>
        <v>0.69727107808329036</v>
      </c>
      <c r="Y545" s="33">
        <f t="shared" si="1232"/>
        <v>0.43870662246809339</v>
      </c>
      <c r="Z545" s="33">
        <f t="shared" si="1232"/>
        <v>3.7168762414012</v>
      </c>
      <c r="AA545" s="33">
        <f t="shared" si="1232"/>
        <v>2.3385714297506568</v>
      </c>
      <c r="AB545" s="33">
        <f t="shared" si="1232"/>
        <v>1.4713743414777622</v>
      </c>
      <c r="AC545" s="33">
        <f t="shared" si="1232"/>
        <v>2.4371211221805629</v>
      </c>
      <c r="AD545" s="33">
        <f t="shared" si="1232"/>
        <v>1.5333794985395459</v>
      </c>
      <c r="AE545" s="33">
        <f t="shared" si="1232"/>
        <v>0.9647664472406916</v>
      </c>
      <c r="AF545" s="33">
        <f t="shared" si="1232"/>
        <v>1.5979976137003506</v>
      </c>
      <c r="AG545" s="33">
        <f t="shared" si="1232"/>
        <v>1.0054226510378965</v>
      </c>
      <c r="AH545" s="33">
        <f t="shared" si="1232"/>
        <v>0.6325883709421023</v>
      </c>
      <c r="AI545" s="33">
        <f t="shared" si="1232"/>
        <v>6.0549066558054419</v>
      </c>
      <c r="AJ545" s="33">
        <f t="shared" si="1232"/>
        <v>3.8096053770506173</v>
      </c>
      <c r="AK545" s="33">
        <f t="shared" si="1232"/>
        <v>2.39691442888518</v>
      </c>
      <c r="AL545" s="33">
        <f t="shared" si="1232"/>
        <v>3.970145881997984</v>
      </c>
      <c r="AM545" s="33">
        <f t="shared" si="1232"/>
        <v>2.4979227524892291</v>
      </c>
      <c r="AN545" s="33">
        <f t="shared" si="1232"/>
        <v>1.571634459503354</v>
      </c>
      <c r="AO545" s="33">
        <f t="shared" si="1232"/>
        <v>2.603187665863171</v>
      </c>
      <c r="AP545" s="33">
        <f t="shared" si="1232"/>
        <v>1.6378646762185267</v>
      </c>
      <c r="AQ545" s="33">
        <f t="shared" si="1232"/>
        <v>1.0305060725289339</v>
      </c>
      <c r="AR545" s="33">
        <f t="shared" si="1232"/>
        <v>1.5815767281666524</v>
      </c>
      <c r="AS545" s="33">
        <f t="shared" si="1232"/>
        <v>0.99509101466739514</v>
      </c>
      <c r="AT545" s="33">
        <f t="shared" si="1232"/>
        <v>0.62608794744951946</v>
      </c>
      <c r="AU545" s="33">
        <f t="shared" si="1232"/>
        <v>1.037025125461561</v>
      </c>
      <c r="AV545" s="33">
        <f t="shared" si="1232"/>
        <v>0.65247190727656657</v>
      </c>
      <c r="AW545" s="33">
        <f t="shared" si="1232"/>
        <v>0.41052003402100834</v>
      </c>
      <c r="AX545" s="33">
        <f t="shared" si="1232"/>
        <v>0.67996771303355208</v>
      </c>
      <c r="AY545" s="33">
        <f t="shared" si="1232"/>
        <v>0.42781975066613925</v>
      </c>
      <c r="AZ545" s="33">
        <f t="shared" si="1232"/>
        <v>0.26917416158406066</v>
      </c>
      <c r="BA545" s="33">
        <f t="shared" si="1232"/>
        <v>2.2805378235739919</v>
      </c>
      <c r="BB545" s="33">
        <f t="shared" si="1232"/>
        <v>1.4348609564318866</v>
      </c>
      <c r="BC545" s="33">
        <f t="shared" si="1232"/>
        <v>0.90278088923168864</v>
      </c>
      <c r="BD545" s="33">
        <f t="shared" si="1232"/>
        <v>1.4953274036556603</v>
      </c>
      <c r="BE545" s="33">
        <f t="shared" si="1232"/>
        <v>0.94082496085316825</v>
      </c>
      <c r="BF545" s="33">
        <f t="shared" si="1232"/>
        <v>0.59194501806120559</v>
      </c>
      <c r="BG545" s="33">
        <f t="shared" si="1232"/>
        <v>0.98047224694540625</v>
      </c>
      <c r="BH545" s="33">
        <f t="shared" si="1232"/>
        <v>0.61689016137528729</v>
      </c>
      <c r="BI545" s="33">
        <f t="shared" si="1232"/>
        <v>0.38813283332314219</v>
      </c>
      <c r="BJ545" s="33">
        <f t="shared" si="1232"/>
        <v>3.7150668329943293</v>
      </c>
      <c r="BK545" s="33">
        <f t="shared" si="1232"/>
        <v>2.3374329923827597</v>
      </c>
      <c r="BL545" s="33">
        <f t="shared" si="1232"/>
        <v>1.4706580633640416</v>
      </c>
      <c r="BM545" s="33">
        <f t="shared" si="1232"/>
        <v>2.4359347099460318</v>
      </c>
      <c r="BN545" s="33">
        <f t="shared" si="1232"/>
        <v>1.5326330357639826</v>
      </c>
      <c r="BO545" s="33">
        <f t="shared" si="1232"/>
        <v>0.96429679035492821</v>
      </c>
      <c r="BP545" s="33">
        <f t="shared" si="1232"/>
        <v>1.5972196942517065</v>
      </c>
      <c r="BQ545" s="33">
        <f t="shared" si="1232"/>
        <v>1.0049332023505866</v>
      </c>
      <c r="BR545" s="33">
        <f t="shared" si="1232"/>
        <v>0.63228042129779549</v>
      </c>
      <c r="BS545" s="33">
        <f t="shared" si="1232"/>
        <v>0.97039699877355412</v>
      </c>
      <c r="BT545" s="33">
        <f t="shared" si="1232"/>
        <v>0.61055105132908938</v>
      </c>
      <c r="BU545" s="33">
        <f t="shared" si="1232"/>
        <v>0.38414441383288345</v>
      </c>
      <c r="BV545" s="33">
        <f t="shared" si="1232"/>
        <v>0.63628027112360852</v>
      </c>
      <c r="BW545" s="33">
        <f t="shared" si="1232"/>
        <v>0.40033263598863505</v>
      </c>
      <c r="BX545" s="33">
        <f t="shared" si="1232"/>
        <v>0.25187991316247249</v>
      </c>
      <c r="BY545" s="33">
        <f t="shared" si="1232"/>
        <v>0.41720304569450412</v>
      </c>
      <c r="BZ545" s="33">
        <f t="shared" si="1232"/>
        <v>0.2624943796079468</v>
      </c>
      <c r="CA545" s="33">
        <f t="shared" si="1232"/>
        <v>0.16515531235171071</v>
      </c>
      <c r="CB545" s="33">
        <f t="shared" si="1232"/>
        <v>1.3992536815783152</v>
      </c>
      <c r="CC545" s="33">
        <f t="shared" si="1232"/>
        <v>0.88037762631528615</v>
      </c>
      <c r="CD545" s="33">
        <f t="shared" si="1232"/>
        <v>0.55391297169380205</v>
      </c>
      <c r="CE545" s="33">
        <f t="shared" ref="CE545:CS545" si="1233">EXP(CE544)</f>
        <v>0.91747760247671262</v>
      </c>
      <c r="CF545" s="33">
        <f t="shared" si="1233"/>
        <v>0.57725540729311997</v>
      </c>
      <c r="CG545" s="33">
        <f t="shared" si="1233"/>
        <v>0.36319557485612153</v>
      </c>
      <c r="CH545" s="33">
        <f t="shared" si="1233"/>
        <v>0.60158151600997134</v>
      </c>
      <c r="CI545" s="33">
        <f t="shared" si="1233"/>
        <v>0.37850099240233265</v>
      </c>
      <c r="CJ545" s="33">
        <f t="shared" si="1233"/>
        <v>0.23814395462106594</v>
      </c>
      <c r="CK545" s="33">
        <f t="shared" si="1233"/>
        <v>2.2794276374816493</v>
      </c>
      <c r="CL545" s="33">
        <f t="shared" si="1233"/>
        <v>1.4341624533587036</v>
      </c>
      <c r="CM545" s="33">
        <f t="shared" si="1233"/>
        <v>0.90234140746677449</v>
      </c>
      <c r="CN545" s="33">
        <f t="shared" si="1233"/>
        <v>1.4945994649782672</v>
      </c>
      <c r="CO545" s="33">
        <f t="shared" si="1233"/>
        <v>0.94036695889587951</v>
      </c>
      <c r="CP545" s="33">
        <f t="shared" si="1233"/>
        <v>0.59165685396250489</v>
      </c>
      <c r="CQ545" s="33">
        <f t="shared" si="1233"/>
        <v>0.97999494433668177</v>
      </c>
      <c r="CR545" s="33">
        <f t="shared" si="1233"/>
        <v>0.616589853758995</v>
      </c>
      <c r="CS545" s="33">
        <f t="shared" si="1233"/>
        <v>0.38794388680838465</v>
      </c>
    </row>
    <row r="546" spans="1:111" ht="13.9" thickTop="1" thickBot="1" x14ac:dyDescent="0.4">
      <c r="H546" s="32">
        <f t="shared" ref="H546:H547" si="1234">H545</f>
        <v>5.3405074552101764E-10</v>
      </c>
      <c r="I546" s="32">
        <f t="shared" ref="I546:J546" si="1235">I541</f>
        <v>-0.42206612108907821</v>
      </c>
      <c r="J546" s="32">
        <f t="shared" si="1235"/>
        <v>0.7002877264617563</v>
      </c>
      <c r="K546" s="32">
        <f t="shared" si="1230"/>
        <v>-0.42206612071508903</v>
      </c>
      <c r="L546" s="32">
        <f>$CE$5-$CE$7*SUMPRODUCT($B$5:$CD$5,Q546:CS546)</f>
        <v>4.4665029008683632E-8</v>
      </c>
      <c r="M546" s="32">
        <f>SUMPRODUCT($B$7:$CD$7, LN(Q546:CS546))</f>
        <v>-2480.339048877494</v>
      </c>
      <c r="O546" s="48">
        <f t="shared" si="1231"/>
        <v>1</v>
      </c>
      <c r="P546" s="39" t="s">
        <v>366</v>
      </c>
      <c r="Q546" s="32">
        <f t="shared" ref="Q546:AV546" si="1236">Q545/$O545</f>
        <v>2.4834512835958764E-2</v>
      </c>
      <c r="R546" s="32">
        <f t="shared" si="1236"/>
        <v>1.5625293504002963E-2</v>
      </c>
      <c r="S546" s="32">
        <f t="shared" si="1236"/>
        <v>9.8310685093336778E-3</v>
      </c>
      <c r="T546" s="32">
        <f t="shared" si="1236"/>
        <v>1.6283758688925998E-2</v>
      </c>
      <c r="U546" s="32">
        <f t="shared" si="1236"/>
        <v>1.024535937320328E-2</v>
      </c>
      <c r="V546" s="32">
        <f t="shared" si="1236"/>
        <v>6.4461400276994308E-3</v>
      </c>
      <c r="W546" s="32">
        <f t="shared" si="1236"/>
        <v>1.0677108860184182E-2</v>
      </c>
      <c r="X546" s="32">
        <f t="shared" si="1236"/>
        <v>6.7177866872832337E-3</v>
      </c>
      <c r="Y546" s="32">
        <f t="shared" si="1236"/>
        <v>4.2266739589148826E-3</v>
      </c>
      <c r="Z546" s="32">
        <f t="shared" si="1236"/>
        <v>3.5809862932220611E-2</v>
      </c>
      <c r="AA546" s="32">
        <f t="shared" si="1236"/>
        <v>2.2530726588036235E-2</v>
      </c>
      <c r="AB546" s="32">
        <f t="shared" si="1236"/>
        <v>1.4175805183774936E-2</v>
      </c>
      <c r="AC546" s="32">
        <f t="shared" si="1236"/>
        <v>2.3480193492158134E-2</v>
      </c>
      <c r="AD546" s="32">
        <f t="shared" si="1236"/>
        <v>1.4773187510025388E-2</v>
      </c>
      <c r="AE546" s="32">
        <f t="shared" si="1236"/>
        <v>9.2949433861888656E-3</v>
      </c>
      <c r="AF546" s="32">
        <f t="shared" si="1236"/>
        <v>1.5395744113086925E-2</v>
      </c>
      <c r="AG546" s="32">
        <f t="shared" si="1236"/>
        <v>9.686641411833511E-3</v>
      </c>
      <c r="AH546" s="32">
        <f t="shared" si="1236"/>
        <v>6.0946077794114687E-3</v>
      </c>
      <c r="AI546" s="32">
        <f t="shared" si="1236"/>
        <v>5.8335377163390198E-2</v>
      </c>
      <c r="AJ546" s="32">
        <f t="shared" si="1236"/>
        <v>3.6703252279017134E-2</v>
      </c>
      <c r="AK546" s="32">
        <f t="shared" si="1236"/>
        <v>2.3092826229339957E-2</v>
      </c>
      <c r="AL546" s="32">
        <f t="shared" si="1236"/>
        <v>3.8249963308348428E-2</v>
      </c>
      <c r="AM546" s="32">
        <f t="shared" si="1236"/>
        <v>2.4065980563343501E-2</v>
      </c>
      <c r="AN546" s="32">
        <f t="shared" si="1236"/>
        <v>1.514175100787136E-2</v>
      </c>
      <c r="AO546" s="32">
        <f t="shared" si="1236"/>
        <v>2.5080144574914649E-2</v>
      </c>
      <c r="AP546" s="32">
        <f t="shared" si="1236"/>
        <v>1.5779839238015798E-2</v>
      </c>
      <c r="AQ546" s="32">
        <f t="shared" si="1236"/>
        <v>9.9283050635472804E-3</v>
      </c>
      <c r="AR546" s="32">
        <f t="shared" si="1236"/>
        <v>1.5237538775594778E-2</v>
      </c>
      <c r="AS546" s="32">
        <f t="shared" si="1236"/>
        <v>9.5871023208699314E-3</v>
      </c>
      <c r="AT546" s="32">
        <f t="shared" si="1236"/>
        <v>6.0319801159778794E-3</v>
      </c>
      <c r="AU546" s="32">
        <f t="shared" si="1236"/>
        <v>9.9911122104102759E-3</v>
      </c>
      <c r="AV546" s="32">
        <f t="shared" si="1236"/>
        <v>6.2861736709022677E-3</v>
      </c>
      <c r="AW546" s="32">
        <f t="shared" ref="AW546:CB546" si="1237">AW545/$O545</f>
        <v>3.9551131634345043E-3</v>
      </c>
      <c r="AX546" s="32">
        <f t="shared" si="1237"/>
        <v>6.5510791914039209E-3</v>
      </c>
      <c r="AY546" s="32">
        <f t="shared" si="1237"/>
        <v>4.1217855091338204E-3</v>
      </c>
      <c r="AZ546" s="32">
        <f t="shared" si="1237"/>
        <v>2.5933308523575808E-3</v>
      </c>
      <c r="BA546" s="32">
        <f t="shared" si="1237"/>
        <v>2.19716077614526E-2</v>
      </c>
      <c r="BB546" s="32">
        <f t="shared" si="1237"/>
        <v>1.3824020720488292E-2</v>
      </c>
      <c r="BC546" s="32">
        <f t="shared" si="1237"/>
        <v>8.6977498850022844E-3</v>
      </c>
      <c r="BD546" s="32">
        <f t="shared" si="1237"/>
        <v>1.4406578504619788E-2</v>
      </c>
      <c r="BE546" s="32">
        <f t="shared" si="1237"/>
        <v>9.0642815911091273E-3</v>
      </c>
      <c r="BF546" s="32">
        <f t="shared" si="1237"/>
        <v>5.7030335646019621E-3</v>
      </c>
      <c r="BG546" s="32">
        <f t="shared" si="1237"/>
        <v>9.4462593026033229E-3</v>
      </c>
      <c r="BH546" s="32">
        <f t="shared" si="1237"/>
        <v>5.9433649894021353E-3</v>
      </c>
      <c r="BI546" s="32">
        <f t="shared" si="1237"/>
        <v>3.7394259744189026E-3</v>
      </c>
      <c r="BJ546" s="32">
        <f t="shared" si="1237"/>
        <v>3.5792430372503743E-2</v>
      </c>
      <c r="BK546" s="32">
        <f t="shared" si="1237"/>
        <v>2.2519758429977266E-2</v>
      </c>
      <c r="BL546" s="32">
        <f t="shared" si="1237"/>
        <v>1.4168904275752231E-2</v>
      </c>
      <c r="BM546" s="32">
        <f t="shared" si="1237"/>
        <v>2.3468763125167047E-2</v>
      </c>
      <c r="BN546" s="32">
        <f t="shared" si="1237"/>
        <v>1.4765995790974002E-2</v>
      </c>
      <c r="BO546" s="32">
        <f t="shared" si="1237"/>
        <v>9.2904185250925978E-3</v>
      </c>
      <c r="BP546" s="32">
        <f t="shared" si="1237"/>
        <v>1.5388249327945046E-2</v>
      </c>
      <c r="BQ546" s="32">
        <f t="shared" si="1237"/>
        <v>9.6819258686551574E-3</v>
      </c>
      <c r="BR546" s="32">
        <f t="shared" si="1237"/>
        <v>6.0916408701477652E-3</v>
      </c>
      <c r="BS546" s="32">
        <f t="shared" si="1237"/>
        <v>9.3491903574435785E-3</v>
      </c>
      <c r="BT546" s="32">
        <f t="shared" si="1237"/>
        <v>5.8822914838228824E-3</v>
      </c>
      <c r="BU546" s="32">
        <f t="shared" si="1237"/>
        <v>3.7009999559059698E-3</v>
      </c>
      <c r="BV546" s="32">
        <f t="shared" si="1237"/>
        <v>6.1301770130562606E-3</v>
      </c>
      <c r="BW546" s="32">
        <f t="shared" si="1237"/>
        <v>3.8569637219460426E-3</v>
      </c>
      <c r="BX546" s="32">
        <f t="shared" si="1237"/>
        <v>2.426711189697148E-3</v>
      </c>
      <c r="BY546" s="32">
        <f t="shared" si="1237"/>
        <v>4.0194999539702302E-3</v>
      </c>
      <c r="BZ546" s="32">
        <f t="shared" si="1237"/>
        <v>2.5289751780100326E-3</v>
      </c>
      <c r="CA546" s="32">
        <f t="shared" si="1237"/>
        <v>1.5911719179579928E-3</v>
      </c>
      <c r="CB546" s="32">
        <f t="shared" si="1237"/>
        <v>1.3480966082915638E-2</v>
      </c>
      <c r="CC546" s="32">
        <f t="shared" ref="CC546:CS546" si="1238">CC545/$O545</f>
        <v>8.4819079461895906E-3</v>
      </c>
      <c r="CD546" s="32">
        <f t="shared" si="1238"/>
        <v>5.3366177145721646E-3</v>
      </c>
      <c r="CE546" s="32">
        <f t="shared" si="1238"/>
        <v>8.8393438614162139E-3</v>
      </c>
      <c r="CF546" s="32">
        <f t="shared" si="1238"/>
        <v>5.5615080162736393E-3</v>
      </c>
      <c r="CG546" s="32">
        <f t="shared" si="1238"/>
        <v>3.4991705153690415E-3</v>
      </c>
      <c r="CH546" s="32">
        <f t="shared" si="1238"/>
        <v>5.7958754157371069E-3</v>
      </c>
      <c r="CI546" s="32">
        <f t="shared" si="1238"/>
        <v>3.6466289909419611E-3</v>
      </c>
      <c r="CJ546" s="32">
        <f t="shared" si="1238"/>
        <v>2.2943735059369266E-3</v>
      </c>
      <c r="CK546" s="32">
        <f t="shared" si="1238"/>
        <v>2.1960911787410411E-2</v>
      </c>
      <c r="CL546" s="32">
        <f t="shared" si="1238"/>
        <v>1.3817291064270579E-2</v>
      </c>
      <c r="CM546" s="32">
        <f t="shared" si="1238"/>
        <v>8.6935157430129747E-3</v>
      </c>
      <c r="CN546" s="32">
        <f t="shared" si="1238"/>
        <v>1.4399565254092328E-2</v>
      </c>
      <c r="CO546" s="32">
        <f t="shared" si="1238"/>
        <v>9.0598690182258773E-3</v>
      </c>
      <c r="CP546" s="32">
        <f t="shared" si="1238"/>
        <v>5.7002572771481267E-3</v>
      </c>
      <c r="CQ546" s="32">
        <f t="shared" si="1238"/>
        <v>9.4416607795733565E-3</v>
      </c>
      <c r="CR546" s="32">
        <f t="shared" si="1238"/>
        <v>5.9404717064735456E-3</v>
      </c>
      <c r="CS546" s="32">
        <f t="shared" si="1238"/>
        <v>3.7376055886014729E-3</v>
      </c>
    </row>
    <row r="547" spans="1:111" ht="13.15" thickTop="1" x14ac:dyDescent="0.35">
      <c r="H547" s="34">
        <f t="shared" si="1234"/>
        <v>5.3405074552101764E-10</v>
      </c>
      <c r="I547" s="34">
        <f t="shared" ref="I547:J547" si="1239">I542</f>
        <v>-0.46334335229010726</v>
      </c>
      <c r="J547" s="34">
        <f t="shared" si="1239"/>
        <v>-0.65002494299715874</v>
      </c>
      <c r="K547" s="34">
        <f t="shared" si="1230"/>
        <v>-0.46334335263725357</v>
      </c>
      <c r="L547" s="34">
        <f>$CE$6-$CE$7*SUMPRODUCT($B$6:$CD$6,Q546:CS546)</f>
        <v>-4.0739536188993952E-8</v>
      </c>
    </row>
    <row r="548" spans="1:111" ht="13.5" thickBot="1" x14ac:dyDescent="0.4">
      <c r="B548" s="39" t="s">
        <v>367</v>
      </c>
      <c r="D548" s="39" t="s">
        <v>368</v>
      </c>
      <c r="E548" s="39" t="s">
        <v>369</v>
      </c>
      <c r="F548" s="39" t="s">
        <v>370</v>
      </c>
      <c r="H548" s="39" t="s">
        <v>347</v>
      </c>
      <c r="I548" s="39" t="s">
        <v>371</v>
      </c>
      <c r="J548" s="39" t="s">
        <v>372</v>
      </c>
      <c r="K548" s="39" t="s">
        <v>349</v>
      </c>
      <c r="L548" s="39" t="s">
        <v>373</v>
      </c>
      <c r="M548" s="39" t="s">
        <v>374</v>
      </c>
      <c r="O548" s="45" t="s">
        <v>336</v>
      </c>
    </row>
    <row r="549" spans="1:111" ht="13.9" thickTop="1" thickBot="1" x14ac:dyDescent="0.4">
      <c r="B549" s="32">
        <f>1+B544</f>
        <v>10</v>
      </c>
      <c r="D549" s="32">
        <f>IF(F544,IF(M549&lt;0,D544,H549),E544)</f>
        <v>5.3405074552101764E-10</v>
      </c>
      <c r="E549" s="32">
        <f>IF(F544,IF(M549&lt;0,H549,E544),H549)</f>
        <v>8.0107611828152646E-10</v>
      </c>
      <c r="F549" s="32" t="b">
        <f>OR(F544,M549*M544&lt;=0)</f>
        <v>1</v>
      </c>
      <c r="H549" s="32">
        <f>IF(F544,(D544+E544)/2,2*H544)</f>
        <v>8.0107611828152646E-10</v>
      </c>
      <c r="I549" s="32">
        <f>I544</f>
        <v>-0.48847229225347211</v>
      </c>
      <c r="J549" s="32">
        <f>J544</f>
        <v>-1</v>
      </c>
      <c r="K549" s="32">
        <f>I549+J549*H549</f>
        <v>-0.4884722930545482</v>
      </c>
      <c r="L549" s="32">
        <f>$CE$3-$CE$7*SUMPRODUCT($B$3:$CD$3,Q551:CS551)</f>
        <v>3.3123768616860616E-8</v>
      </c>
      <c r="M549" s="32">
        <f>SUMPRODUCT(L549:L552,J549:J552)</f>
        <v>-6.9289675601961996E-8</v>
      </c>
      <c r="O549" s="46">
        <f>SUM(Q549:CS549)</f>
        <v>-1.6469506085008325</v>
      </c>
      <c r="P549" s="39" t="s">
        <v>363</v>
      </c>
      <c r="Q549" s="32">
        <f t="shared" ref="Q549:AV549" si="1240">SUMPRODUCT(B$3:B$6,$K549:$K552)</f>
        <v>0.94689457159695756</v>
      </c>
      <c r="R549" s="32">
        <f t="shared" si="1240"/>
        <v>0.48355121878613083</v>
      </c>
      <c r="S549" s="32">
        <f t="shared" si="1240"/>
        <v>2.0207865975304107E-2</v>
      </c>
      <c r="T549" s="32">
        <f t="shared" si="1240"/>
        <v>0.52482845106886311</v>
      </c>
      <c r="U549" s="32">
        <f t="shared" si="1240"/>
        <v>6.1485098258036386E-2</v>
      </c>
      <c r="V549" s="32">
        <f t="shared" si="1240"/>
        <v>-0.40185825455279034</v>
      </c>
      <c r="W549" s="32">
        <f t="shared" si="1240"/>
        <v>0.10276233054076866</v>
      </c>
      <c r="X549" s="32">
        <f t="shared" si="1240"/>
        <v>-0.36058102227005806</v>
      </c>
      <c r="Y549" s="32">
        <f t="shared" si="1240"/>
        <v>-0.82392437508088479</v>
      </c>
      <c r="Z549" s="32">
        <f t="shared" si="1240"/>
        <v>1.3128835957082534</v>
      </c>
      <c r="AA549" s="32">
        <f t="shared" si="1240"/>
        <v>0.84954024289742669</v>
      </c>
      <c r="AB549" s="32">
        <f t="shared" si="1240"/>
        <v>0.38619689008659996</v>
      </c>
      <c r="AC549" s="32">
        <f t="shared" si="1240"/>
        <v>0.89081747518015897</v>
      </c>
      <c r="AD549" s="32">
        <f t="shared" si="1240"/>
        <v>0.42747412236933224</v>
      </c>
      <c r="AE549" s="32">
        <f t="shared" si="1240"/>
        <v>-3.5869230441494482E-2</v>
      </c>
      <c r="AF549" s="32">
        <f t="shared" si="1240"/>
        <v>0.46875135465206452</v>
      </c>
      <c r="AG549" s="32">
        <f t="shared" si="1240"/>
        <v>5.4080018412377973E-3</v>
      </c>
      <c r="AH549" s="32">
        <f t="shared" si="1240"/>
        <v>-0.45793535096958893</v>
      </c>
      <c r="AI549" s="32">
        <f t="shared" si="1240"/>
        <v>1.8008689611899813</v>
      </c>
      <c r="AJ549" s="32">
        <f t="shared" si="1240"/>
        <v>1.3375256083791545</v>
      </c>
      <c r="AK549" s="32">
        <f t="shared" si="1240"/>
        <v>0.87418225556832774</v>
      </c>
      <c r="AL549" s="32">
        <f t="shared" si="1240"/>
        <v>1.3788028406618866</v>
      </c>
      <c r="AM549" s="32">
        <f t="shared" si="1240"/>
        <v>0.91545948785106002</v>
      </c>
      <c r="AN549" s="32">
        <f t="shared" si="1240"/>
        <v>0.45211613504023329</v>
      </c>
      <c r="AO549" s="32">
        <f t="shared" si="1240"/>
        <v>0.9567367201337923</v>
      </c>
      <c r="AP549" s="32">
        <f t="shared" si="1240"/>
        <v>0.49339336732296557</v>
      </c>
      <c r="AQ549" s="32">
        <f t="shared" si="1240"/>
        <v>3.0050014512138845E-2</v>
      </c>
      <c r="AR549" s="32">
        <f t="shared" si="1240"/>
        <v>0.45842227854240936</v>
      </c>
      <c r="AS549" s="32">
        <f t="shared" si="1240"/>
        <v>-4.9210742684173692E-3</v>
      </c>
      <c r="AT549" s="32">
        <f t="shared" si="1240"/>
        <v>-0.46826442707924409</v>
      </c>
      <c r="AU549" s="32">
        <f t="shared" si="1240"/>
        <v>3.635615801431491E-2</v>
      </c>
      <c r="AV549" s="32">
        <f t="shared" si="1240"/>
        <v>-0.42698719479651182</v>
      </c>
      <c r="AW549" s="32">
        <f t="shared" ref="AW549:CB549" si="1241">SUMPRODUCT(AH$3:AH$6,$K549:$K552)</f>
        <v>-0.89033054760733854</v>
      </c>
      <c r="AX549" s="32">
        <f t="shared" si="1241"/>
        <v>-0.38570996251377954</v>
      </c>
      <c r="AY549" s="32">
        <f t="shared" si="1241"/>
        <v>-0.84905331532460626</v>
      </c>
      <c r="AZ549" s="32">
        <f t="shared" si="1241"/>
        <v>-1.3123966681354329</v>
      </c>
      <c r="BA549" s="32">
        <f t="shared" si="1241"/>
        <v>0.82441130265370521</v>
      </c>
      <c r="BB549" s="32">
        <f t="shared" si="1241"/>
        <v>0.36106794984287849</v>
      </c>
      <c r="BC549" s="32">
        <f t="shared" si="1241"/>
        <v>-0.10227540296794824</v>
      </c>
      <c r="BD549" s="32">
        <f t="shared" si="1241"/>
        <v>0.40234518212561077</v>
      </c>
      <c r="BE549" s="32">
        <f t="shared" si="1241"/>
        <v>-6.0998170685215972E-2</v>
      </c>
      <c r="BF549" s="32">
        <f t="shared" si="1241"/>
        <v>-0.52434152349604268</v>
      </c>
      <c r="BG549" s="32">
        <f t="shared" si="1241"/>
        <v>-1.9720938402483679E-2</v>
      </c>
      <c r="BH549" s="32">
        <f t="shared" si="1241"/>
        <v>-0.4830642912133104</v>
      </c>
      <c r="BI549" s="32">
        <f t="shared" si="1241"/>
        <v>-0.94640764402413713</v>
      </c>
      <c r="BJ549" s="32">
        <f t="shared" si="1241"/>
        <v>1.3123966681354329</v>
      </c>
      <c r="BK549" s="32">
        <f t="shared" si="1241"/>
        <v>0.84905331532460626</v>
      </c>
      <c r="BL549" s="32">
        <f t="shared" si="1241"/>
        <v>0.38570996251377954</v>
      </c>
      <c r="BM549" s="32">
        <f t="shared" si="1241"/>
        <v>0.89033054760733854</v>
      </c>
      <c r="BN549" s="32">
        <f t="shared" si="1241"/>
        <v>0.42698719479651182</v>
      </c>
      <c r="BO549" s="32">
        <f t="shared" si="1241"/>
        <v>-3.635615801431491E-2</v>
      </c>
      <c r="BP549" s="32">
        <f t="shared" si="1241"/>
        <v>0.46826442707924409</v>
      </c>
      <c r="BQ549" s="32">
        <f t="shared" si="1241"/>
        <v>4.9210742684173692E-3</v>
      </c>
      <c r="BR549" s="32">
        <f t="shared" si="1241"/>
        <v>-0.45842227854240936</v>
      </c>
      <c r="BS549" s="32">
        <f t="shared" si="1241"/>
        <v>-3.0050014512138845E-2</v>
      </c>
      <c r="BT549" s="32">
        <f t="shared" si="1241"/>
        <v>-0.49339336732296557</v>
      </c>
      <c r="BU549" s="32">
        <f t="shared" si="1241"/>
        <v>-0.9567367201337923</v>
      </c>
      <c r="BV549" s="32">
        <f t="shared" si="1241"/>
        <v>-0.45211613504023329</v>
      </c>
      <c r="BW549" s="32">
        <f t="shared" si="1241"/>
        <v>-0.91545948785106002</v>
      </c>
      <c r="BX549" s="32">
        <f t="shared" si="1241"/>
        <v>-1.3788028406618866</v>
      </c>
      <c r="BY549" s="32">
        <f t="shared" si="1241"/>
        <v>-0.87418225556832774</v>
      </c>
      <c r="BZ549" s="32">
        <f t="shared" si="1241"/>
        <v>-1.3375256083791545</v>
      </c>
      <c r="CA549" s="32">
        <f t="shared" si="1241"/>
        <v>-1.8008689611899813</v>
      </c>
      <c r="CB549" s="32">
        <f t="shared" si="1241"/>
        <v>0.33593900959915701</v>
      </c>
      <c r="CC549" s="32">
        <f t="shared" ref="CC549:CS549" si="1242">SUMPRODUCT(BN$3:BN$6,$K549:$K552)</f>
        <v>-0.12740434321166971</v>
      </c>
      <c r="CD549" s="32">
        <f t="shared" si="1242"/>
        <v>-0.59074769602249644</v>
      </c>
      <c r="CE549" s="32">
        <f t="shared" si="1242"/>
        <v>-8.6127110928937434E-2</v>
      </c>
      <c r="CF549" s="32">
        <f t="shared" si="1242"/>
        <v>-0.54947046373976416</v>
      </c>
      <c r="CG549" s="32">
        <f t="shared" si="1242"/>
        <v>-1.0128138165505909</v>
      </c>
      <c r="CH549" s="32">
        <f t="shared" si="1242"/>
        <v>-0.50819323145703188</v>
      </c>
      <c r="CI549" s="32">
        <f t="shared" si="1242"/>
        <v>-0.97153658426785861</v>
      </c>
      <c r="CJ549" s="32">
        <f t="shared" si="1242"/>
        <v>-1.4348799370786853</v>
      </c>
      <c r="CK549" s="32">
        <f t="shared" si="1242"/>
        <v>0.82392437508088479</v>
      </c>
      <c r="CL549" s="32">
        <f t="shared" si="1242"/>
        <v>0.36058102227005806</v>
      </c>
      <c r="CM549" s="32">
        <f t="shared" si="1242"/>
        <v>-0.10276233054076866</v>
      </c>
      <c r="CN549" s="32">
        <f t="shared" si="1242"/>
        <v>0.40185825455279034</v>
      </c>
      <c r="CO549" s="32">
        <f t="shared" si="1242"/>
        <v>-6.1485098258036386E-2</v>
      </c>
      <c r="CP549" s="32">
        <f t="shared" si="1242"/>
        <v>-0.52482845106886311</v>
      </c>
      <c r="CQ549" s="32">
        <f t="shared" si="1242"/>
        <v>-2.0207865975304107E-2</v>
      </c>
      <c r="CR549" s="32">
        <f t="shared" si="1242"/>
        <v>-0.48355121878613083</v>
      </c>
      <c r="CS549" s="32">
        <f t="shared" si="1242"/>
        <v>-0.94689457159695756</v>
      </c>
    </row>
    <row r="550" spans="1:111" ht="13.9" thickTop="1" thickBot="1" x14ac:dyDescent="0.4">
      <c r="H550" s="33">
        <f>H549</f>
        <v>8.0107611828152646E-10</v>
      </c>
      <c r="I550" s="33">
        <f t="shared" ref="I550:J550" si="1243">I545</f>
        <v>0.42698719449021033</v>
      </c>
      <c r="J550" s="33">
        <f t="shared" si="1243"/>
        <v>0.3823625335957519</v>
      </c>
      <c r="K550" s="33">
        <f t="shared" ref="K550:K552" si="1244">I550+J550*H550</f>
        <v>0.42698719479651182</v>
      </c>
      <c r="L550" s="33">
        <f>$CE$4-$CE$7*SUMPRODUCT($B$4:$CD$4,Q551:CS551)</f>
        <v>-1.3833556522513391E-8</v>
      </c>
      <c r="M550" s="39" t="s">
        <v>375</v>
      </c>
      <c r="O550" s="47">
        <f t="shared" ref="O550:O551" si="1245">SUM(Q550:CS550)</f>
        <v>103.79476315897556</v>
      </c>
      <c r="P550" s="39" t="s">
        <v>365</v>
      </c>
      <c r="Q550" s="33">
        <f>EXP(Q549)</f>
        <v>2.5776923780872174</v>
      </c>
      <c r="R550" s="33">
        <f>EXP(R549)</f>
        <v>1.6218236383253848</v>
      </c>
      <c r="S550" s="33">
        <f t="shared" ref="S550:CD550" si="1246">EXP(S549)</f>
        <v>1.0204134272153986</v>
      </c>
      <c r="T550" s="33">
        <f t="shared" si="1246"/>
        <v>1.6901688768433856</v>
      </c>
      <c r="U550" s="33">
        <f t="shared" si="1246"/>
        <v>1.0634146496800172</v>
      </c>
      <c r="V550" s="33">
        <f t="shared" si="1246"/>
        <v>0.6690755773861411</v>
      </c>
      <c r="W550" s="33">
        <f t="shared" si="1246"/>
        <v>1.1082279858273201</v>
      </c>
      <c r="X550" s="33">
        <f t="shared" si="1246"/>
        <v>0.69727107832867363</v>
      </c>
      <c r="Y550" s="33">
        <f t="shared" si="1246"/>
        <v>0.43870662254633508</v>
      </c>
      <c r="Z550" s="33">
        <f t="shared" si="1246"/>
        <v>3.7168762422896005</v>
      </c>
      <c r="AA550" s="33">
        <f t="shared" si="1246"/>
        <v>2.3385714299037046</v>
      </c>
      <c r="AB550" s="33">
        <f t="shared" si="1246"/>
        <v>1.4713743413186653</v>
      </c>
      <c r="AC550" s="33">
        <f t="shared" si="1246"/>
        <v>2.4371211232188075</v>
      </c>
      <c r="AD550" s="33">
        <f t="shared" si="1246"/>
        <v>1.5333794989266314</v>
      </c>
      <c r="AE550" s="33">
        <f t="shared" si="1246"/>
        <v>0.96476644731677919</v>
      </c>
      <c r="AF550" s="33">
        <f t="shared" si="1246"/>
        <v>1.5979976146799348</v>
      </c>
      <c r="AG550" s="33">
        <f t="shared" si="1246"/>
        <v>1.0054226514797135</v>
      </c>
      <c r="AH550" s="33">
        <f t="shared" si="1246"/>
        <v>0.63258837111028288</v>
      </c>
      <c r="AI550" s="33">
        <f t="shared" si="1246"/>
        <v>6.054906657959199</v>
      </c>
      <c r="AJ550" s="33">
        <f t="shared" si="1246"/>
        <v>3.8096053777444654</v>
      </c>
      <c r="AK550" s="33">
        <f t="shared" si="1246"/>
        <v>2.396914428905693</v>
      </c>
      <c r="AL550" s="33">
        <f t="shared" si="1246"/>
        <v>3.970145884152577</v>
      </c>
      <c r="AM550" s="33">
        <f t="shared" si="1246"/>
        <v>2.4979227534112769</v>
      </c>
      <c r="AN550" s="33">
        <f t="shared" si="1246"/>
        <v>1.5716344598106913</v>
      </c>
      <c r="AO550" s="33">
        <f t="shared" si="1246"/>
        <v>2.6031876677627004</v>
      </c>
      <c r="AP550" s="33">
        <f t="shared" si="1246"/>
        <v>1.6378646771293768</v>
      </c>
      <c r="AQ550" s="33">
        <f t="shared" si="1246"/>
        <v>1.0305060729231512</v>
      </c>
      <c r="AR550" s="33">
        <f t="shared" si="1246"/>
        <v>1.5815767279839454</v>
      </c>
      <c r="AS550" s="33">
        <f t="shared" si="1246"/>
        <v>0.99509101437971925</v>
      </c>
      <c r="AT550" s="33">
        <f t="shared" si="1246"/>
        <v>0.6260879471598485</v>
      </c>
      <c r="AU550" s="33">
        <f t="shared" si="1246"/>
        <v>1.0370251255356799</v>
      </c>
      <c r="AV550" s="33">
        <f t="shared" si="1246"/>
        <v>0.65247190720994885</v>
      </c>
      <c r="AW550" s="33">
        <f t="shared" si="1246"/>
        <v>0.41052003390783881</v>
      </c>
      <c r="AX550" s="33">
        <f t="shared" si="1246"/>
        <v>0.67996771320930149</v>
      </c>
      <c r="AY550" s="33">
        <f t="shared" si="1246"/>
        <v>0.42781975070245859</v>
      </c>
      <c r="AZ550" s="33">
        <f t="shared" si="1246"/>
        <v>0.26917416156019058</v>
      </c>
      <c r="BA550" s="33">
        <f t="shared" si="1246"/>
        <v>2.2805378235101204</v>
      </c>
      <c r="BB550" s="33">
        <f t="shared" si="1246"/>
        <v>1.4348609561426469</v>
      </c>
      <c r="BC550" s="33">
        <f t="shared" si="1246"/>
        <v>0.90278088889300723</v>
      </c>
      <c r="BD550" s="33">
        <f t="shared" si="1246"/>
        <v>1.4953274038933986</v>
      </c>
      <c r="BE550" s="33">
        <f t="shared" si="1246"/>
        <v>0.94082496083944556</v>
      </c>
      <c r="BF550" s="33">
        <f t="shared" si="1246"/>
        <v>0.5919450179498259</v>
      </c>
      <c r="BG550" s="33">
        <f t="shared" si="1246"/>
        <v>0.98047224728463189</v>
      </c>
      <c r="BH550" s="33">
        <f t="shared" si="1246"/>
        <v>0.61689016148164466</v>
      </c>
      <c r="BI550" s="33">
        <f t="shared" si="1246"/>
        <v>0.38813283332269022</v>
      </c>
      <c r="BJ550" s="33">
        <f t="shared" si="1246"/>
        <v>3.7150668333237769</v>
      </c>
      <c r="BK550" s="33">
        <f t="shared" si="1246"/>
        <v>2.3374329921843255</v>
      </c>
      <c r="BL550" s="33">
        <f t="shared" si="1246"/>
        <v>1.4706580629839245</v>
      </c>
      <c r="BM550" s="33">
        <f t="shared" si="1246"/>
        <v>2.4359347106175546</v>
      </c>
      <c r="BN550" s="33">
        <f t="shared" si="1246"/>
        <v>1.5326330359204652</v>
      </c>
      <c r="BO550" s="33">
        <f t="shared" si="1246"/>
        <v>0.96429679028600734</v>
      </c>
      <c r="BP550" s="33">
        <f t="shared" si="1246"/>
        <v>1.5972196949906894</v>
      </c>
      <c r="BQ550" s="33">
        <f t="shared" si="1246"/>
        <v>1.004933202641108</v>
      </c>
      <c r="BR550" s="33">
        <f t="shared" si="1246"/>
        <v>0.63228042137083784</v>
      </c>
      <c r="BS550" s="33">
        <f t="shared" si="1246"/>
        <v>0.9703969984023314</v>
      </c>
      <c r="BT550" s="33">
        <f t="shared" si="1246"/>
        <v>0.61055105098954943</v>
      </c>
      <c r="BU550" s="33">
        <f t="shared" si="1246"/>
        <v>0.38414441355257578</v>
      </c>
      <c r="BV550" s="33">
        <f t="shared" si="1246"/>
        <v>0.63628027099918216</v>
      </c>
      <c r="BW550" s="33">
        <f t="shared" si="1246"/>
        <v>0.40033263584086198</v>
      </c>
      <c r="BX550" s="33">
        <f t="shared" si="1246"/>
        <v>0.25187991302577761</v>
      </c>
      <c r="BY550" s="33">
        <f t="shared" si="1246"/>
        <v>0.41720304569093369</v>
      </c>
      <c r="BZ550" s="33">
        <f t="shared" si="1246"/>
        <v>0.26249437956013838</v>
      </c>
      <c r="CA550" s="33">
        <f t="shared" si="1246"/>
        <v>0.16515531229296426</v>
      </c>
      <c r="CB550" s="33">
        <f t="shared" si="1246"/>
        <v>1.3992536811654901</v>
      </c>
      <c r="CC550" s="33">
        <f t="shared" si="1246"/>
        <v>0.88037762590273627</v>
      </c>
      <c r="CD550" s="33">
        <f t="shared" si="1246"/>
        <v>0.55391297133809092</v>
      </c>
      <c r="CE550" s="33">
        <f t="shared" ref="CE550:CS550" si="1247">EXP(CE549)</f>
        <v>0.91747760237759024</v>
      </c>
      <c r="CF550" s="33">
        <f t="shared" si="1247"/>
        <v>0.57725540713055845</v>
      </c>
      <c r="CG550" s="33">
        <f t="shared" si="1247"/>
        <v>0.36319557469080066</v>
      </c>
      <c r="CH550" s="33">
        <f t="shared" si="1247"/>
        <v>0.60158151605747023</v>
      </c>
      <c r="CI550" s="33">
        <f t="shared" si="1247"/>
        <v>0.37850099236652024</v>
      </c>
      <c r="CJ550" s="33">
        <f t="shared" si="1247"/>
        <v>0.23814395455719822</v>
      </c>
      <c r="CK550" s="33">
        <f t="shared" si="1247"/>
        <v>2.2794276370751221</v>
      </c>
      <c r="CL550" s="33">
        <f t="shared" si="1247"/>
        <v>1.434162452853994</v>
      </c>
      <c r="CM550" s="33">
        <f t="shared" si="1247"/>
        <v>0.90234140699260079</v>
      </c>
      <c r="CN550" s="33">
        <f t="shared" si="1247"/>
        <v>1.4945994649911931</v>
      </c>
      <c r="CO550" s="33">
        <f t="shared" si="1247"/>
        <v>0.94036695874078957</v>
      </c>
      <c r="CP550" s="33">
        <f t="shared" si="1247"/>
        <v>0.59165685376223021</v>
      </c>
      <c r="CQ550" s="33">
        <f t="shared" si="1247"/>
        <v>0.97999494452841074</v>
      </c>
      <c r="CR550" s="33">
        <f t="shared" si="1247"/>
        <v>0.616589853772603</v>
      </c>
      <c r="CS550" s="33">
        <f t="shared" si="1247"/>
        <v>0.38794388674960983</v>
      </c>
    </row>
    <row r="551" spans="1:111" ht="13.9" thickTop="1" thickBot="1" x14ac:dyDescent="0.4">
      <c r="H551" s="32">
        <f t="shared" ref="H551:H552" si="1248">H550</f>
        <v>8.0107611828152646E-10</v>
      </c>
      <c r="I551" s="32">
        <f t="shared" ref="I551:J551" si="1249">I546</f>
        <v>-0.42206612108907821</v>
      </c>
      <c r="J551" s="32">
        <f t="shared" si="1249"/>
        <v>0.7002877264617563</v>
      </c>
      <c r="K551" s="32">
        <f t="shared" si="1244"/>
        <v>-0.42206612052809445</v>
      </c>
      <c r="L551" s="32">
        <f>$CE$5-$CE$7*SUMPRODUCT($B$5:$CD$5,Q551:CS551)</f>
        <v>-2.3876367549746647E-8</v>
      </c>
      <c r="M551" s="32">
        <f>SUMPRODUCT($B$7:$CD$7, LN(Q551:CS551))</f>
        <v>-2480.3390488774949</v>
      </c>
      <c r="O551" s="48">
        <f t="shared" si="1245"/>
        <v>0.99999999999999933</v>
      </c>
      <c r="P551" s="39" t="s">
        <v>366</v>
      </c>
      <c r="Q551" s="32">
        <f t="shared" ref="Q551:AV551" si="1250">Q550/$O550</f>
        <v>2.4834512837021816E-2</v>
      </c>
      <c r="R551" s="32">
        <f t="shared" si="1250"/>
        <v>1.5625293501959681E-2</v>
      </c>
      <c r="S551" s="32">
        <f t="shared" si="1250"/>
        <v>9.831068506341684E-3</v>
      </c>
      <c r="T551" s="32">
        <f t="shared" si="1250"/>
        <v>1.6283758692668012E-2</v>
      </c>
      <c r="U551" s="32">
        <f t="shared" si="1250"/>
        <v>1.0245359373779345E-2</v>
      </c>
      <c r="V551" s="32">
        <f t="shared" si="1250"/>
        <v>6.4461400269430012E-3</v>
      </c>
      <c r="W551" s="32">
        <f t="shared" si="1250"/>
        <v>1.0677108864634343E-2</v>
      </c>
      <c r="X551" s="32">
        <f t="shared" si="1250"/>
        <v>6.7177866889171446E-3</v>
      </c>
      <c r="Y551" s="32">
        <f t="shared" si="1250"/>
        <v>4.2266739592092643E-3</v>
      </c>
      <c r="Z551" s="32">
        <f t="shared" si="1250"/>
        <v>3.5809862936887364E-2</v>
      </c>
      <c r="AA551" s="32">
        <f t="shared" si="1250"/>
        <v>2.2530726587061716E-2</v>
      </c>
      <c r="AB551" s="32">
        <f t="shared" si="1250"/>
        <v>1.4175805180701254E-2</v>
      </c>
      <c r="AC551" s="32">
        <f t="shared" si="1250"/>
        <v>2.348019349960875E-2</v>
      </c>
      <c r="AD551" s="32">
        <f t="shared" si="1250"/>
        <v>1.477318751214891E-2</v>
      </c>
      <c r="AE551" s="32">
        <f t="shared" si="1250"/>
        <v>9.2949433859115839E-3</v>
      </c>
      <c r="AF551" s="32">
        <f t="shared" si="1250"/>
        <v>1.5395744120851144E-2</v>
      </c>
      <c r="AG551" s="32">
        <f t="shared" si="1250"/>
        <v>9.6866414150372348E-3</v>
      </c>
      <c r="AH551" s="32">
        <f t="shared" si="1250"/>
        <v>6.0946077803693162E-3</v>
      </c>
      <c r="AI551" s="32">
        <f t="shared" si="1250"/>
        <v>5.8335377177799422E-2</v>
      </c>
      <c r="AJ551" s="32">
        <f t="shared" si="1250"/>
        <v>3.6703252281712374E-2</v>
      </c>
      <c r="AK551" s="32">
        <f t="shared" si="1250"/>
        <v>2.3092826227027446E-2</v>
      </c>
      <c r="AL551" s="32">
        <f t="shared" si="1250"/>
        <v>3.8249963324948948E-2</v>
      </c>
      <c r="AM551" s="32">
        <f t="shared" si="1250"/>
        <v>2.4065980569610956E-2</v>
      </c>
      <c r="AN551" s="32">
        <f t="shared" si="1250"/>
        <v>1.5141751009186494E-2</v>
      </c>
      <c r="AO551" s="32">
        <f t="shared" si="1250"/>
        <v>2.5080144590489316E-2</v>
      </c>
      <c r="AP551" s="32">
        <f t="shared" si="1250"/>
        <v>1.5779839245076054E-2</v>
      </c>
      <c r="AQ551" s="32">
        <f t="shared" si="1250"/>
        <v>9.9283050662661403E-3</v>
      </c>
      <c r="AR551" s="32">
        <f t="shared" si="1250"/>
        <v>1.5237538772178219E-2</v>
      </c>
      <c r="AS551" s="32">
        <f t="shared" si="1250"/>
        <v>9.5871023170562494E-3</v>
      </c>
      <c r="AT551" s="32">
        <f t="shared" si="1250"/>
        <v>6.0319801125314106E-3</v>
      </c>
      <c r="AU551" s="32">
        <f t="shared" si="1250"/>
        <v>9.9911122100383547E-3</v>
      </c>
      <c r="AV551" s="32">
        <f t="shared" si="1250"/>
        <v>6.2861736695771532E-3</v>
      </c>
      <c r="AW551" s="32">
        <f t="shared" ref="AW551:CB551" si="1251">AW550/$O550</f>
        <v>3.9551131619142725E-3</v>
      </c>
      <c r="AX551" s="32">
        <f t="shared" si="1251"/>
        <v>6.5510791923850727E-3</v>
      </c>
      <c r="AY551" s="32">
        <f t="shared" si="1251"/>
        <v>4.1217855090357062E-3</v>
      </c>
      <c r="AZ551" s="32">
        <f t="shared" si="1251"/>
        <v>2.5933308518457177E-3</v>
      </c>
      <c r="BA551" s="32">
        <f t="shared" si="1251"/>
        <v>2.1971607758448967E-2</v>
      </c>
      <c r="BB551" s="32">
        <f t="shared" si="1251"/>
        <v>1.3824020716199001E-2</v>
      </c>
      <c r="BC551" s="32">
        <f t="shared" si="1251"/>
        <v>8.6977498807938661E-3</v>
      </c>
      <c r="BD551" s="32">
        <f t="shared" si="1251"/>
        <v>1.4406578505344289E-2</v>
      </c>
      <c r="BE551" s="32">
        <f t="shared" si="1251"/>
        <v>9.064281589991648E-3</v>
      </c>
      <c r="BF551" s="32">
        <f t="shared" si="1251"/>
        <v>5.7030335629089778E-3</v>
      </c>
      <c r="BG551" s="32">
        <f t="shared" si="1251"/>
        <v>9.4462593048447695E-3</v>
      </c>
      <c r="BH551" s="32">
        <f t="shared" si="1251"/>
        <v>5.9433649897807934E-3</v>
      </c>
      <c r="BI551" s="32">
        <f t="shared" si="1251"/>
        <v>3.7394259740080806E-3</v>
      </c>
      <c r="BJ551" s="32">
        <f t="shared" si="1251"/>
        <v>3.5792430371787212E-2</v>
      </c>
      <c r="BK551" s="32">
        <f t="shared" si="1251"/>
        <v>2.2519758425617625E-2</v>
      </c>
      <c r="BL551" s="32">
        <f t="shared" si="1251"/>
        <v>1.4168904270549903E-2</v>
      </c>
      <c r="BM551" s="32">
        <f t="shared" si="1251"/>
        <v>2.346876312908576E-2</v>
      </c>
      <c r="BN551" s="32">
        <f t="shared" si="1251"/>
        <v>1.4765995790876585E-2</v>
      </c>
      <c r="BO551" s="32">
        <f t="shared" si="1251"/>
        <v>9.2904185234187388E-3</v>
      </c>
      <c r="BP551" s="32">
        <f t="shared" si="1251"/>
        <v>1.5388249333392031E-2</v>
      </c>
      <c r="BQ551" s="32">
        <f t="shared" si="1251"/>
        <v>9.6819258704017499E-3</v>
      </c>
      <c r="BR551" s="32">
        <f t="shared" si="1251"/>
        <v>6.0916408701893352E-3</v>
      </c>
      <c r="BS551" s="32">
        <f t="shared" si="1251"/>
        <v>9.3491903528508339E-3</v>
      </c>
      <c r="BT551" s="32">
        <f t="shared" si="1251"/>
        <v>5.8822914799122267E-3</v>
      </c>
      <c r="BU551" s="32">
        <f t="shared" si="1251"/>
        <v>3.7009999528030838E-3</v>
      </c>
      <c r="BV551" s="32">
        <f t="shared" si="1251"/>
        <v>6.130177011191151E-3</v>
      </c>
      <c r="BW551" s="32">
        <f t="shared" si="1251"/>
        <v>3.8569637201030945E-3</v>
      </c>
      <c r="BX551" s="32">
        <f t="shared" si="1251"/>
        <v>2.4267111881163973E-3</v>
      </c>
      <c r="BY551" s="32">
        <f t="shared" si="1251"/>
        <v>4.0194999534989206E-3</v>
      </c>
      <c r="BZ551" s="32">
        <f t="shared" si="1251"/>
        <v>2.5289751772745329E-3</v>
      </c>
      <c r="CA551" s="32">
        <f t="shared" si="1251"/>
        <v>1.5911719172190491E-3</v>
      </c>
      <c r="CB551" s="32">
        <f t="shared" si="1251"/>
        <v>1.3480966077472964E-2</v>
      </c>
      <c r="CC551" s="32">
        <f t="shared" ref="CC551:CS551" si="1252">CC550/$O550</f>
        <v>8.4819079412929554E-3</v>
      </c>
      <c r="CD551" s="32">
        <f t="shared" si="1252"/>
        <v>5.3366177105650227E-3</v>
      </c>
      <c r="CE551" s="32">
        <f t="shared" si="1252"/>
        <v>8.8393438595004131E-3</v>
      </c>
      <c r="CF551" s="32">
        <f t="shared" si="1252"/>
        <v>5.561508014102933E-3</v>
      </c>
      <c r="CG551" s="32">
        <f t="shared" si="1252"/>
        <v>3.4991705133959224E-3</v>
      </c>
      <c r="CH551" s="32">
        <f t="shared" si="1252"/>
        <v>5.7958754155647309E-3</v>
      </c>
      <c r="CI551" s="32">
        <f t="shared" si="1252"/>
        <v>3.6466289902005494E-3</v>
      </c>
      <c r="CJ551" s="32">
        <f t="shared" si="1252"/>
        <v>2.294373505072206E-3</v>
      </c>
      <c r="CK551" s="32">
        <f t="shared" si="1252"/>
        <v>2.1960911781106662E-2</v>
      </c>
      <c r="CL551" s="32">
        <f t="shared" si="1252"/>
        <v>1.3817291057906095E-2</v>
      </c>
      <c r="CM551" s="32">
        <f t="shared" si="1252"/>
        <v>8.6935157374996297E-3</v>
      </c>
      <c r="CN551" s="32">
        <f t="shared" si="1252"/>
        <v>1.4399565252651661E-2</v>
      </c>
      <c r="CO551" s="32">
        <f t="shared" si="1252"/>
        <v>9.0598690157468915E-3</v>
      </c>
      <c r="CP551" s="32">
        <f t="shared" si="1252"/>
        <v>5.7002572745989957E-3</v>
      </c>
      <c r="CQ551" s="32">
        <f t="shared" si="1252"/>
        <v>9.4416607803942624E-3</v>
      </c>
      <c r="CR551" s="32">
        <f t="shared" si="1252"/>
        <v>5.9404717059589338E-3</v>
      </c>
      <c r="CS551" s="32">
        <f t="shared" si="1252"/>
        <v>3.7376055876289435E-3</v>
      </c>
    </row>
    <row r="552" spans="1:111" ht="13.15" thickTop="1" x14ac:dyDescent="0.35">
      <c r="H552" s="34">
        <f t="shared" si="1248"/>
        <v>8.0107611828152646E-10</v>
      </c>
      <c r="I552" s="34">
        <f t="shared" ref="I552:J552" si="1253">I547</f>
        <v>-0.46334335229010726</v>
      </c>
      <c r="J552" s="34">
        <f t="shared" si="1253"/>
        <v>-0.65002494299715874</v>
      </c>
      <c r="K552" s="34">
        <f t="shared" si="1244"/>
        <v>-0.46334335281082673</v>
      </c>
      <c r="L552" s="34">
        <f>$CE$6-$CE$7*SUMPRODUCT($B$6:$CD$6,Q551:CS551)</f>
        <v>2.1777850633952767E-8</v>
      </c>
    </row>
    <row r="554" spans="1:111" ht="27.75" customHeight="1" x14ac:dyDescent="0.35">
      <c r="A554" s="40" t="s">
        <v>354</v>
      </c>
      <c r="B554" s="40"/>
      <c r="C554" s="40">
        <f>1+C496</f>
        <v>10</v>
      </c>
      <c r="D554" s="40"/>
    </row>
    <row r="555" spans="1:111" ht="13.15" x14ac:dyDescent="0.35">
      <c r="B555" s="37" t="s">
        <v>349</v>
      </c>
      <c r="D555" s="37" t="s">
        <v>350</v>
      </c>
      <c r="F555" s="37" t="s">
        <v>348</v>
      </c>
      <c r="H555" s="37" t="s">
        <v>355</v>
      </c>
      <c r="I555" s="37"/>
      <c r="J555" s="37"/>
      <c r="K555" s="37"/>
      <c r="M555" s="37" t="s">
        <v>356</v>
      </c>
      <c r="N555" s="37" t="s">
        <v>357</v>
      </c>
      <c r="P555" s="37" t="s">
        <v>358</v>
      </c>
      <c r="R555" s="37" t="s">
        <v>359</v>
      </c>
      <c r="T555" s="37" t="s">
        <v>360</v>
      </c>
      <c r="V555" s="37" t="s">
        <v>361</v>
      </c>
      <c r="X555" s="37" t="s">
        <v>362</v>
      </c>
      <c r="Y555" s="37"/>
      <c r="Z555" s="37"/>
      <c r="AA555" s="37"/>
      <c r="AC555" s="37" t="s">
        <v>336</v>
      </c>
    </row>
    <row r="556" spans="1:111" ht="13.15" x14ac:dyDescent="0.35">
      <c r="B556" s="36">
        <f>K549</f>
        <v>-0.4884722930545482</v>
      </c>
      <c r="D556" s="36">
        <f>$CE$3-$CE$7*SUMPRODUCT($B$3:$CD$3,AE558:DG558)</f>
        <v>3.3123768616860616E-8</v>
      </c>
      <c r="F556" s="36">
        <f>SUMPRODUCT(D556:D559,D556:D559)</f>
        <v>2.3329070390502446E-15</v>
      </c>
      <c r="H556" s="36">
        <f t="shared" ref="H556:K559" si="1254">X498</f>
        <v>-2.8082994163539047E-3</v>
      </c>
      <c r="I556" s="36">
        <f t="shared" si="1254"/>
        <v>-4.9003277044945732E-7</v>
      </c>
      <c r="J556" s="36">
        <f t="shared" si="1254"/>
        <v>-4.9738328259003872E-8</v>
      </c>
      <c r="K556" s="36">
        <f t="shared" si="1254"/>
        <v>-1.9781791176973727E-7</v>
      </c>
      <c r="M556" s="36">
        <f t="array" ref="M556:M559">MMULT(H556:K559,D556:D559)</f>
        <v>-9.3017801656471985E-11</v>
      </c>
      <c r="N556" s="36">
        <f>IFERROR(M556/(MAX(ABS(M556),ABS(M557),ABS(M558),ABS(M559))),0)</f>
        <v>-1</v>
      </c>
      <c r="P556" s="36">
        <f>L607</f>
        <v>8.0882500697043724E-10</v>
      </c>
      <c r="R556" s="36">
        <f>H607*J607</f>
        <v>9.0746904024079169E-11</v>
      </c>
      <c r="T556" s="36">
        <f>P556-D556</f>
        <v>-3.2314943609890179E-8</v>
      </c>
      <c r="V556" s="36">
        <f t="array" ref="V556:V559">MMULT(H556:K559,T556:T559)</f>
        <v>9.0746468239523898E-11</v>
      </c>
      <c r="X556" s="36">
        <f t="array" ref="X556:AA559">H556:K559+MMULT(R556:R559,TRANSPOSE(R556:R559))*((SUMPRODUCT(R556:R559,T556:T559)+SUMPRODUCT(V556:V559,T556:T559))/SUMPRODUCT(R556:R559,T556:T559)^2)-(MMULT(V556:V559,TRANSPOSE(R556:R559))+MMULT(R556:R559,TRANSPOSE(V556:V559)))/SUMPRODUCT(R556:R559,T556:T559)</f>
        <v>-2.8083083190091089E-3</v>
      </c>
      <c r="Y556" s="36">
        <v>-4.8228323375524261E-7</v>
      </c>
      <c r="Z556" s="36">
        <v>-5.2877896694961124E-8</v>
      </c>
      <c r="AA556" s="36">
        <v>-2.0330798337128003E-7</v>
      </c>
      <c r="AC556" s="43">
        <f>SUM(AE556:DG556)</f>
        <v>-1.6469506085008325</v>
      </c>
      <c r="AD556" s="37" t="s">
        <v>363</v>
      </c>
      <c r="AE556" s="36">
        <f t="shared" ref="AE556:BJ556" si="1255">SUMPRODUCT(B$3:B$6,$B556:$B559)</f>
        <v>0.94689457159695756</v>
      </c>
      <c r="AF556" s="36">
        <f t="shared" si="1255"/>
        <v>0.48355121878613083</v>
      </c>
      <c r="AG556" s="36">
        <f t="shared" si="1255"/>
        <v>2.0207865975304107E-2</v>
      </c>
      <c r="AH556" s="36">
        <f t="shared" si="1255"/>
        <v>0.52482845106886311</v>
      </c>
      <c r="AI556" s="36">
        <f t="shared" si="1255"/>
        <v>6.1485098258036386E-2</v>
      </c>
      <c r="AJ556" s="36">
        <f t="shared" si="1255"/>
        <v>-0.40185825455279034</v>
      </c>
      <c r="AK556" s="36">
        <f t="shared" si="1255"/>
        <v>0.10276233054076866</v>
      </c>
      <c r="AL556" s="36">
        <f t="shared" si="1255"/>
        <v>-0.36058102227005806</v>
      </c>
      <c r="AM556" s="36">
        <f t="shared" si="1255"/>
        <v>-0.82392437508088479</v>
      </c>
      <c r="AN556" s="36">
        <f t="shared" si="1255"/>
        <v>1.3128835957082534</v>
      </c>
      <c r="AO556" s="36">
        <f t="shared" si="1255"/>
        <v>0.84954024289742669</v>
      </c>
      <c r="AP556" s="36">
        <f t="shared" si="1255"/>
        <v>0.38619689008659996</v>
      </c>
      <c r="AQ556" s="36">
        <f t="shared" si="1255"/>
        <v>0.89081747518015897</v>
      </c>
      <c r="AR556" s="36">
        <f t="shared" si="1255"/>
        <v>0.42747412236933224</v>
      </c>
      <c r="AS556" s="36">
        <f t="shared" si="1255"/>
        <v>-3.5869230441494482E-2</v>
      </c>
      <c r="AT556" s="36">
        <f t="shared" si="1255"/>
        <v>0.46875135465206452</v>
      </c>
      <c r="AU556" s="36">
        <f t="shared" si="1255"/>
        <v>5.4080018412377973E-3</v>
      </c>
      <c r="AV556" s="36">
        <f t="shared" si="1255"/>
        <v>-0.45793535096958893</v>
      </c>
      <c r="AW556" s="36">
        <f t="shared" si="1255"/>
        <v>1.8008689611899813</v>
      </c>
      <c r="AX556" s="36">
        <f t="shared" si="1255"/>
        <v>1.3375256083791545</v>
      </c>
      <c r="AY556" s="36">
        <f t="shared" si="1255"/>
        <v>0.87418225556832774</v>
      </c>
      <c r="AZ556" s="36">
        <f t="shared" si="1255"/>
        <v>1.3788028406618866</v>
      </c>
      <c r="BA556" s="36">
        <f t="shared" si="1255"/>
        <v>0.91545948785106002</v>
      </c>
      <c r="BB556" s="36">
        <f t="shared" si="1255"/>
        <v>0.45211613504023329</v>
      </c>
      <c r="BC556" s="36">
        <f t="shared" si="1255"/>
        <v>0.9567367201337923</v>
      </c>
      <c r="BD556" s="36">
        <f t="shared" si="1255"/>
        <v>0.49339336732296557</v>
      </c>
      <c r="BE556" s="36">
        <f t="shared" si="1255"/>
        <v>3.0050014512138845E-2</v>
      </c>
      <c r="BF556" s="36">
        <f t="shared" si="1255"/>
        <v>0.45842227854240936</v>
      </c>
      <c r="BG556" s="36">
        <f t="shared" si="1255"/>
        <v>-4.9210742684173692E-3</v>
      </c>
      <c r="BH556" s="36">
        <f t="shared" si="1255"/>
        <v>-0.46826442707924409</v>
      </c>
      <c r="BI556" s="36">
        <f t="shared" si="1255"/>
        <v>3.635615801431491E-2</v>
      </c>
      <c r="BJ556" s="36">
        <f t="shared" si="1255"/>
        <v>-0.42698719479651182</v>
      </c>
      <c r="BK556" s="36">
        <f t="shared" ref="BK556:CP556" si="1256">SUMPRODUCT(AH$3:AH$6,$B556:$B559)</f>
        <v>-0.89033054760733854</v>
      </c>
      <c r="BL556" s="36">
        <f t="shared" si="1256"/>
        <v>-0.38570996251377954</v>
      </c>
      <c r="BM556" s="36">
        <f t="shared" si="1256"/>
        <v>-0.84905331532460626</v>
      </c>
      <c r="BN556" s="36">
        <f t="shared" si="1256"/>
        <v>-1.3123966681354329</v>
      </c>
      <c r="BO556" s="36">
        <f t="shared" si="1256"/>
        <v>0.82441130265370521</v>
      </c>
      <c r="BP556" s="36">
        <f t="shared" si="1256"/>
        <v>0.36106794984287849</v>
      </c>
      <c r="BQ556" s="36">
        <f t="shared" si="1256"/>
        <v>-0.10227540296794824</v>
      </c>
      <c r="BR556" s="36">
        <f t="shared" si="1256"/>
        <v>0.40234518212561077</v>
      </c>
      <c r="BS556" s="36">
        <f t="shared" si="1256"/>
        <v>-6.0998170685215972E-2</v>
      </c>
      <c r="BT556" s="36">
        <f t="shared" si="1256"/>
        <v>-0.52434152349604268</v>
      </c>
      <c r="BU556" s="36">
        <f t="shared" si="1256"/>
        <v>-1.9720938402483679E-2</v>
      </c>
      <c r="BV556" s="36">
        <f t="shared" si="1256"/>
        <v>-0.4830642912133104</v>
      </c>
      <c r="BW556" s="36">
        <f t="shared" si="1256"/>
        <v>-0.94640764402413713</v>
      </c>
      <c r="BX556" s="36">
        <f t="shared" si="1256"/>
        <v>1.3123966681354329</v>
      </c>
      <c r="BY556" s="36">
        <f t="shared" si="1256"/>
        <v>0.84905331532460626</v>
      </c>
      <c r="BZ556" s="36">
        <f t="shared" si="1256"/>
        <v>0.38570996251377954</v>
      </c>
      <c r="CA556" s="36">
        <f t="shared" si="1256"/>
        <v>0.89033054760733854</v>
      </c>
      <c r="CB556" s="36">
        <f t="shared" si="1256"/>
        <v>0.42698719479651182</v>
      </c>
      <c r="CC556" s="36">
        <f t="shared" si="1256"/>
        <v>-3.635615801431491E-2</v>
      </c>
      <c r="CD556" s="36">
        <f t="shared" si="1256"/>
        <v>0.46826442707924409</v>
      </c>
      <c r="CE556" s="36">
        <f t="shared" si="1256"/>
        <v>4.9210742684173692E-3</v>
      </c>
      <c r="CF556" s="36">
        <f t="shared" si="1256"/>
        <v>-0.45842227854240936</v>
      </c>
      <c r="CG556" s="36">
        <f t="shared" si="1256"/>
        <v>-3.0050014512138845E-2</v>
      </c>
      <c r="CH556" s="36">
        <f t="shared" si="1256"/>
        <v>-0.49339336732296557</v>
      </c>
      <c r="CI556" s="36">
        <f t="shared" si="1256"/>
        <v>-0.9567367201337923</v>
      </c>
      <c r="CJ556" s="36">
        <f t="shared" si="1256"/>
        <v>-0.45211613504023329</v>
      </c>
      <c r="CK556" s="36">
        <f t="shared" si="1256"/>
        <v>-0.91545948785106002</v>
      </c>
      <c r="CL556" s="36">
        <f t="shared" si="1256"/>
        <v>-1.3788028406618866</v>
      </c>
      <c r="CM556" s="36">
        <f t="shared" si="1256"/>
        <v>-0.87418225556832774</v>
      </c>
      <c r="CN556" s="36">
        <f t="shared" si="1256"/>
        <v>-1.3375256083791545</v>
      </c>
      <c r="CO556" s="36">
        <f t="shared" si="1256"/>
        <v>-1.8008689611899813</v>
      </c>
      <c r="CP556" s="36">
        <f t="shared" si="1256"/>
        <v>0.33593900959915701</v>
      </c>
      <c r="CQ556" s="36">
        <f t="shared" ref="CQ556:DG556" si="1257">SUMPRODUCT(BN$3:BN$6,$B556:$B559)</f>
        <v>-0.12740434321166971</v>
      </c>
      <c r="CR556" s="36">
        <f t="shared" si="1257"/>
        <v>-0.59074769602249644</v>
      </c>
      <c r="CS556" s="36">
        <f t="shared" si="1257"/>
        <v>-8.6127110928937434E-2</v>
      </c>
      <c r="CT556" s="36">
        <f t="shared" si="1257"/>
        <v>-0.54947046373976416</v>
      </c>
      <c r="CU556" s="36">
        <f t="shared" si="1257"/>
        <v>-1.0128138165505909</v>
      </c>
      <c r="CV556" s="36">
        <f t="shared" si="1257"/>
        <v>-0.50819323145703188</v>
      </c>
      <c r="CW556" s="36">
        <f t="shared" si="1257"/>
        <v>-0.97153658426785861</v>
      </c>
      <c r="CX556" s="36">
        <f t="shared" si="1257"/>
        <v>-1.4348799370786853</v>
      </c>
      <c r="CY556" s="36">
        <f t="shared" si="1257"/>
        <v>0.82392437508088479</v>
      </c>
      <c r="CZ556" s="36">
        <f t="shared" si="1257"/>
        <v>0.36058102227005806</v>
      </c>
      <c r="DA556" s="36">
        <f t="shared" si="1257"/>
        <v>-0.10276233054076866</v>
      </c>
      <c r="DB556" s="36">
        <f t="shared" si="1257"/>
        <v>0.40185825455279034</v>
      </c>
      <c r="DC556" s="36">
        <f t="shared" si="1257"/>
        <v>-6.1485098258036386E-2</v>
      </c>
      <c r="DD556" s="36">
        <f t="shared" si="1257"/>
        <v>-0.52482845106886311</v>
      </c>
      <c r="DE556" s="36">
        <f t="shared" si="1257"/>
        <v>-2.0207865975304107E-2</v>
      </c>
      <c r="DF556" s="36">
        <f t="shared" si="1257"/>
        <v>-0.48355121878613083</v>
      </c>
      <c r="DG556" s="36">
        <f t="shared" si="1257"/>
        <v>-0.94689457159695756</v>
      </c>
    </row>
    <row r="557" spans="1:111" ht="13.15" x14ac:dyDescent="0.35">
      <c r="B557" s="35">
        <f t="shared" ref="B557:B559" si="1258">K550</f>
        <v>0.42698719479651182</v>
      </c>
      <c r="D557" s="35">
        <f>$CE$4-$CE$7*SUMPRODUCT($B$4:$CD$4,AE558:DG558)</f>
        <v>-1.3833556522513391E-8</v>
      </c>
      <c r="F557" s="37" t="s">
        <v>364</v>
      </c>
      <c r="H557" s="35">
        <f t="shared" si="1254"/>
        <v>-4.9003277044945732E-7</v>
      </c>
      <c r="I557" s="35">
        <f t="shared" si="1254"/>
        <v>-2.5723298636580122E-3</v>
      </c>
      <c r="J557" s="35">
        <f t="shared" si="1254"/>
        <v>-5.3422713317788535E-7</v>
      </c>
      <c r="K557" s="35">
        <f t="shared" si="1254"/>
        <v>-6.7179757041980429E-7</v>
      </c>
      <c r="M557" s="35">
        <v>3.5566363927601179E-11</v>
      </c>
      <c r="N557" s="35">
        <f>IFERROR(M557/(MAX(ABS(M556),ABS(M557),ABS(M558),ABS(M559))),0)</f>
        <v>0.38236083087571598</v>
      </c>
      <c r="P557" s="35">
        <f>L608</f>
        <v>-3.3790570341807324E-10</v>
      </c>
      <c r="R557" s="35">
        <f>H608*J608</f>
        <v>-3.4698061622045765E-11</v>
      </c>
      <c r="T557" s="35">
        <f>P557-D557</f>
        <v>1.3495650819095317E-8</v>
      </c>
      <c r="V557" s="35">
        <v>-3.4697601247565327E-11</v>
      </c>
      <c r="X557" s="35">
        <v>-4.8228323375524261E-7</v>
      </c>
      <c r="Y557" s="35">
        <v>-2.5723344883301358E-3</v>
      </c>
      <c r="Z557" s="35">
        <v>-5.3606980910812958E-7</v>
      </c>
      <c r="AA557" s="35">
        <v>-6.668736900197151E-7</v>
      </c>
      <c r="AC557" s="43">
        <f t="shared" ref="AC557:AC558" si="1259">SUM(AE557:DG557)</f>
        <v>103.79476315897556</v>
      </c>
      <c r="AD557" s="37" t="s">
        <v>365</v>
      </c>
      <c r="AE557" s="35">
        <f>EXP(AE556)</f>
        <v>2.5776923780872174</v>
      </c>
      <c r="AF557" s="35">
        <f t="shared" ref="AF557:CQ557" si="1260">EXP(AF556)</f>
        <v>1.6218236383253848</v>
      </c>
      <c r="AG557" s="35">
        <f t="shared" si="1260"/>
        <v>1.0204134272153986</v>
      </c>
      <c r="AH557" s="35">
        <f t="shared" si="1260"/>
        <v>1.6901688768433856</v>
      </c>
      <c r="AI557" s="35">
        <f t="shared" si="1260"/>
        <v>1.0634146496800172</v>
      </c>
      <c r="AJ557" s="35">
        <f t="shared" si="1260"/>
        <v>0.6690755773861411</v>
      </c>
      <c r="AK557" s="35">
        <f t="shared" si="1260"/>
        <v>1.1082279858273201</v>
      </c>
      <c r="AL557" s="35">
        <f t="shared" si="1260"/>
        <v>0.69727107832867363</v>
      </c>
      <c r="AM557" s="35">
        <f t="shared" si="1260"/>
        <v>0.43870662254633508</v>
      </c>
      <c r="AN557" s="35">
        <f t="shared" si="1260"/>
        <v>3.7168762422896005</v>
      </c>
      <c r="AO557" s="35">
        <f t="shared" si="1260"/>
        <v>2.3385714299037046</v>
      </c>
      <c r="AP557" s="35">
        <f t="shared" si="1260"/>
        <v>1.4713743413186653</v>
      </c>
      <c r="AQ557" s="35">
        <f t="shared" si="1260"/>
        <v>2.4371211232188075</v>
      </c>
      <c r="AR557" s="35">
        <f t="shared" si="1260"/>
        <v>1.5333794989266314</v>
      </c>
      <c r="AS557" s="35">
        <f t="shared" si="1260"/>
        <v>0.96476644731677919</v>
      </c>
      <c r="AT557" s="35">
        <f t="shared" si="1260"/>
        <v>1.5979976146799348</v>
      </c>
      <c r="AU557" s="35">
        <f t="shared" si="1260"/>
        <v>1.0054226514797135</v>
      </c>
      <c r="AV557" s="35">
        <f t="shared" si="1260"/>
        <v>0.63258837111028288</v>
      </c>
      <c r="AW557" s="35">
        <f t="shared" si="1260"/>
        <v>6.054906657959199</v>
      </c>
      <c r="AX557" s="35">
        <f t="shared" si="1260"/>
        <v>3.8096053777444654</v>
      </c>
      <c r="AY557" s="35">
        <f t="shared" si="1260"/>
        <v>2.396914428905693</v>
      </c>
      <c r="AZ557" s="35">
        <f t="shared" si="1260"/>
        <v>3.970145884152577</v>
      </c>
      <c r="BA557" s="35">
        <f t="shared" si="1260"/>
        <v>2.4979227534112769</v>
      </c>
      <c r="BB557" s="35">
        <f t="shared" si="1260"/>
        <v>1.5716344598106913</v>
      </c>
      <c r="BC557" s="35">
        <f t="shared" si="1260"/>
        <v>2.6031876677627004</v>
      </c>
      <c r="BD557" s="35">
        <f t="shared" si="1260"/>
        <v>1.6378646771293768</v>
      </c>
      <c r="BE557" s="35">
        <f t="shared" si="1260"/>
        <v>1.0305060729231512</v>
      </c>
      <c r="BF557" s="35">
        <f t="shared" si="1260"/>
        <v>1.5815767279839454</v>
      </c>
      <c r="BG557" s="35">
        <f t="shared" si="1260"/>
        <v>0.99509101437971925</v>
      </c>
      <c r="BH557" s="35">
        <f t="shared" si="1260"/>
        <v>0.6260879471598485</v>
      </c>
      <c r="BI557" s="35">
        <f t="shared" si="1260"/>
        <v>1.0370251255356799</v>
      </c>
      <c r="BJ557" s="35">
        <f t="shared" si="1260"/>
        <v>0.65247190720994885</v>
      </c>
      <c r="BK557" s="35">
        <f t="shared" si="1260"/>
        <v>0.41052003390783881</v>
      </c>
      <c r="BL557" s="35">
        <f t="shared" si="1260"/>
        <v>0.67996771320930149</v>
      </c>
      <c r="BM557" s="35">
        <f t="shared" si="1260"/>
        <v>0.42781975070245859</v>
      </c>
      <c r="BN557" s="35">
        <f t="shared" si="1260"/>
        <v>0.26917416156019058</v>
      </c>
      <c r="BO557" s="35">
        <f t="shared" si="1260"/>
        <v>2.2805378235101204</v>
      </c>
      <c r="BP557" s="35">
        <f t="shared" si="1260"/>
        <v>1.4348609561426469</v>
      </c>
      <c r="BQ557" s="35">
        <f t="shared" si="1260"/>
        <v>0.90278088889300723</v>
      </c>
      <c r="BR557" s="35">
        <f t="shared" si="1260"/>
        <v>1.4953274038933986</v>
      </c>
      <c r="BS557" s="35">
        <f t="shared" si="1260"/>
        <v>0.94082496083944556</v>
      </c>
      <c r="BT557" s="35">
        <f t="shared" si="1260"/>
        <v>0.5919450179498259</v>
      </c>
      <c r="BU557" s="35">
        <f t="shared" si="1260"/>
        <v>0.98047224728463189</v>
      </c>
      <c r="BV557" s="35">
        <f t="shared" si="1260"/>
        <v>0.61689016148164466</v>
      </c>
      <c r="BW557" s="35">
        <f t="shared" si="1260"/>
        <v>0.38813283332269022</v>
      </c>
      <c r="BX557" s="35">
        <f t="shared" si="1260"/>
        <v>3.7150668333237769</v>
      </c>
      <c r="BY557" s="35">
        <f t="shared" si="1260"/>
        <v>2.3374329921843255</v>
      </c>
      <c r="BZ557" s="35">
        <f t="shared" si="1260"/>
        <v>1.4706580629839245</v>
      </c>
      <c r="CA557" s="35">
        <f t="shared" si="1260"/>
        <v>2.4359347106175546</v>
      </c>
      <c r="CB557" s="35">
        <f t="shared" si="1260"/>
        <v>1.5326330359204652</v>
      </c>
      <c r="CC557" s="35">
        <f t="shared" si="1260"/>
        <v>0.96429679028600734</v>
      </c>
      <c r="CD557" s="35">
        <f t="shared" si="1260"/>
        <v>1.5972196949906894</v>
      </c>
      <c r="CE557" s="35">
        <f t="shared" si="1260"/>
        <v>1.004933202641108</v>
      </c>
      <c r="CF557" s="35">
        <f t="shared" si="1260"/>
        <v>0.63228042137083784</v>
      </c>
      <c r="CG557" s="35">
        <f t="shared" si="1260"/>
        <v>0.9703969984023314</v>
      </c>
      <c r="CH557" s="35">
        <f t="shared" si="1260"/>
        <v>0.61055105098954943</v>
      </c>
      <c r="CI557" s="35">
        <f t="shared" si="1260"/>
        <v>0.38414441355257578</v>
      </c>
      <c r="CJ557" s="35">
        <f t="shared" si="1260"/>
        <v>0.63628027099918216</v>
      </c>
      <c r="CK557" s="35">
        <f t="shared" si="1260"/>
        <v>0.40033263584086198</v>
      </c>
      <c r="CL557" s="35">
        <f t="shared" si="1260"/>
        <v>0.25187991302577761</v>
      </c>
      <c r="CM557" s="35">
        <f t="shared" si="1260"/>
        <v>0.41720304569093369</v>
      </c>
      <c r="CN557" s="35">
        <f t="shared" si="1260"/>
        <v>0.26249437956013838</v>
      </c>
      <c r="CO557" s="35">
        <f t="shared" si="1260"/>
        <v>0.16515531229296426</v>
      </c>
      <c r="CP557" s="35">
        <f t="shared" si="1260"/>
        <v>1.3992536811654901</v>
      </c>
      <c r="CQ557" s="35">
        <f t="shared" si="1260"/>
        <v>0.88037762590273627</v>
      </c>
      <c r="CR557" s="35">
        <f t="shared" ref="CR557:DG557" si="1261">EXP(CR556)</f>
        <v>0.55391297133809092</v>
      </c>
      <c r="CS557" s="35">
        <f t="shared" si="1261"/>
        <v>0.91747760237759024</v>
      </c>
      <c r="CT557" s="35">
        <f t="shared" si="1261"/>
        <v>0.57725540713055845</v>
      </c>
      <c r="CU557" s="35">
        <f t="shared" si="1261"/>
        <v>0.36319557469080066</v>
      </c>
      <c r="CV557" s="35">
        <f t="shared" si="1261"/>
        <v>0.60158151605747023</v>
      </c>
      <c r="CW557" s="35">
        <f t="shared" si="1261"/>
        <v>0.37850099236652024</v>
      </c>
      <c r="CX557" s="35">
        <f t="shared" si="1261"/>
        <v>0.23814395455719822</v>
      </c>
      <c r="CY557" s="35">
        <f t="shared" si="1261"/>
        <v>2.2794276370751221</v>
      </c>
      <c r="CZ557" s="35">
        <f t="shared" si="1261"/>
        <v>1.434162452853994</v>
      </c>
      <c r="DA557" s="35">
        <f t="shared" si="1261"/>
        <v>0.90234140699260079</v>
      </c>
      <c r="DB557" s="35">
        <f t="shared" si="1261"/>
        <v>1.4945994649911931</v>
      </c>
      <c r="DC557" s="35">
        <f t="shared" si="1261"/>
        <v>0.94036695874078957</v>
      </c>
      <c r="DD557" s="35">
        <f t="shared" si="1261"/>
        <v>0.59165685376223021</v>
      </c>
      <c r="DE557" s="35">
        <f t="shared" si="1261"/>
        <v>0.97999494452841074</v>
      </c>
      <c r="DF557" s="35">
        <f t="shared" si="1261"/>
        <v>0.616589853772603</v>
      </c>
      <c r="DG557" s="35">
        <f t="shared" si="1261"/>
        <v>0.38794388674960983</v>
      </c>
    </row>
    <row r="558" spans="1:111" ht="13.15" x14ac:dyDescent="0.35">
      <c r="B558" s="36">
        <f t="shared" si="1258"/>
        <v>-0.42206612052809445</v>
      </c>
      <c r="D558" s="36">
        <f>$CE$5-$CE$7*SUMPRODUCT($B$5:$CD$5,AE558:DG558)</f>
        <v>-2.3876367549746647E-8</v>
      </c>
      <c r="F558" s="36">
        <f>SUMPRODUCT($B$7:$CD$7, LN(AE558:DG558))</f>
        <v>-2480.3390488774949</v>
      </c>
      <c r="H558" s="36">
        <f t="shared" si="1254"/>
        <v>-4.9738328259003872E-8</v>
      </c>
      <c r="I558" s="36">
        <f t="shared" si="1254"/>
        <v>-5.3422713317788535E-7</v>
      </c>
      <c r="J558" s="36">
        <f t="shared" si="1254"/>
        <v>-2.7275608906982404E-3</v>
      </c>
      <c r="K558" s="36">
        <f t="shared" si="1254"/>
        <v>4.4037683760603068E-7</v>
      </c>
      <c r="M558" s="36">
        <v>6.5139579541983604E-11</v>
      </c>
      <c r="N558" s="36">
        <f>IFERROR(M558/(MAX(ABS(M556),ABS(M557),ABS(M558),ABS(M559))),0)</f>
        <v>0.70029153970498426</v>
      </c>
      <c r="P558" s="36">
        <f>L609</f>
        <v>-5.8278715187043417E-10</v>
      </c>
      <c r="R558" s="36">
        <f>H609*J609</f>
        <v>-6.3549289142482829E-11</v>
      </c>
      <c r="T558" s="36">
        <f>P558-D558</f>
        <v>2.3293580397876212E-8</v>
      </c>
      <c r="V558" s="36">
        <v>-6.3549617630877155E-11</v>
      </c>
      <c r="X558" s="36">
        <v>-5.2877896694961124E-8</v>
      </c>
      <c r="Y558" s="36">
        <v>-5.3606980910812958E-7</v>
      </c>
      <c r="Z558" s="36">
        <v>-2.7275521275363368E-3</v>
      </c>
      <c r="AA558" s="36">
        <v>4.3812813521420212E-7</v>
      </c>
      <c r="AC558" s="44">
        <f t="shared" si="1259"/>
        <v>0.99999999999999933</v>
      </c>
      <c r="AD558" s="37" t="s">
        <v>366</v>
      </c>
      <c r="AE558" s="36">
        <f t="shared" ref="AE558:BJ558" si="1262">AE557/$AC557</f>
        <v>2.4834512837021816E-2</v>
      </c>
      <c r="AF558" s="36">
        <f t="shared" si="1262"/>
        <v>1.5625293501959681E-2</v>
      </c>
      <c r="AG558" s="36">
        <f t="shared" si="1262"/>
        <v>9.831068506341684E-3</v>
      </c>
      <c r="AH558" s="36">
        <f t="shared" si="1262"/>
        <v>1.6283758692668012E-2</v>
      </c>
      <c r="AI558" s="36">
        <f t="shared" si="1262"/>
        <v>1.0245359373779345E-2</v>
      </c>
      <c r="AJ558" s="36">
        <f t="shared" si="1262"/>
        <v>6.4461400269430012E-3</v>
      </c>
      <c r="AK558" s="36">
        <f t="shared" si="1262"/>
        <v>1.0677108864634343E-2</v>
      </c>
      <c r="AL558" s="36">
        <f t="shared" si="1262"/>
        <v>6.7177866889171446E-3</v>
      </c>
      <c r="AM558" s="36">
        <f t="shared" si="1262"/>
        <v>4.2266739592092643E-3</v>
      </c>
      <c r="AN558" s="36">
        <f t="shared" si="1262"/>
        <v>3.5809862936887364E-2</v>
      </c>
      <c r="AO558" s="36">
        <f t="shared" si="1262"/>
        <v>2.2530726587061716E-2</v>
      </c>
      <c r="AP558" s="36">
        <f t="shared" si="1262"/>
        <v>1.4175805180701254E-2</v>
      </c>
      <c r="AQ558" s="36">
        <f t="shared" si="1262"/>
        <v>2.348019349960875E-2</v>
      </c>
      <c r="AR558" s="36">
        <f t="shared" si="1262"/>
        <v>1.477318751214891E-2</v>
      </c>
      <c r="AS558" s="36">
        <f t="shared" si="1262"/>
        <v>9.2949433859115839E-3</v>
      </c>
      <c r="AT558" s="36">
        <f t="shared" si="1262"/>
        <v>1.5395744120851144E-2</v>
      </c>
      <c r="AU558" s="36">
        <f t="shared" si="1262"/>
        <v>9.6866414150372348E-3</v>
      </c>
      <c r="AV558" s="36">
        <f t="shared" si="1262"/>
        <v>6.0946077803693162E-3</v>
      </c>
      <c r="AW558" s="36">
        <f t="shared" si="1262"/>
        <v>5.8335377177799422E-2</v>
      </c>
      <c r="AX558" s="36">
        <f t="shared" si="1262"/>
        <v>3.6703252281712374E-2</v>
      </c>
      <c r="AY558" s="36">
        <f t="shared" si="1262"/>
        <v>2.3092826227027446E-2</v>
      </c>
      <c r="AZ558" s="36">
        <f t="shared" si="1262"/>
        <v>3.8249963324948948E-2</v>
      </c>
      <c r="BA558" s="36">
        <f t="shared" si="1262"/>
        <v>2.4065980569610956E-2</v>
      </c>
      <c r="BB558" s="36">
        <f t="shared" si="1262"/>
        <v>1.5141751009186494E-2</v>
      </c>
      <c r="BC558" s="36">
        <f t="shared" si="1262"/>
        <v>2.5080144590489316E-2</v>
      </c>
      <c r="BD558" s="36">
        <f t="shared" si="1262"/>
        <v>1.5779839245076054E-2</v>
      </c>
      <c r="BE558" s="36">
        <f t="shared" si="1262"/>
        <v>9.9283050662661403E-3</v>
      </c>
      <c r="BF558" s="36">
        <f t="shared" si="1262"/>
        <v>1.5237538772178219E-2</v>
      </c>
      <c r="BG558" s="36">
        <f t="shared" si="1262"/>
        <v>9.5871023170562494E-3</v>
      </c>
      <c r="BH558" s="36">
        <f t="shared" si="1262"/>
        <v>6.0319801125314106E-3</v>
      </c>
      <c r="BI558" s="36">
        <f t="shared" si="1262"/>
        <v>9.9911122100383547E-3</v>
      </c>
      <c r="BJ558" s="36">
        <f t="shared" si="1262"/>
        <v>6.2861736695771532E-3</v>
      </c>
      <c r="BK558" s="36">
        <f t="shared" ref="BK558:CP558" si="1263">BK557/$AC557</f>
        <v>3.9551131619142725E-3</v>
      </c>
      <c r="BL558" s="36">
        <f t="shared" si="1263"/>
        <v>6.5510791923850727E-3</v>
      </c>
      <c r="BM558" s="36">
        <f t="shared" si="1263"/>
        <v>4.1217855090357062E-3</v>
      </c>
      <c r="BN558" s="36">
        <f t="shared" si="1263"/>
        <v>2.5933308518457177E-3</v>
      </c>
      <c r="BO558" s="36">
        <f t="shared" si="1263"/>
        <v>2.1971607758448967E-2</v>
      </c>
      <c r="BP558" s="36">
        <f t="shared" si="1263"/>
        <v>1.3824020716199001E-2</v>
      </c>
      <c r="BQ558" s="36">
        <f t="shared" si="1263"/>
        <v>8.6977498807938661E-3</v>
      </c>
      <c r="BR558" s="36">
        <f t="shared" si="1263"/>
        <v>1.4406578505344289E-2</v>
      </c>
      <c r="BS558" s="36">
        <f t="shared" si="1263"/>
        <v>9.064281589991648E-3</v>
      </c>
      <c r="BT558" s="36">
        <f t="shared" si="1263"/>
        <v>5.7030335629089778E-3</v>
      </c>
      <c r="BU558" s="36">
        <f t="shared" si="1263"/>
        <v>9.4462593048447695E-3</v>
      </c>
      <c r="BV558" s="36">
        <f t="shared" si="1263"/>
        <v>5.9433649897807934E-3</v>
      </c>
      <c r="BW558" s="36">
        <f t="shared" si="1263"/>
        <v>3.7394259740080806E-3</v>
      </c>
      <c r="BX558" s="36">
        <f t="shared" si="1263"/>
        <v>3.5792430371787212E-2</v>
      </c>
      <c r="BY558" s="36">
        <f t="shared" si="1263"/>
        <v>2.2519758425617625E-2</v>
      </c>
      <c r="BZ558" s="36">
        <f t="shared" si="1263"/>
        <v>1.4168904270549903E-2</v>
      </c>
      <c r="CA558" s="36">
        <f t="shared" si="1263"/>
        <v>2.346876312908576E-2</v>
      </c>
      <c r="CB558" s="36">
        <f t="shared" si="1263"/>
        <v>1.4765995790876585E-2</v>
      </c>
      <c r="CC558" s="36">
        <f t="shared" si="1263"/>
        <v>9.2904185234187388E-3</v>
      </c>
      <c r="CD558" s="36">
        <f t="shared" si="1263"/>
        <v>1.5388249333392031E-2</v>
      </c>
      <c r="CE558" s="36">
        <f t="shared" si="1263"/>
        <v>9.6819258704017499E-3</v>
      </c>
      <c r="CF558" s="36">
        <f t="shared" si="1263"/>
        <v>6.0916408701893352E-3</v>
      </c>
      <c r="CG558" s="36">
        <f t="shared" si="1263"/>
        <v>9.3491903528508339E-3</v>
      </c>
      <c r="CH558" s="36">
        <f t="shared" si="1263"/>
        <v>5.8822914799122267E-3</v>
      </c>
      <c r="CI558" s="36">
        <f t="shared" si="1263"/>
        <v>3.7009999528030838E-3</v>
      </c>
      <c r="CJ558" s="36">
        <f t="shared" si="1263"/>
        <v>6.130177011191151E-3</v>
      </c>
      <c r="CK558" s="36">
        <f t="shared" si="1263"/>
        <v>3.8569637201030945E-3</v>
      </c>
      <c r="CL558" s="36">
        <f t="shared" si="1263"/>
        <v>2.4267111881163973E-3</v>
      </c>
      <c r="CM558" s="36">
        <f t="shared" si="1263"/>
        <v>4.0194999534989206E-3</v>
      </c>
      <c r="CN558" s="36">
        <f t="shared" si="1263"/>
        <v>2.5289751772745329E-3</v>
      </c>
      <c r="CO558" s="36">
        <f t="shared" si="1263"/>
        <v>1.5911719172190491E-3</v>
      </c>
      <c r="CP558" s="36">
        <f t="shared" si="1263"/>
        <v>1.3480966077472964E-2</v>
      </c>
      <c r="CQ558" s="36">
        <f t="shared" ref="CQ558:DG558" si="1264">CQ557/$AC557</f>
        <v>8.4819079412929554E-3</v>
      </c>
      <c r="CR558" s="36">
        <f t="shared" si="1264"/>
        <v>5.3366177105650227E-3</v>
      </c>
      <c r="CS558" s="36">
        <f t="shared" si="1264"/>
        <v>8.8393438595004131E-3</v>
      </c>
      <c r="CT558" s="36">
        <f t="shared" si="1264"/>
        <v>5.561508014102933E-3</v>
      </c>
      <c r="CU558" s="36">
        <f t="shared" si="1264"/>
        <v>3.4991705133959224E-3</v>
      </c>
      <c r="CV558" s="36">
        <f t="shared" si="1264"/>
        <v>5.7958754155647309E-3</v>
      </c>
      <c r="CW558" s="36">
        <f t="shared" si="1264"/>
        <v>3.6466289902005494E-3</v>
      </c>
      <c r="CX558" s="36">
        <f t="shared" si="1264"/>
        <v>2.294373505072206E-3</v>
      </c>
      <c r="CY558" s="36">
        <f t="shared" si="1264"/>
        <v>2.1960911781106662E-2</v>
      </c>
      <c r="CZ558" s="36">
        <f t="shared" si="1264"/>
        <v>1.3817291057906095E-2</v>
      </c>
      <c r="DA558" s="36">
        <f t="shared" si="1264"/>
        <v>8.6935157374996297E-3</v>
      </c>
      <c r="DB558" s="36">
        <f t="shared" si="1264"/>
        <v>1.4399565252651661E-2</v>
      </c>
      <c r="DC558" s="36">
        <f t="shared" si="1264"/>
        <v>9.0598690157468915E-3</v>
      </c>
      <c r="DD558" s="36">
        <f t="shared" si="1264"/>
        <v>5.7002572745989957E-3</v>
      </c>
      <c r="DE558" s="36">
        <f t="shared" si="1264"/>
        <v>9.4416607803942624E-3</v>
      </c>
      <c r="DF558" s="36">
        <f t="shared" si="1264"/>
        <v>5.9404717059589338E-3</v>
      </c>
      <c r="DG558" s="36">
        <f t="shared" si="1264"/>
        <v>3.7376055876289435E-3</v>
      </c>
    </row>
    <row r="559" spans="1:111" x14ac:dyDescent="0.35">
      <c r="B559" s="35">
        <f t="shared" si="1258"/>
        <v>-0.46334335281082673</v>
      </c>
      <c r="D559" s="35">
        <f>$CE$6-$CE$7*SUMPRODUCT($B$6:$CD$6,AE558:DG558)</f>
        <v>2.1777850633952767E-8</v>
      </c>
      <c r="H559" s="35">
        <f t="shared" si="1254"/>
        <v>-1.9781791176973727E-7</v>
      </c>
      <c r="I559" s="35">
        <f t="shared" si="1254"/>
        <v>-6.7179757041980429E-7</v>
      </c>
      <c r="J559" s="35">
        <f t="shared" si="1254"/>
        <v>4.4037683760603068E-7</v>
      </c>
      <c r="K559" s="35">
        <f t="shared" si="1254"/>
        <v>-2.7760390244963868E-3</v>
      </c>
      <c r="M559" s="35">
        <v>-6.0463936953816976E-11</v>
      </c>
      <c r="N559" s="35">
        <f>IFERROR(M559/(MAX(ABS(M556),ABS(M557),ABS(M558),ABS(M559))),0)</f>
        <v>-0.650025434670225</v>
      </c>
      <c r="P559" s="35">
        <f>L610</f>
        <v>5.3177018344285898E-10</v>
      </c>
      <c r="R559" s="35">
        <f>H610*J610</f>
        <v>5.8987795733229253E-11</v>
      </c>
      <c r="T559" s="35">
        <f>P559-D559</f>
        <v>-2.1246080450509908E-8</v>
      </c>
      <c r="V559" s="35">
        <v>5.898753253070978E-11</v>
      </c>
      <c r="X559" s="35">
        <v>-2.0330798337128003E-7</v>
      </c>
      <c r="Y559" s="35">
        <v>-6.668736900197151E-7</v>
      </c>
      <c r="Z559" s="35">
        <v>4.3812813521420212E-7</v>
      </c>
      <c r="AA559" s="35">
        <v>-2.7760424002025485E-3</v>
      </c>
    </row>
    <row r="560" spans="1:111" x14ac:dyDescent="0.35">
      <c r="B560" s="3"/>
    </row>
    <row r="561" spans="2:97" ht="13.5" thickBot="1" x14ac:dyDescent="0.4">
      <c r="B561" s="39" t="s">
        <v>367</v>
      </c>
      <c r="D561" s="39" t="s">
        <v>368</v>
      </c>
      <c r="E561" s="39" t="s">
        <v>369</v>
      </c>
      <c r="F561" s="39" t="s">
        <v>370</v>
      </c>
      <c r="H561" s="39" t="s">
        <v>347</v>
      </c>
      <c r="I561" s="39" t="s">
        <v>371</v>
      </c>
      <c r="J561" s="39" t="s">
        <v>372</v>
      </c>
      <c r="K561" s="39" t="s">
        <v>349</v>
      </c>
      <c r="L561" s="39" t="s">
        <v>373</v>
      </c>
      <c r="M561" s="39" t="s">
        <v>374</v>
      </c>
    </row>
    <row r="562" spans="2:97" ht="13.15" thickTop="1" x14ac:dyDescent="0.35">
      <c r="B562" s="32">
        <v>1</v>
      </c>
      <c r="D562" s="32">
        <v>0</v>
      </c>
      <c r="E562" s="32"/>
      <c r="F562" s="32" t="b">
        <v>0</v>
      </c>
      <c r="H562" s="32">
        <v>0</v>
      </c>
      <c r="I562" s="32">
        <f>B556</f>
        <v>-0.4884722930545482</v>
      </c>
      <c r="J562" s="32">
        <f>IF(SUMPRODUCT(L562:L565,N556:N559)&gt;0,N556,-N556)</f>
        <v>1</v>
      </c>
      <c r="K562" s="32">
        <f>I562+J562*H562</f>
        <v>-0.4884722930545482</v>
      </c>
      <c r="L562" s="32">
        <f>D556</f>
        <v>3.3123768616860616E-8</v>
      </c>
      <c r="M562" s="32">
        <f>SUMPRODUCT(L562:L565,J562:J565)</f>
        <v>6.9289753801267596E-8</v>
      </c>
    </row>
    <row r="563" spans="2:97" ht="13.5" thickBot="1" x14ac:dyDescent="0.4">
      <c r="H563" s="33">
        <f>H562</f>
        <v>0</v>
      </c>
      <c r="I563" s="33">
        <f>B557</f>
        <v>0.42698719479651182</v>
      </c>
      <c r="J563" s="32">
        <f>IF(SUMPRODUCT(L562:L565,N556:N559)&gt;0,N557,-N557)</f>
        <v>-0.38236083087571598</v>
      </c>
      <c r="K563" s="33">
        <f t="shared" ref="K563:K565" si="1265">I563+J563*H563</f>
        <v>0.42698719479651182</v>
      </c>
      <c r="L563" s="32">
        <f>D557</f>
        <v>-1.3833556522513391E-8</v>
      </c>
      <c r="M563" s="39" t="s">
        <v>375</v>
      </c>
    </row>
    <row r="564" spans="2:97" ht="13.15" thickTop="1" x14ac:dyDescent="0.35">
      <c r="H564" s="33">
        <f t="shared" ref="H564:H565" si="1266">H563</f>
        <v>0</v>
      </c>
      <c r="I564" s="32">
        <f>B558</f>
        <v>-0.42206612052809445</v>
      </c>
      <c r="J564" s="32">
        <f>IF(SUMPRODUCT(L562:L565,N556:N559)&gt;0,N558,-N558)</f>
        <v>-0.70029153970498426</v>
      </c>
      <c r="K564" s="32">
        <f t="shared" si="1265"/>
        <v>-0.42206612052809445</v>
      </c>
      <c r="L564" s="32">
        <f>D558</f>
        <v>-2.3876367549746647E-8</v>
      </c>
      <c r="M564" s="32">
        <f>F558</f>
        <v>-2480.3390488774949</v>
      </c>
    </row>
    <row r="565" spans="2:97" x14ac:dyDescent="0.35">
      <c r="H565" s="33">
        <f t="shared" si="1266"/>
        <v>0</v>
      </c>
      <c r="I565" s="34">
        <f>B559</f>
        <v>-0.46334335281082673</v>
      </c>
      <c r="J565" s="32">
        <f>IF(SUMPRODUCT(L562:L565,N556:N559)&gt;0,N559,-N559)</f>
        <v>0.650025434670225</v>
      </c>
      <c r="K565" s="34">
        <f t="shared" si="1265"/>
        <v>-0.46334335281082673</v>
      </c>
      <c r="L565" s="32">
        <f>D559</f>
        <v>2.1777850633952767E-8</v>
      </c>
    </row>
    <row r="566" spans="2:97" ht="13.5" thickBot="1" x14ac:dyDescent="0.4">
      <c r="B566" s="39" t="s">
        <v>367</v>
      </c>
      <c r="D566" s="39" t="s">
        <v>368</v>
      </c>
      <c r="E566" s="39" t="s">
        <v>369</v>
      </c>
      <c r="F566" s="39" t="s">
        <v>370</v>
      </c>
      <c r="H566" s="39" t="s">
        <v>347</v>
      </c>
      <c r="I566" s="39" t="s">
        <v>371</v>
      </c>
      <c r="J566" s="39" t="s">
        <v>372</v>
      </c>
      <c r="K566" s="39" t="s">
        <v>349</v>
      </c>
      <c r="L566" s="39" t="s">
        <v>373</v>
      </c>
      <c r="M566" s="39" t="s">
        <v>374</v>
      </c>
      <c r="O566" s="45" t="s">
        <v>336</v>
      </c>
    </row>
    <row r="567" spans="2:97" ht="13.9" thickTop="1" thickBot="1" x14ac:dyDescent="0.4">
      <c r="B567" s="32">
        <f>1+B562</f>
        <v>2</v>
      </c>
      <c r="D567" s="32">
        <v>0</v>
      </c>
      <c r="E567" s="32">
        <f>H567</f>
        <v>8.0107611828152646E-10</v>
      </c>
      <c r="F567" s="32" t="b">
        <f>OR(F562,M567*M562&lt;=0)</f>
        <v>1</v>
      </c>
      <c r="H567" s="32">
        <f>ABS(H549)</f>
        <v>8.0107611828152646E-10</v>
      </c>
      <c r="I567" s="32">
        <f>I562</f>
        <v>-0.4884722930545482</v>
      </c>
      <c r="J567" s="32">
        <f>J562</f>
        <v>1</v>
      </c>
      <c r="K567" s="32">
        <f>I567+J567*H567</f>
        <v>-0.48847229225347211</v>
      </c>
      <c r="L567" s="32">
        <f>$CE$3-$CE$7*SUMPRODUCT($B$3:$CD$3,Q569:CS569)</f>
        <v>-2.5214060883627099E-7</v>
      </c>
      <c r="M567" s="32">
        <f>SUMPRODUCT(L567:L570,J567:J570)</f>
        <v>-5.2743877240486911E-7</v>
      </c>
      <c r="O567" s="46">
        <f>SUM(Q567:CS567)</f>
        <v>-1.6469506073193891</v>
      </c>
      <c r="P567" s="39" t="s">
        <v>363</v>
      </c>
      <c r="Q567" s="32">
        <f t="shared" ref="Q567:AV567" si="1267">SUMPRODUCT(B$3:B$6,$K567:$K570)</f>
        <v>0.94689457114244857</v>
      </c>
      <c r="R567" s="32">
        <f t="shared" si="1267"/>
        <v>0.4835512188523417</v>
      </c>
      <c r="S567" s="32">
        <f t="shared" si="1267"/>
        <v>2.0207866562234833E-2</v>
      </c>
      <c r="T567" s="32">
        <f t="shared" si="1267"/>
        <v>0.52482845005336731</v>
      </c>
      <c r="U567" s="32">
        <f t="shared" si="1267"/>
        <v>6.1485097763260443E-2</v>
      </c>
      <c r="V567" s="32">
        <f t="shared" si="1267"/>
        <v>-0.40185825452684643</v>
      </c>
      <c r="W567" s="32">
        <f t="shared" si="1267"/>
        <v>0.10276232896428605</v>
      </c>
      <c r="X567" s="32">
        <f t="shared" si="1267"/>
        <v>-0.36058102332582082</v>
      </c>
      <c r="Y567" s="32">
        <f t="shared" si="1267"/>
        <v>-0.82392437561592768</v>
      </c>
      <c r="Z567" s="32">
        <f t="shared" si="1267"/>
        <v>1.3128835949912014</v>
      </c>
      <c r="AA567" s="32">
        <f t="shared" si="1267"/>
        <v>0.84954024270109452</v>
      </c>
      <c r="AB567" s="32">
        <f t="shared" si="1267"/>
        <v>0.38619689041098765</v>
      </c>
      <c r="AC567" s="32">
        <f t="shared" si="1267"/>
        <v>0.89081747390212018</v>
      </c>
      <c r="AD567" s="32">
        <f t="shared" si="1267"/>
        <v>0.42747412161201331</v>
      </c>
      <c r="AE567" s="32">
        <f t="shared" si="1267"/>
        <v>-3.5869230678093555E-2</v>
      </c>
      <c r="AF567" s="32">
        <f t="shared" si="1267"/>
        <v>0.46875135281303892</v>
      </c>
      <c r="AG567" s="32">
        <f t="shared" si="1267"/>
        <v>5.4080005229320549E-3</v>
      </c>
      <c r="AH567" s="32">
        <f t="shared" si="1267"/>
        <v>-0.45793535176717481</v>
      </c>
      <c r="AI567" s="32">
        <f t="shared" si="1267"/>
        <v>1.800868960122872</v>
      </c>
      <c r="AJ567" s="32">
        <f t="shared" si="1267"/>
        <v>1.3375256078327651</v>
      </c>
      <c r="AK567" s="32">
        <f t="shared" si="1267"/>
        <v>0.87418225554265816</v>
      </c>
      <c r="AL567" s="32">
        <f t="shared" si="1267"/>
        <v>1.3788028390337908</v>
      </c>
      <c r="AM567" s="32">
        <f t="shared" si="1267"/>
        <v>0.91545948674368383</v>
      </c>
      <c r="AN567" s="32">
        <f t="shared" si="1267"/>
        <v>0.45211613445357696</v>
      </c>
      <c r="AO567" s="32">
        <f t="shared" si="1267"/>
        <v>0.95673671794470949</v>
      </c>
      <c r="AP567" s="32">
        <f t="shared" si="1267"/>
        <v>0.49339336565460257</v>
      </c>
      <c r="AQ567" s="32">
        <f t="shared" si="1267"/>
        <v>3.0050013364495698E-2</v>
      </c>
      <c r="AR567" s="32">
        <f t="shared" si="1267"/>
        <v>0.45842227888897646</v>
      </c>
      <c r="AS567" s="32">
        <f t="shared" si="1267"/>
        <v>-4.9210734011304047E-3</v>
      </c>
      <c r="AT567" s="32">
        <f t="shared" si="1267"/>
        <v>-0.46826442569123727</v>
      </c>
      <c r="AU567" s="32">
        <f t="shared" si="1267"/>
        <v>3.6356157799895206E-2</v>
      </c>
      <c r="AV567" s="32">
        <f t="shared" si="1267"/>
        <v>-0.42698719449021166</v>
      </c>
      <c r="AW567" s="32">
        <f t="shared" ref="AW567:CB567" si="1268">SUMPRODUCT(AH$3:AH$6,$K567:$K570)</f>
        <v>-0.89033054678031853</v>
      </c>
      <c r="AX567" s="32">
        <f t="shared" si="1268"/>
        <v>-0.38570996328918611</v>
      </c>
      <c r="AY567" s="32">
        <f t="shared" si="1268"/>
        <v>-0.84905331557929298</v>
      </c>
      <c r="AZ567" s="32">
        <f t="shared" si="1268"/>
        <v>-1.3123966678693999</v>
      </c>
      <c r="BA567" s="32">
        <f t="shared" si="1268"/>
        <v>0.82441130273772933</v>
      </c>
      <c r="BB567" s="32">
        <f t="shared" si="1268"/>
        <v>0.36106795044762247</v>
      </c>
      <c r="BC567" s="32">
        <f t="shared" si="1268"/>
        <v>-0.1022754018424844</v>
      </c>
      <c r="BD567" s="32">
        <f t="shared" si="1268"/>
        <v>0.40234518164864808</v>
      </c>
      <c r="BE567" s="32">
        <f t="shared" si="1268"/>
        <v>-6.0998170641458807E-2</v>
      </c>
      <c r="BF567" s="32">
        <f t="shared" si="1268"/>
        <v>-0.52434152293156566</v>
      </c>
      <c r="BG567" s="32">
        <f t="shared" si="1268"/>
        <v>-1.9720939440433183E-2</v>
      </c>
      <c r="BH567" s="32">
        <f t="shared" si="1268"/>
        <v>-0.48306429173054005</v>
      </c>
      <c r="BI567" s="32">
        <f t="shared" si="1268"/>
        <v>-0.94640764402064692</v>
      </c>
      <c r="BJ567" s="32">
        <f t="shared" si="1268"/>
        <v>1.3123966678693999</v>
      </c>
      <c r="BK567" s="32">
        <f t="shared" si="1268"/>
        <v>0.84905331557929298</v>
      </c>
      <c r="BL567" s="32">
        <f t="shared" si="1268"/>
        <v>0.38570996328918611</v>
      </c>
      <c r="BM567" s="32">
        <f t="shared" si="1268"/>
        <v>0.89033054678031853</v>
      </c>
      <c r="BN567" s="32">
        <f t="shared" si="1268"/>
        <v>0.42698719449021166</v>
      </c>
      <c r="BO567" s="32">
        <f t="shared" si="1268"/>
        <v>-3.6356157799895206E-2</v>
      </c>
      <c r="BP567" s="32">
        <f t="shared" si="1268"/>
        <v>0.46826442569123727</v>
      </c>
      <c r="BQ567" s="32">
        <f t="shared" si="1268"/>
        <v>4.9210734011304047E-3</v>
      </c>
      <c r="BR567" s="32">
        <f t="shared" si="1268"/>
        <v>-0.45842227888897646</v>
      </c>
      <c r="BS567" s="32">
        <f t="shared" si="1268"/>
        <v>-3.0050013364495698E-2</v>
      </c>
      <c r="BT567" s="32">
        <f t="shared" si="1268"/>
        <v>-0.49339336565460257</v>
      </c>
      <c r="BU567" s="32">
        <f t="shared" si="1268"/>
        <v>-0.95673671794470949</v>
      </c>
      <c r="BV567" s="32">
        <f t="shared" si="1268"/>
        <v>-0.45211613445357696</v>
      </c>
      <c r="BW567" s="32">
        <f t="shared" si="1268"/>
        <v>-0.91545948674368383</v>
      </c>
      <c r="BX567" s="32">
        <f t="shared" si="1268"/>
        <v>-1.3788028390337908</v>
      </c>
      <c r="BY567" s="32">
        <f t="shared" si="1268"/>
        <v>-0.87418225554265816</v>
      </c>
      <c r="BZ567" s="32">
        <f t="shared" si="1268"/>
        <v>-1.3375256078327651</v>
      </c>
      <c r="CA567" s="32">
        <f t="shared" si="1268"/>
        <v>-1.800868960122872</v>
      </c>
      <c r="CB567" s="32">
        <f t="shared" si="1268"/>
        <v>0.33593901048425717</v>
      </c>
      <c r="CC567" s="32">
        <f t="shared" ref="CC567:CS567" si="1269">SUMPRODUCT(BN$3:BN$6,$K567:$K570)</f>
        <v>-0.1274043418058497</v>
      </c>
      <c r="CD567" s="32">
        <f t="shared" si="1269"/>
        <v>-0.59074769409595662</v>
      </c>
      <c r="CE567" s="32">
        <f t="shared" si="1269"/>
        <v>-8.6127110604824086E-2</v>
      </c>
      <c r="CF567" s="32">
        <f t="shared" si="1269"/>
        <v>-0.54947046289493096</v>
      </c>
      <c r="CG567" s="32">
        <f t="shared" si="1269"/>
        <v>-1.0128138151850379</v>
      </c>
      <c r="CH567" s="32">
        <f t="shared" si="1269"/>
        <v>-0.50819323169390529</v>
      </c>
      <c r="CI567" s="32">
        <f t="shared" si="1269"/>
        <v>-0.97153658398401221</v>
      </c>
      <c r="CJ567" s="32">
        <f t="shared" si="1269"/>
        <v>-1.4348799362741191</v>
      </c>
      <c r="CK567" s="32">
        <f t="shared" si="1269"/>
        <v>0.82392437561592768</v>
      </c>
      <c r="CL567" s="32">
        <f t="shared" si="1269"/>
        <v>0.36058102332582082</v>
      </c>
      <c r="CM567" s="32">
        <f t="shared" si="1269"/>
        <v>-0.10276232896428605</v>
      </c>
      <c r="CN567" s="32">
        <f t="shared" si="1269"/>
        <v>0.40185825452684643</v>
      </c>
      <c r="CO567" s="32">
        <f t="shared" si="1269"/>
        <v>-6.1485097763260443E-2</v>
      </c>
      <c r="CP567" s="32">
        <f t="shared" si="1269"/>
        <v>-0.52482845005336731</v>
      </c>
      <c r="CQ567" s="32">
        <f t="shared" si="1269"/>
        <v>-2.0207866562234833E-2</v>
      </c>
      <c r="CR567" s="32">
        <f t="shared" si="1269"/>
        <v>-0.4835512188523417</v>
      </c>
      <c r="CS567" s="32">
        <f t="shared" si="1269"/>
        <v>-0.94689457114244857</v>
      </c>
    </row>
    <row r="568" spans="2:97" ht="13.9" thickTop="1" thickBot="1" x14ac:dyDescent="0.4">
      <c r="H568" s="33">
        <f>H567</f>
        <v>8.0107611828152646E-10</v>
      </c>
      <c r="I568" s="33">
        <f t="shared" ref="I568:J568" si="1270">I563</f>
        <v>0.42698719479651182</v>
      </c>
      <c r="J568" s="33">
        <f t="shared" si="1270"/>
        <v>-0.38236083087571598</v>
      </c>
      <c r="K568" s="33">
        <f t="shared" ref="K568:K570" si="1271">I568+J568*H568</f>
        <v>0.42698719449021166</v>
      </c>
      <c r="L568" s="33">
        <f>$CE$4-$CE$7*SUMPRODUCT($B$4:$CD$4,Q569:CS569)</f>
        <v>1.0530206395742425E-7</v>
      </c>
      <c r="M568" s="39" t="s">
        <v>375</v>
      </c>
      <c r="O568" s="47">
        <f t="shared" ref="O568:O569" si="1272">SUM(Q568:CS568)</f>
        <v>103.79476312512908</v>
      </c>
      <c r="P568" s="39" t="s">
        <v>365</v>
      </c>
      <c r="Q568" s="33">
        <f>EXP(Q567)</f>
        <v>2.5776923769156332</v>
      </c>
      <c r="R568" s="33">
        <f>EXP(R567)</f>
        <v>1.6218236384327671</v>
      </c>
      <c r="S568" s="33">
        <f t="shared" ref="S568:CD568" si="1273">EXP(S567)</f>
        <v>1.0204134278143104</v>
      </c>
      <c r="T568" s="33">
        <f t="shared" si="1273"/>
        <v>1.6901688751270263</v>
      </c>
      <c r="U568" s="33">
        <f t="shared" si="1273"/>
        <v>1.0634146491538652</v>
      </c>
      <c r="V568" s="33">
        <f t="shared" si="1273"/>
        <v>0.66907557740349954</v>
      </c>
      <c r="W568" s="33">
        <f t="shared" si="1273"/>
        <v>1.1082279840802178</v>
      </c>
      <c r="X568" s="33">
        <f t="shared" si="1273"/>
        <v>0.69727107759252083</v>
      </c>
      <c r="Y568" s="33">
        <f t="shared" si="1273"/>
        <v>0.43870662231160823</v>
      </c>
      <c r="Z568" s="33">
        <f t="shared" si="1273"/>
        <v>3.7168762396244071</v>
      </c>
      <c r="AA568" s="33">
        <f t="shared" si="1273"/>
        <v>2.3385714294445674</v>
      </c>
      <c r="AB568" s="33">
        <f t="shared" si="1273"/>
        <v>1.471374341795961</v>
      </c>
      <c r="AC568" s="33">
        <f t="shared" si="1273"/>
        <v>2.4371211201040719</v>
      </c>
      <c r="AD568" s="33">
        <f t="shared" si="1273"/>
        <v>1.5333794977653741</v>
      </c>
      <c r="AE568" s="33">
        <f t="shared" si="1273"/>
        <v>0.96476644708851644</v>
      </c>
      <c r="AF568" s="33">
        <f t="shared" si="1273"/>
        <v>1.5979976117411763</v>
      </c>
      <c r="AG568" s="33">
        <f t="shared" si="1273"/>
        <v>1.0054226501542589</v>
      </c>
      <c r="AH568" s="33">
        <f t="shared" si="1273"/>
        <v>0.63258837060573925</v>
      </c>
      <c r="AI568" s="33">
        <f t="shared" si="1273"/>
        <v>6.0549066514979515</v>
      </c>
      <c r="AJ568" s="33">
        <f t="shared" si="1273"/>
        <v>3.8096053756629371</v>
      </c>
      <c r="AK568" s="33">
        <f t="shared" si="1273"/>
        <v>2.3969144288441653</v>
      </c>
      <c r="AL568" s="33">
        <f t="shared" si="1273"/>
        <v>3.970145877688799</v>
      </c>
      <c r="AM568" s="33">
        <f t="shared" si="1273"/>
        <v>2.4979227506451367</v>
      </c>
      <c r="AN568" s="33">
        <f t="shared" si="1273"/>
        <v>1.5716344588886819</v>
      </c>
      <c r="AO568" s="33">
        <f t="shared" si="1273"/>
        <v>2.6031876620641072</v>
      </c>
      <c r="AP568" s="33">
        <f t="shared" si="1273"/>
        <v>1.6378646743968239</v>
      </c>
      <c r="AQ568" s="33">
        <f t="shared" si="1273"/>
        <v>1.0305060717404981</v>
      </c>
      <c r="AR568" s="33">
        <f t="shared" si="1273"/>
        <v>1.5815767285320681</v>
      </c>
      <c r="AS568" s="33">
        <f t="shared" si="1273"/>
        <v>0.99509101524274868</v>
      </c>
      <c r="AT568" s="33">
        <f t="shared" si="1273"/>
        <v>0.62608794802886281</v>
      </c>
      <c r="AU568" s="33">
        <f t="shared" si="1273"/>
        <v>1.0370251253133214</v>
      </c>
      <c r="AV568" s="33">
        <f t="shared" si="1273"/>
        <v>0.6524719074098011</v>
      </c>
      <c r="AW568" s="33">
        <f t="shared" si="1273"/>
        <v>0.41052003424734707</v>
      </c>
      <c r="AX568" s="33">
        <f t="shared" si="1273"/>
        <v>0.67996771268205003</v>
      </c>
      <c r="AY568" s="33">
        <f t="shared" si="1273"/>
        <v>0.42781975059349858</v>
      </c>
      <c r="AZ568" s="33">
        <f t="shared" si="1273"/>
        <v>0.2691741616317998</v>
      </c>
      <c r="BA568" s="33">
        <f t="shared" si="1273"/>
        <v>2.2805378237017409</v>
      </c>
      <c r="BB568" s="33">
        <f t="shared" si="1273"/>
        <v>1.4348609570103703</v>
      </c>
      <c r="BC568" s="33">
        <f t="shared" si="1273"/>
        <v>0.90278088990905447</v>
      </c>
      <c r="BD568" s="33">
        <f t="shared" si="1273"/>
        <v>1.4953274031801831</v>
      </c>
      <c r="BE568" s="33">
        <f t="shared" si="1273"/>
        <v>0.9408249608806134</v>
      </c>
      <c r="BF568" s="33">
        <f t="shared" si="1273"/>
        <v>0.59194501828396529</v>
      </c>
      <c r="BG568" s="33">
        <f t="shared" si="1273"/>
        <v>0.98047224626695129</v>
      </c>
      <c r="BH568" s="33">
        <f t="shared" si="1273"/>
        <v>0.61689016116257078</v>
      </c>
      <c r="BI568" s="33">
        <f t="shared" si="1273"/>
        <v>0.38813283332404491</v>
      </c>
      <c r="BJ568" s="33">
        <f t="shared" si="1273"/>
        <v>3.7150668323354465</v>
      </c>
      <c r="BK568" s="33">
        <f t="shared" si="1273"/>
        <v>2.3374329927796387</v>
      </c>
      <c r="BL568" s="33">
        <f t="shared" si="1273"/>
        <v>1.4706580641242826</v>
      </c>
      <c r="BM568" s="33">
        <f t="shared" si="1273"/>
        <v>2.4359347086029879</v>
      </c>
      <c r="BN568" s="33">
        <f t="shared" si="1273"/>
        <v>1.5326330354510194</v>
      </c>
      <c r="BO568" s="33">
        <f t="shared" si="1273"/>
        <v>0.96429679049277151</v>
      </c>
      <c r="BP568" s="33">
        <f t="shared" si="1273"/>
        <v>1.5972196927737374</v>
      </c>
      <c r="BQ568" s="33">
        <f t="shared" si="1273"/>
        <v>1.0049332017695425</v>
      </c>
      <c r="BR568" s="33">
        <f t="shared" si="1273"/>
        <v>0.63228042115171024</v>
      </c>
      <c r="BS568" s="33">
        <f t="shared" si="1273"/>
        <v>0.97039699951600089</v>
      </c>
      <c r="BT568" s="33">
        <f t="shared" si="1273"/>
        <v>0.61055105200817017</v>
      </c>
      <c r="BU568" s="33">
        <f t="shared" si="1273"/>
        <v>0.38414441439349972</v>
      </c>
      <c r="BV568" s="33">
        <f t="shared" si="1273"/>
        <v>0.63628027137246002</v>
      </c>
      <c r="BW568" s="33">
        <f t="shared" si="1273"/>
        <v>0.40033263628418081</v>
      </c>
      <c r="BX568" s="33">
        <f t="shared" si="1273"/>
        <v>0.25187991343586225</v>
      </c>
      <c r="BY568" s="33">
        <f t="shared" si="1273"/>
        <v>0.41720304570164307</v>
      </c>
      <c r="BZ568" s="33">
        <f t="shared" si="1273"/>
        <v>0.26249437970356254</v>
      </c>
      <c r="CA568" s="33">
        <f t="shared" si="1273"/>
        <v>0.16515531246920304</v>
      </c>
      <c r="CB568" s="33">
        <f t="shared" si="1273"/>
        <v>1.3992536824039696</v>
      </c>
      <c r="CC568" s="33">
        <f t="shared" si="1273"/>
        <v>0.8803776271403887</v>
      </c>
      <c r="CD568" s="33">
        <f t="shared" si="1273"/>
        <v>0.5539129724052263</v>
      </c>
      <c r="CE568" s="33">
        <f t="shared" ref="CE568:CS568" si="1274">EXP(CE567)</f>
        <v>0.91747760267495704</v>
      </c>
      <c r="CF568" s="33">
        <f t="shared" si="1274"/>
        <v>0.57725540761824301</v>
      </c>
      <c r="CG568" s="33">
        <f t="shared" si="1274"/>
        <v>0.36319557518676349</v>
      </c>
      <c r="CH568" s="33">
        <f t="shared" si="1274"/>
        <v>0.60158151591497155</v>
      </c>
      <c r="CI568" s="33">
        <f t="shared" si="1274"/>
        <v>0.37850099247395635</v>
      </c>
      <c r="CJ568" s="33">
        <f t="shared" si="1274"/>
        <v>0.23814395474880079</v>
      </c>
      <c r="CK568" s="33">
        <f t="shared" si="1274"/>
        <v>2.2794276382947136</v>
      </c>
      <c r="CL568" s="33">
        <f t="shared" si="1274"/>
        <v>1.4341624543681293</v>
      </c>
      <c r="CM568" s="33">
        <f t="shared" si="1274"/>
        <v>0.90234140841512633</v>
      </c>
      <c r="CN568" s="33">
        <f t="shared" si="1274"/>
        <v>1.4945994649524172</v>
      </c>
      <c r="CO568" s="33">
        <f t="shared" si="1274"/>
        <v>0.9403669592060605</v>
      </c>
      <c r="CP568" s="33">
        <f t="shared" si="1274"/>
        <v>0.59165685436305526</v>
      </c>
      <c r="CQ568" s="33">
        <f t="shared" si="1274"/>
        <v>0.97999494395322162</v>
      </c>
      <c r="CR568" s="33">
        <f t="shared" si="1274"/>
        <v>0.6165898537317781</v>
      </c>
      <c r="CS568" s="33">
        <f t="shared" si="1274"/>
        <v>0.38794388692593385</v>
      </c>
    </row>
    <row r="569" spans="2:97" ht="13.9" thickTop="1" thickBot="1" x14ac:dyDescent="0.4">
      <c r="H569" s="32">
        <f t="shared" ref="H569:H570" si="1275">H568</f>
        <v>8.0107611828152646E-10</v>
      </c>
      <c r="I569" s="32">
        <f t="shared" ref="I569:J569" si="1276">I564</f>
        <v>-0.42206612052809445</v>
      </c>
      <c r="J569" s="32">
        <f t="shared" si="1276"/>
        <v>-0.70029153970498426</v>
      </c>
      <c r="K569" s="32">
        <f t="shared" si="1271"/>
        <v>-0.42206612108908126</v>
      </c>
      <c r="L569" s="32">
        <f>$CE$5-$CE$7*SUMPRODUCT($B$5:$CD$5,Q569:CS569)</f>
        <v>1.8174864635511767E-7</v>
      </c>
      <c r="M569" s="32">
        <f>SUMPRODUCT($B$7:$CD$7, LN(Q569:CS569))</f>
        <v>-2480.3390488774944</v>
      </c>
      <c r="O569" s="48">
        <f t="shared" si="1272"/>
        <v>0.99999999999999967</v>
      </c>
      <c r="P569" s="39" t="s">
        <v>366</v>
      </c>
      <c r="Q569" s="32">
        <f t="shared" ref="Q569:AV569" si="1277">Q568/$O568</f>
        <v>2.4834512833832603E-2</v>
      </c>
      <c r="R569" s="32">
        <f t="shared" si="1277"/>
        <v>1.5625293508089503E-2</v>
      </c>
      <c r="S569" s="32">
        <f t="shared" si="1277"/>
        <v>9.831068515317655E-3</v>
      </c>
      <c r="T569" s="32">
        <f t="shared" si="1277"/>
        <v>1.6283758681441902E-2</v>
      </c>
      <c r="U569" s="32">
        <f t="shared" si="1277"/>
        <v>1.0245359372051101E-2</v>
      </c>
      <c r="V569" s="32">
        <f t="shared" si="1277"/>
        <v>6.4461400292122632E-3</v>
      </c>
      <c r="W569" s="32">
        <f t="shared" si="1277"/>
        <v>1.0677108851283769E-2</v>
      </c>
      <c r="X569" s="32">
        <f t="shared" si="1277"/>
        <v>6.7177866840153616E-3</v>
      </c>
      <c r="Y569" s="32">
        <f t="shared" si="1277"/>
        <v>4.2266739583260906E-3</v>
      </c>
      <c r="Z569" s="32">
        <f t="shared" si="1277"/>
        <v>3.5809862922887084E-2</v>
      </c>
      <c r="AA569" s="32">
        <f t="shared" si="1277"/>
        <v>2.2530726589985259E-2</v>
      </c>
      <c r="AB569" s="32">
        <f t="shared" si="1277"/>
        <v>1.4175805189922305E-2</v>
      </c>
      <c r="AC569" s="32">
        <f t="shared" si="1277"/>
        <v>2.3480193477256814E-2</v>
      </c>
      <c r="AD569" s="32">
        <f t="shared" si="1277"/>
        <v>1.4773187505778289E-2</v>
      </c>
      <c r="AE569" s="32">
        <f t="shared" si="1277"/>
        <v>9.2949433867434011E-3</v>
      </c>
      <c r="AF569" s="32">
        <f t="shared" si="1277"/>
        <v>1.5395744097558381E-2</v>
      </c>
      <c r="AG569" s="32">
        <f t="shared" si="1277"/>
        <v>9.6866414054259976E-3</v>
      </c>
      <c r="AH569" s="32">
        <f t="shared" si="1277"/>
        <v>6.0946077774957355E-3</v>
      </c>
      <c r="AI569" s="32">
        <f t="shared" si="1277"/>
        <v>5.8335377134571806E-2</v>
      </c>
      <c r="AJ569" s="32">
        <f t="shared" si="1277"/>
        <v>3.6703252273626683E-2</v>
      </c>
      <c r="AK569" s="32">
        <f t="shared" si="1277"/>
        <v>2.3092826233965014E-2</v>
      </c>
      <c r="AL569" s="32">
        <f t="shared" si="1277"/>
        <v>3.8249963275147285E-2</v>
      </c>
      <c r="AM569" s="32">
        <f t="shared" si="1277"/>
        <v>2.4065980550808549E-2</v>
      </c>
      <c r="AN569" s="32">
        <f t="shared" si="1277"/>
        <v>1.514175100524107E-2</v>
      </c>
      <c r="AO569" s="32">
        <f t="shared" si="1277"/>
        <v>2.5080144543765198E-2</v>
      </c>
      <c r="AP569" s="32">
        <f t="shared" si="1277"/>
        <v>1.5779839223895208E-2</v>
      </c>
      <c r="AQ569" s="32">
        <f t="shared" si="1277"/>
        <v>9.9283050581095156E-3</v>
      </c>
      <c r="AR569" s="32">
        <f t="shared" si="1277"/>
        <v>1.5237538782427866E-2</v>
      </c>
      <c r="AS569" s="32">
        <f t="shared" si="1277"/>
        <v>9.5871023284972798E-3</v>
      </c>
      <c r="AT569" s="32">
        <f t="shared" si="1277"/>
        <v>6.0319801228708109E-3</v>
      </c>
      <c r="AU569" s="32">
        <f t="shared" si="1277"/>
        <v>9.9911122111540698E-3</v>
      </c>
      <c r="AV569" s="32">
        <f t="shared" si="1277"/>
        <v>6.2861736735524698E-3</v>
      </c>
      <c r="AW569" s="32">
        <f t="shared" ref="AW569:CB569" si="1278">AW568/$O568</f>
        <v>3.9551131664749542E-3</v>
      </c>
      <c r="AX569" s="32">
        <f t="shared" si="1278"/>
        <v>6.5510791894415671E-3</v>
      </c>
      <c r="AY569" s="32">
        <f t="shared" si="1278"/>
        <v>4.1217855093300167E-3</v>
      </c>
      <c r="AZ569" s="32">
        <f t="shared" si="1278"/>
        <v>2.5933308533812897E-3</v>
      </c>
      <c r="BA569" s="32">
        <f t="shared" si="1278"/>
        <v>2.1971607767459846E-2</v>
      </c>
      <c r="BB569" s="32">
        <f t="shared" si="1278"/>
        <v>1.3824020729066874E-2</v>
      </c>
      <c r="BC569" s="32">
        <f t="shared" si="1278"/>
        <v>8.6977498934191228E-3</v>
      </c>
      <c r="BD569" s="32">
        <f t="shared" si="1278"/>
        <v>1.4406578503170736E-2</v>
      </c>
      <c r="BE569" s="32">
        <f t="shared" si="1278"/>
        <v>9.0642815933440514E-3</v>
      </c>
      <c r="BF569" s="32">
        <f t="shared" si="1278"/>
        <v>5.7030335679879142E-3</v>
      </c>
      <c r="BG569" s="32">
        <f t="shared" si="1278"/>
        <v>9.4462592981203637E-3</v>
      </c>
      <c r="BH569" s="32">
        <f t="shared" si="1278"/>
        <v>5.9433649886447837E-3</v>
      </c>
      <c r="BI569" s="32">
        <f t="shared" si="1278"/>
        <v>3.7394259752405231E-3</v>
      </c>
      <c r="BJ569" s="32">
        <f t="shared" si="1278"/>
        <v>3.5792430373936812E-2</v>
      </c>
      <c r="BK569" s="32">
        <f t="shared" si="1278"/>
        <v>2.2519758438696583E-2</v>
      </c>
      <c r="BL569" s="32">
        <f t="shared" si="1278"/>
        <v>1.416890428615691E-2</v>
      </c>
      <c r="BM569" s="32">
        <f t="shared" si="1278"/>
        <v>2.3468763117329563E-2</v>
      </c>
      <c r="BN569" s="32">
        <f t="shared" si="1278"/>
        <v>1.4765995791168808E-2</v>
      </c>
      <c r="BO569" s="32">
        <f t="shared" si="1278"/>
        <v>9.2904185284403019E-3</v>
      </c>
      <c r="BP569" s="32">
        <f t="shared" si="1278"/>
        <v>1.5388249317050996E-2</v>
      </c>
      <c r="BQ569" s="32">
        <f t="shared" si="1278"/>
        <v>9.6819258651619257E-3</v>
      </c>
      <c r="BR569" s="32">
        <f t="shared" si="1278"/>
        <v>6.0916408700645991E-3</v>
      </c>
      <c r="BS569" s="32">
        <f t="shared" si="1278"/>
        <v>9.3491903666290503E-3</v>
      </c>
      <c r="BT569" s="32">
        <f t="shared" si="1278"/>
        <v>5.8822914916441833E-3</v>
      </c>
      <c r="BU569" s="32">
        <f t="shared" si="1278"/>
        <v>3.7009999621117396E-3</v>
      </c>
      <c r="BV569" s="32">
        <f t="shared" si="1278"/>
        <v>6.1301770167864504E-3</v>
      </c>
      <c r="BW569" s="32">
        <f t="shared" si="1278"/>
        <v>3.8569637256319232E-3</v>
      </c>
      <c r="BX569" s="32">
        <f t="shared" si="1278"/>
        <v>2.4267111928586425E-3</v>
      </c>
      <c r="BY569" s="32">
        <f t="shared" si="1278"/>
        <v>4.0194999549128191E-3</v>
      </c>
      <c r="BZ569" s="32">
        <f t="shared" si="1278"/>
        <v>2.5289751794810131E-3</v>
      </c>
      <c r="CA569" s="32">
        <f t="shared" si="1278"/>
        <v>1.5911719194358694E-3</v>
      </c>
      <c r="CB569" s="32">
        <f t="shared" si="1278"/>
        <v>1.3480966093800983E-2</v>
      </c>
      <c r="CC569" s="32">
        <f t="shared" ref="CC569:CS569" si="1279">CC568/$O568</f>
        <v>8.4819079559828592E-3</v>
      </c>
      <c r="CD569" s="32">
        <f t="shared" si="1279"/>
        <v>5.3366177225864491E-3</v>
      </c>
      <c r="CE569" s="32">
        <f t="shared" si="1279"/>
        <v>8.8393438652477879E-3</v>
      </c>
      <c r="CF569" s="32">
        <f t="shared" si="1279"/>
        <v>5.5615080206150346E-3</v>
      </c>
      <c r="CG569" s="32">
        <f t="shared" si="1279"/>
        <v>3.4991705193152711E-3</v>
      </c>
      <c r="CH569" s="32">
        <f t="shared" si="1279"/>
        <v>5.7958754160818207E-3</v>
      </c>
      <c r="CI569" s="32">
        <f t="shared" si="1279"/>
        <v>3.6466289924247624E-3</v>
      </c>
      <c r="CJ569" s="32">
        <f t="shared" si="1279"/>
        <v>2.2943735076663544E-3</v>
      </c>
      <c r="CK569" s="32">
        <f t="shared" si="1279"/>
        <v>2.1960911800017933E-2</v>
      </c>
      <c r="CL569" s="32">
        <f t="shared" si="1279"/>
        <v>1.3817291076999562E-2</v>
      </c>
      <c r="CM569" s="32">
        <f t="shared" si="1279"/>
        <v>8.6935157540396785E-3</v>
      </c>
      <c r="CN569" s="32">
        <f t="shared" si="1279"/>
        <v>1.4399565256973638E-2</v>
      </c>
      <c r="CO569" s="32">
        <f t="shared" si="1279"/>
        <v>9.0598690231838332E-3</v>
      </c>
      <c r="CP569" s="32">
        <f t="shared" si="1279"/>
        <v>5.7002572822463819E-3</v>
      </c>
      <c r="CQ569" s="32">
        <f t="shared" si="1279"/>
        <v>9.4416607779314963E-3</v>
      </c>
      <c r="CR569" s="32">
        <f t="shared" si="1279"/>
        <v>5.9404717075027414E-3</v>
      </c>
      <c r="CS569" s="32">
        <f t="shared" si="1279"/>
        <v>3.7376055905465164E-3</v>
      </c>
    </row>
    <row r="570" spans="2:97" ht="13.15" thickTop="1" x14ac:dyDescent="0.35">
      <c r="H570" s="34">
        <f t="shared" si="1275"/>
        <v>8.0107611828152646E-10</v>
      </c>
      <c r="I570" s="34">
        <f t="shared" ref="I570:J570" si="1280">I565</f>
        <v>-0.46334335281082673</v>
      </c>
      <c r="J570" s="34">
        <f t="shared" si="1280"/>
        <v>0.650025434670225</v>
      </c>
      <c r="K570" s="34">
        <f t="shared" si="1271"/>
        <v>-0.46334335229010687</v>
      </c>
      <c r="L570" s="34">
        <f>$CE$6-$CE$7*SUMPRODUCT($B$6:$CD$6,Q569:CS569)</f>
        <v>-1.6577465089540055E-7</v>
      </c>
    </row>
    <row r="571" spans="2:97" ht="13.5" thickBot="1" x14ac:dyDescent="0.4">
      <c r="B571" s="39" t="s">
        <v>367</v>
      </c>
      <c r="D571" s="39" t="s">
        <v>368</v>
      </c>
      <c r="E571" s="39" t="s">
        <v>369</v>
      </c>
      <c r="F571" s="39" t="s">
        <v>370</v>
      </c>
      <c r="H571" s="39" t="s">
        <v>347</v>
      </c>
      <c r="I571" s="39" t="s">
        <v>371</v>
      </c>
      <c r="J571" s="39" t="s">
        <v>372</v>
      </c>
      <c r="K571" s="39" t="s">
        <v>349</v>
      </c>
      <c r="L571" s="39" t="s">
        <v>373</v>
      </c>
      <c r="M571" s="39" t="s">
        <v>374</v>
      </c>
      <c r="O571" s="45" t="s">
        <v>336</v>
      </c>
    </row>
    <row r="572" spans="2:97" ht="13.9" thickTop="1" thickBot="1" x14ac:dyDescent="0.4">
      <c r="B572" s="32">
        <f>1+B567</f>
        <v>3</v>
      </c>
      <c r="D572" s="32">
        <f>IF(F567,IF(M572&lt;0,D567,H572),E567)</f>
        <v>0</v>
      </c>
      <c r="E572" s="32">
        <f>IF(F567,IF(M572&lt;0,H572,E567),H572)</f>
        <v>4.0053805914076323E-10</v>
      </c>
      <c r="F572" s="32" t="b">
        <f>OR(F567,M572*M567&lt;=0)</f>
        <v>1</v>
      </c>
      <c r="H572" s="32">
        <f>IF(F567,(D567+E567)/2,2*H567)</f>
        <v>4.0053805914076323E-10</v>
      </c>
      <c r="I572" s="32">
        <f>I567</f>
        <v>-0.4884722930545482</v>
      </c>
      <c r="J572" s="32">
        <f>J567</f>
        <v>1</v>
      </c>
      <c r="K572" s="32">
        <f>I572+J572*H572</f>
        <v>-0.48847229265401015</v>
      </c>
      <c r="L572" s="32">
        <f>$CE$3-$CE$7*SUMPRODUCT($B$3:$CD$3,Q574:CS574)</f>
        <v>-1.0950836326628632E-7</v>
      </c>
      <c r="M572" s="32">
        <f>SUMPRODUCT(L572:L575,J572:J575)</f>
        <v>-2.2907438939726423E-7</v>
      </c>
      <c r="O572" s="46">
        <f>SUM(Q572:CS572)</f>
        <v>-1.6469506079101102</v>
      </c>
      <c r="P572" s="39" t="s">
        <v>363</v>
      </c>
      <c r="Q572" s="32">
        <f t="shared" ref="Q572:AV572" si="1281">SUMPRODUCT(B$3:B$6,$K572:$K575)</f>
        <v>0.94689457136970301</v>
      </c>
      <c r="R572" s="32">
        <f t="shared" si="1281"/>
        <v>0.48355121881923624</v>
      </c>
      <c r="S572" s="32">
        <f t="shared" si="1281"/>
        <v>2.0207866268769414E-2</v>
      </c>
      <c r="T572" s="32">
        <f t="shared" si="1281"/>
        <v>0.52482845056111516</v>
      </c>
      <c r="U572" s="32">
        <f t="shared" si="1281"/>
        <v>6.1485098010648387E-2</v>
      </c>
      <c r="V572" s="32">
        <f t="shared" si="1281"/>
        <v>-0.40185825453981844</v>
      </c>
      <c r="W572" s="32">
        <f t="shared" si="1281"/>
        <v>0.10276232975252736</v>
      </c>
      <c r="X572" s="32">
        <f t="shared" si="1281"/>
        <v>-0.36058102279793947</v>
      </c>
      <c r="Y572" s="32">
        <f t="shared" si="1281"/>
        <v>-0.82392437534840623</v>
      </c>
      <c r="Z572" s="32">
        <f t="shared" si="1281"/>
        <v>1.3128835953497275</v>
      </c>
      <c r="AA572" s="32">
        <f t="shared" si="1281"/>
        <v>0.84954024279926066</v>
      </c>
      <c r="AB572" s="32">
        <f t="shared" si="1281"/>
        <v>0.38619689024879383</v>
      </c>
      <c r="AC572" s="32">
        <f t="shared" si="1281"/>
        <v>0.89081747454113958</v>
      </c>
      <c r="AD572" s="32">
        <f t="shared" si="1281"/>
        <v>0.42747412199067275</v>
      </c>
      <c r="AE572" s="32">
        <f t="shared" si="1281"/>
        <v>-3.5869230559794074E-2</v>
      </c>
      <c r="AF572" s="32">
        <f t="shared" si="1281"/>
        <v>0.46875135373255172</v>
      </c>
      <c r="AG572" s="32">
        <f t="shared" si="1281"/>
        <v>5.4080011820848983E-3</v>
      </c>
      <c r="AH572" s="32">
        <f t="shared" si="1281"/>
        <v>-0.45793535136838193</v>
      </c>
      <c r="AI572" s="32">
        <f t="shared" si="1281"/>
        <v>1.8008689606564265</v>
      </c>
      <c r="AJ572" s="32">
        <f t="shared" si="1281"/>
        <v>1.3375256081059597</v>
      </c>
      <c r="AK572" s="32">
        <f t="shared" si="1281"/>
        <v>0.87418225555549278</v>
      </c>
      <c r="AL572" s="32">
        <f t="shared" si="1281"/>
        <v>1.3788028398478387</v>
      </c>
      <c r="AM572" s="32">
        <f t="shared" si="1281"/>
        <v>0.91545948729737192</v>
      </c>
      <c r="AN572" s="32">
        <f t="shared" si="1281"/>
        <v>0.4521161347469051</v>
      </c>
      <c r="AO572" s="32">
        <f t="shared" si="1281"/>
        <v>0.95673671903925084</v>
      </c>
      <c r="AP572" s="32">
        <f t="shared" si="1281"/>
        <v>0.49339336648878407</v>
      </c>
      <c r="AQ572" s="32">
        <f t="shared" si="1281"/>
        <v>3.0050013938317244E-2</v>
      </c>
      <c r="AR572" s="32">
        <f t="shared" si="1281"/>
        <v>0.45842227871569291</v>
      </c>
      <c r="AS572" s="32">
        <f t="shared" si="1281"/>
        <v>-4.9210738347739147E-3</v>
      </c>
      <c r="AT572" s="32">
        <f t="shared" si="1281"/>
        <v>-0.46826442638524074</v>
      </c>
      <c r="AU572" s="32">
        <f t="shared" si="1281"/>
        <v>3.6356157907105058E-2</v>
      </c>
      <c r="AV572" s="32">
        <f t="shared" si="1281"/>
        <v>-0.42698719464336177</v>
      </c>
      <c r="AW572" s="32">
        <f t="shared" ref="AW572:CB572" si="1282">SUMPRODUCT(AH$3:AH$6,$K572:$K575)</f>
        <v>-0.89033054719382854</v>
      </c>
      <c r="AX572" s="32">
        <f t="shared" si="1282"/>
        <v>-0.38570996290148279</v>
      </c>
      <c r="AY572" s="32">
        <f t="shared" si="1282"/>
        <v>-0.84905331545194962</v>
      </c>
      <c r="AZ572" s="32">
        <f t="shared" si="1282"/>
        <v>-1.3123966680024164</v>
      </c>
      <c r="BA572" s="32">
        <f t="shared" si="1282"/>
        <v>0.82441130269571727</v>
      </c>
      <c r="BB572" s="32">
        <f t="shared" si="1282"/>
        <v>0.36106795014525045</v>
      </c>
      <c r="BC572" s="32">
        <f t="shared" si="1282"/>
        <v>-0.10227540240521638</v>
      </c>
      <c r="BD572" s="32">
        <f t="shared" si="1282"/>
        <v>0.40234518188712942</v>
      </c>
      <c r="BE572" s="32">
        <f t="shared" si="1282"/>
        <v>-6.0998170663337389E-2</v>
      </c>
      <c r="BF572" s="32">
        <f t="shared" si="1282"/>
        <v>-0.52434152321380423</v>
      </c>
      <c r="BG572" s="32">
        <f t="shared" si="1282"/>
        <v>-1.9720938921458431E-2</v>
      </c>
      <c r="BH572" s="32">
        <f t="shared" si="1282"/>
        <v>-0.48306429147192526</v>
      </c>
      <c r="BI572" s="32">
        <f t="shared" si="1282"/>
        <v>-0.94640764402239208</v>
      </c>
      <c r="BJ572" s="32">
        <f t="shared" si="1282"/>
        <v>1.3123966680024164</v>
      </c>
      <c r="BK572" s="32">
        <f t="shared" si="1282"/>
        <v>0.84905331545194962</v>
      </c>
      <c r="BL572" s="32">
        <f t="shared" si="1282"/>
        <v>0.38570996290148279</v>
      </c>
      <c r="BM572" s="32">
        <f t="shared" si="1282"/>
        <v>0.89033054719382854</v>
      </c>
      <c r="BN572" s="32">
        <f t="shared" si="1282"/>
        <v>0.42698719464336177</v>
      </c>
      <c r="BO572" s="32">
        <f t="shared" si="1282"/>
        <v>-3.6356157907105058E-2</v>
      </c>
      <c r="BP572" s="32">
        <f t="shared" si="1282"/>
        <v>0.46826442638524074</v>
      </c>
      <c r="BQ572" s="32">
        <f t="shared" si="1282"/>
        <v>4.9210738347739147E-3</v>
      </c>
      <c r="BR572" s="32">
        <f t="shared" si="1282"/>
        <v>-0.45842227871569291</v>
      </c>
      <c r="BS572" s="32">
        <f t="shared" si="1282"/>
        <v>-3.0050013938317244E-2</v>
      </c>
      <c r="BT572" s="32">
        <f t="shared" si="1282"/>
        <v>-0.49339336648878407</v>
      </c>
      <c r="BU572" s="32">
        <f t="shared" si="1282"/>
        <v>-0.95673671903925084</v>
      </c>
      <c r="BV572" s="32">
        <f t="shared" si="1282"/>
        <v>-0.4521161347469051</v>
      </c>
      <c r="BW572" s="32">
        <f t="shared" si="1282"/>
        <v>-0.91545948729737192</v>
      </c>
      <c r="BX572" s="32">
        <f t="shared" si="1282"/>
        <v>-1.3788028398478387</v>
      </c>
      <c r="BY572" s="32">
        <f t="shared" si="1282"/>
        <v>-0.87418225555549278</v>
      </c>
      <c r="BZ572" s="32">
        <f t="shared" si="1282"/>
        <v>-1.3375256081059597</v>
      </c>
      <c r="CA572" s="32">
        <f t="shared" si="1282"/>
        <v>-1.8008689606564265</v>
      </c>
      <c r="CB572" s="32">
        <f t="shared" si="1282"/>
        <v>0.33593901004170718</v>
      </c>
      <c r="CC572" s="32">
        <f t="shared" ref="CC572:CS572" si="1283">SUMPRODUCT(BN$3:BN$6,$K572:$K575)</f>
        <v>-0.12740434250875965</v>
      </c>
      <c r="CD572" s="32">
        <f t="shared" si="1283"/>
        <v>-0.59074769505922653</v>
      </c>
      <c r="CE572" s="32">
        <f t="shared" si="1283"/>
        <v>-8.6127110766880677E-2</v>
      </c>
      <c r="CF572" s="32">
        <f t="shared" si="1283"/>
        <v>-0.5494704633173475</v>
      </c>
      <c r="CG572" s="32">
        <f t="shared" si="1283"/>
        <v>-1.0128138158678144</v>
      </c>
      <c r="CH572" s="32">
        <f t="shared" si="1283"/>
        <v>-0.50819323157546847</v>
      </c>
      <c r="CI572" s="32">
        <f t="shared" si="1283"/>
        <v>-0.97153658412593535</v>
      </c>
      <c r="CJ572" s="32">
        <f t="shared" si="1283"/>
        <v>-1.4348799366764022</v>
      </c>
      <c r="CK572" s="32">
        <f t="shared" si="1283"/>
        <v>0.82392437534840623</v>
      </c>
      <c r="CL572" s="32">
        <f t="shared" si="1283"/>
        <v>0.36058102279793947</v>
      </c>
      <c r="CM572" s="32">
        <f t="shared" si="1283"/>
        <v>-0.10276232975252736</v>
      </c>
      <c r="CN572" s="32">
        <f t="shared" si="1283"/>
        <v>0.40185825453981844</v>
      </c>
      <c r="CO572" s="32">
        <f t="shared" si="1283"/>
        <v>-6.1485098010648387E-2</v>
      </c>
      <c r="CP572" s="32">
        <f t="shared" si="1283"/>
        <v>-0.52482845056111516</v>
      </c>
      <c r="CQ572" s="32">
        <f t="shared" si="1283"/>
        <v>-2.0207866268769414E-2</v>
      </c>
      <c r="CR572" s="32">
        <f t="shared" si="1283"/>
        <v>-0.48355121881923624</v>
      </c>
      <c r="CS572" s="32">
        <f t="shared" si="1283"/>
        <v>-0.94689457136970301</v>
      </c>
    </row>
    <row r="573" spans="2:97" ht="13.9" thickTop="1" thickBot="1" x14ac:dyDescent="0.4">
      <c r="H573" s="33">
        <f>H572</f>
        <v>4.0053805914076323E-10</v>
      </c>
      <c r="I573" s="33">
        <f t="shared" ref="I573:J573" si="1284">I568</f>
        <v>0.42698719479651182</v>
      </c>
      <c r="J573" s="33">
        <f t="shared" si="1284"/>
        <v>-0.38236083087571598</v>
      </c>
      <c r="K573" s="33">
        <f t="shared" ref="K573:K575" si="1285">I573+J573*H573</f>
        <v>0.42698719464336177</v>
      </c>
      <c r="L573" s="33">
        <f>$CE$4-$CE$7*SUMPRODUCT($B$4:$CD$4,Q574:CS574)</f>
        <v>4.5734083187198848E-8</v>
      </c>
      <c r="M573" s="39" t="s">
        <v>375</v>
      </c>
      <c r="O573" s="47">
        <f t="shared" ref="O573:O574" si="1286">SUM(Q573:CS573)</f>
        <v>103.79476314205222</v>
      </c>
      <c r="P573" s="39" t="s">
        <v>365</v>
      </c>
      <c r="Q573" s="33">
        <f>EXP(Q572)</f>
        <v>2.5776923775014251</v>
      </c>
      <c r="R573" s="33">
        <f>EXP(R572)</f>
        <v>1.6218236383790758</v>
      </c>
      <c r="S573" s="33">
        <f t="shared" ref="S573:CD573" si="1287">EXP(S572)</f>
        <v>1.0204134275148544</v>
      </c>
      <c r="T573" s="33">
        <f t="shared" si="1287"/>
        <v>1.6901688759852058</v>
      </c>
      <c r="U573" s="33">
        <f t="shared" si="1287"/>
        <v>1.0634146494169412</v>
      </c>
      <c r="V573" s="33">
        <f t="shared" si="1287"/>
        <v>0.66907557739482026</v>
      </c>
      <c r="W573" s="33">
        <f t="shared" si="1287"/>
        <v>1.1082279849537691</v>
      </c>
      <c r="X573" s="33">
        <f t="shared" si="1287"/>
        <v>0.69727107796059717</v>
      </c>
      <c r="Y573" s="33">
        <f t="shared" si="1287"/>
        <v>0.43870662242897168</v>
      </c>
      <c r="Z573" s="33">
        <f t="shared" si="1287"/>
        <v>3.7168762409570042</v>
      </c>
      <c r="AA573" s="33">
        <f t="shared" si="1287"/>
        <v>2.3385714296741362</v>
      </c>
      <c r="AB573" s="33">
        <f t="shared" si="1287"/>
        <v>1.4713743415573131</v>
      </c>
      <c r="AC573" s="33">
        <f t="shared" si="1287"/>
        <v>2.4371211216614399</v>
      </c>
      <c r="AD573" s="33">
        <f t="shared" si="1287"/>
        <v>1.5333794983460027</v>
      </c>
      <c r="AE573" s="33">
        <f t="shared" si="1287"/>
        <v>0.96476644720264781</v>
      </c>
      <c r="AF573" s="33">
        <f t="shared" si="1287"/>
        <v>1.5979976132105556</v>
      </c>
      <c r="AG573" s="33">
        <f t="shared" si="1287"/>
        <v>1.0054226508169861</v>
      </c>
      <c r="AH573" s="33">
        <f t="shared" si="1287"/>
        <v>0.63258837085801101</v>
      </c>
      <c r="AI573" s="33">
        <f t="shared" si="1287"/>
        <v>6.0549066547285744</v>
      </c>
      <c r="AJ573" s="33">
        <f t="shared" si="1287"/>
        <v>3.809605376703701</v>
      </c>
      <c r="AK573" s="33">
        <f t="shared" si="1287"/>
        <v>2.3969144288749287</v>
      </c>
      <c r="AL573" s="33">
        <f t="shared" si="1287"/>
        <v>3.970145880920688</v>
      </c>
      <c r="AM573" s="33">
        <f t="shared" si="1287"/>
        <v>2.4979227520282068</v>
      </c>
      <c r="AN573" s="33">
        <f t="shared" si="1287"/>
        <v>1.5716344593496867</v>
      </c>
      <c r="AO573" s="33">
        <f t="shared" si="1287"/>
        <v>2.6031876649134036</v>
      </c>
      <c r="AP573" s="33">
        <f t="shared" si="1287"/>
        <v>1.6378646757631004</v>
      </c>
      <c r="AQ573" s="33">
        <f t="shared" si="1287"/>
        <v>1.0305060723318247</v>
      </c>
      <c r="AR573" s="33">
        <f t="shared" si="1287"/>
        <v>1.5815767282580069</v>
      </c>
      <c r="AS573" s="33">
        <f t="shared" si="1287"/>
        <v>0.99509101481123396</v>
      </c>
      <c r="AT573" s="33">
        <f t="shared" si="1287"/>
        <v>0.6260879475943556</v>
      </c>
      <c r="AU573" s="33">
        <f t="shared" si="1287"/>
        <v>1.0370251254245006</v>
      </c>
      <c r="AV573" s="33">
        <f t="shared" si="1287"/>
        <v>0.65247190730987492</v>
      </c>
      <c r="AW573" s="33">
        <f t="shared" si="1287"/>
        <v>0.41052003407759291</v>
      </c>
      <c r="AX573" s="33">
        <f t="shared" si="1287"/>
        <v>0.67996771294567571</v>
      </c>
      <c r="AY573" s="33">
        <f t="shared" si="1287"/>
        <v>0.42781975064797861</v>
      </c>
      <c r="AZ573" s="33">
        <f t="shared" si="1287"/>
        <v>0.26917416159599522</v>
      </c>
      <c r="BA573" s="33">
        <f t="shared" si="1287"/>
        <v>2.2805378236059304</v>
      </c>
      <c r="BB573" s="33">
        <f t="shared" si="1287"/>
        <v>1.4348609565765085</v>
      </c>
      <c r="BC573" s="33">
        <f t="shared" si="1287"/>
        <v>0.90278088940103074</v>
      </c>
      <c r="BD573" s="33">
        <f t="shared" si="1287"/>
        <v>1.4953274035367909</v>
      </c>
      <c r="BE573" s="33">
        <f t="shared" si="1287"/>
        <v>0.94082496086002954</v>
      </c>
      <c r="BF573" s="33">
        <f t="shared" si="1287"/>
        <v>0.59194501811689548</v>
      </c>
      <c r="BG573" s="33">
        <f t="shared" si="1287"/>
        <v>0.98047224677579159</v>
      </c>
      <c r="BH573" s="33">
        <f t="shared" si="1287"/>
        <v>0.61689016132210761</v>
      </c>
      <c r="BI573" s="33">
        <f t="shared" si="1287"/>
        <v>0.38813283332336757</v>
      </c>
      <c r="BJ573" s="33">
        <f t="shared" si="1287"/>
        <v>3.7150668328296117</v>
      </c>
      <c r="BK573" s="33">
        <f t="shared" si="1287"/>
        <v>2.3374329924819821</v>
      </c>
      <c r="BL573" s="33">
        <f t="shared" si="1287"/>
        <v>1.4706580635541036</v>
      </c>
      <c r="BM573" s="33">
        <f t="shared" si="1287"/>
        <v>2.435934709610271</v>
      </c>
      <c r="BN573" s="33">
        <f t="shared" si="1287"/>
        <v>1.5326330356857423</v>
      </c>
      <c r="BO573" s="33">
        <f t="shared" si="1287"/>
        <v>0.96429679038938942</v>
      </c>
      <c r="BP573" s="33">
        <f t="shared" si="1287"/>
        <v>1.5972196938822134</v>
      </c>
      <c r="BQ573" s="33">
        <f t="shared" si="1287"/>
        <v>1.0049332022053252</v>
      </c>
      <c r="BR573" s="33">
        <f t="shared" si="1287"/>
        <v>0.63228042126127404</v>
      </c>
      <c r="BS573" s="33">
        <f t="shared" si="1287"/>
        <v>0.97039699895916609</v>
      </c>
      <c r="BT573" s="33">
        <f t="shared" si="1287"/>
        <v>0.6105510514988598</v>
      </c>
      <c r="BU573" s="33">
        <f t="shared" si="1287"/>
        <v>0.38414441397303778</v>
      </c>
      <c r="BV573" s="33">
        <f t="shared" si="1287"/>
        <v>0.6362802711858212</v>
      </c>
      <c r="BW573" s="33">
        <f t="shared" si="1287"/>
        <v>0.4003326360625214</v>
      </c>
      <c r="BX573" s="33">
        <f t="shared" si="1287"/>
        <v>0.25187991323081993</v>
      </c>
      <c r="BY573" s="33">
        <f t="shared" si="1287"/>
        <v>0.41720304569628847</v>
      </c>
      <c r="BZ573" s="33">
        <f t="shared" si="1287"/>
        <v>0.26249437963185046</v>
      </c>
      <c r="CA573" s="33">
        <f t="shared" si="1287"/>
        <v>0.16515531238108366</v>
      </c>
      <c r="CB573" s="33">
        <f t="shared" si="1287"/>
        <v>1.3992536817847299</v>
      </c>
      <c r="CC573" s="33">
        <f t="shared" si="1287"/>
        <v>0.8803776265215626</v>
      </c>
      <c r="CD573" s="33">
        <f t="shared" si="1287"/>
        <v>0.55391297187165855</v>
      </c>
      <c r="CE573" s="33">
        <f t="shared" ref="CE573:CS573" si="1288">EXP(CE572)</f>
        <v>0.91747760252627375</v>
      </c>
      <c r="CF573" s="33">
        <f t="shared" si="1288"/>
        <v>0.57725540737440073</v>
      </c>
      <c r="CG573" s="33">
        <f t="shared" si="1288"/>
        <v>0.36319557493878207</v>
      </c>
      <c r="CH573" s="33">
        <f t="shared" si="1288"/>
        <v>0.601581515986221</v>
      </c>
      <c r="CI573" s="33">
        <f t="shared" si="1288"/>
        <v>0.37850099242023832</v>
      </c>
      <c r="CJ573" s="33">
        <f t="shared" si="1288"/>
        <v>0.23814395465299951</v>
      </c>
      <c r="CK573" s="33">
        <f t="shared" si="1288"/>
        <v>2.2794276376849179</v>
      </c>
      <c r="CL573" s="33">
        <f t="shared" si="1288"/>
        <v>1.4341624536110618</v>
      </c>
      <c r="CM573" s="33">
        <f t="shared" si="1288"/>
        <v>0.90234140770386351</v>
      </c>
      <c r="CN573" s="33">
        <f t="shared" si="1288"/>
        <v>1.4945994649718053</v>
      </c>
      <c r="CO573" s="33">
        <f t="shared" si="1288"/>
        <v>0.94036695897342515</v>
      </c>
      <c r="CP573" s="33">
        <f t="shared" si="1288"/>
        <v>0.59165685406264279</v>
      </c>
      <c r="CQ573" s="33">
        <f t="shared" si="1288"/>
        <v>0.97999494424081623</v>
      </c>
      <c r="CR573" s="33">
        <f t="shared" si="1288"/>
        <v>0.61658985375219055</v>
      </c>
      <c r="CS573" s="33">
        <f t="shared" si="1288"/>
        <v>0.38794388683777187</v>
      </c>
    </row>
    <row r="574" spans="2:97" ht="13.9" thickTop="1" thickBot="1" x14ac:dyDescent="0.4">
      <c r="H574" s="32">
        <f t="shared" ref="H574:H575" si="1289">H573</f>
        <v>4.0053805914076323E-10</v>
      </c>
      <c r="I574" s="32">
        <f t="shared" ref="I574:J574" si="1290">I569</f>
        <v>-0.42206612052809445</v>
      </c>
      <c r="J574" s="32">
        <f t="shared" si="1290"/>
        <v>-0.70029153970498426</v>
      </c>
      <c r="K574" s="32">
        <f t="shared" si="1285"/>
        <v>-0.42206612080858785</v>
      </c>
      <c r="L574" s="32">
        <f>$CE$5-$CE$7*SUMPRODUCT($B$5:$CD$5,Q574:CS574)</f>
        <v>7.8936182035249658E-8</v>
      </c>
      <c r="M574" s="32">
        <f>SUMPRODUCT($B$7:$CD$7, LN(Q574:CS574))</f>
        <v>-2480.339048877494</v>
      </c>
      <c r="O574" s="48">
        <f t="shared" si="1286"/>
        <v>1.0000000000000002</v>
      </c>
      <c r="P574" s="39" t="s">
        <v>366</v>
      </c>
      <c r="Q574" s="32">
        <f t="shared" ref="Q574:AV574" si="1291">Q573/$O573</f>
        <v>2.483451283542723E-2</v>
      </c>
      <c r="R574" s="32">
        <f t="shared" si="1291"/>
        <v>1.5625293505024604E-2</v>
      </c>
      <c r="S574" s="32">
        <f t="shared" si="1291"/>
        <v>9.8310685108296773E-3</v>
      </c>
      <c r="T574" s="32">
        <f t="shared" si="1291"/>
        <v>1.6283758687054971E-2</v>
      </c>
      <c r="U574" s="32">
        <f t="shared" si="1291"/>
        <v>1.0245359372915232E-2</v>
      </c>
      <c r="V574" s="32">
        <f t="shared" si="1291"/>
        <v>6.4461400280776378E-3</v>
      </c>
      <c r="W574" s="32">
        <f t="shared" si="1291"/>
        <v>1.0677108857959068E-2</v>
      </c>
      <c r="X574" s="32">
        <f t="shared" si="1291"/>
        <v>6.7177866864662587E-3</v>
      </c>
      <c r="Y574" s="32">
        <f t="shared" si="1291"/>
        <v>4.2266739587676818E-3</v>
      </c>
      <c r="Z574" s="32">
        <f t="shared" si="1291"/>
        <v>3.5809862929887262E-2</v>
      </c>
      <c r="AA574" s="32">
        <f t="shared" si="1291"/>
        <v>2.2530726588523512E-2</v>
      </c>
      <c r="AB574" s="32">
        <f t="shared" si="1291"/>
        <v>1.4175805185311792E-2</v>
      </c>
      <c r="AC574" s="32">
        <f t="shared" si="1291"/>
        <v>2.3480193488432805E-2</v>
      </c>
      <c r="AD574" s="32">
        <f t="shared" si="1291"/>
        <v>1.4773187508963614E-2</v>
      </c>
      <c r="AE574" s="32">
        <f t="shared" si="1291"/>
        <v>9.2949433863275012E-3</v>
      </c>
      <c r="AF574" s="32">
        <f t="shared" si="1291"/>
        <v>1.5395744109204777E-2</v>
      </c>
      <c r="AG574" s="32">
        <f t="shared" si="1291"/>
        <v>9.686641410231624E-3</v>
      </c>
      <c r="AH574" s="32">
        <f t="shared" si="1291"/>
        <v>6.0946077789325306E-3</v>
      </c>
      <c r="AI574" s="32">
        <f t="shared" si="1291"/>
        <v>5.8335377156185662E-2</v>
      </c>
      <c r="AJ574" s="32">
        <f t="shared" si="1291"/>
        <v>3.6703252277669567E-2</v>
      </c>
      <c r="AK574" s="32">
        <f t="shared" si="1291"/>
        <v>2.3092826230496247E-2</v>
      </c>
      <c r="AL574" s="32">
        <f t="shared" si="1291"/>
        <v>3.8249963300048151E-2</v>
      </c>
      <c r="AM574" s="32">
        <f t="shared" si="1291"/>
        <v>2.4065980560209775E-2</v>
      </c>
      <c r="AN574" s="32">
        <f t="shared" si="1291"/>
        <v>1.5141751007213797E-2</v>
      </c>
      <c r="AO574" s="32">
        <f t="shared" si="1291"/>
        <v>2.5080144567127278E-2</v>
      </c>
      <c r="AP574" s="32">
        <f t="shared" si="1291"/>
        <v>1.5779839234485647E-2</v>
      </c>
      <c r="AQ574" s="32">
        <f t="shared" si="1291"/>
        <v>9.9283050621878383E-3</v>
      </c>
      <c r="AR574" s="32">
        <f t="shared" si="1291"/>
        <v>1.5237538777303059E-2</v>
      </c>
      <c r="AS574" s="32">
        <f t="shared" si="1291"/>
        <v>9.5871023227767742E-3</v>
      </c>
      <c r="AT574" s="32">
        <f t="shared" si="1291"/>
        <v>6.0319801177011164E-3</v>
      </c>
      <c r="AU574" s="32">
        <f t="shared" si="1291"/>
        <v>9.9911122105962227E-3</v>
      </c>
      <c r="AV574" s="32">
        <f t="shared" si="1291"/>
        <v>6.2861736715648167E-3</v>
      </c>
      <c r="AW574" s="32">
        <f t="shared" ref="AW574:CB574" si="1292">AW573/$O573</f>
        <v>3.9551131641946168E-3</v>
      </c>
      <c r="AX574" s="32">
        <f t="shared" si="1292"/>
        <v>6.5510791909133255E-3</v>
      </c>
      <c r="AY574" s="32">
        <f t="shared" si="1292"/>
        <v>4.1217855091828653E-3</v>
      </c>
      <c r="AZ574" s="32">
        <f t="shared" si="1292"/>
        <v>2.5933308526135063E-3</v>
      </c>
      <c r="BA574" s="32">
        <f t="shared" si="1292"/>
        <v>2.1971607762954426E-2</v>
      </c>
      <c r="BB574" s="32">
        <f t="shared" si="1292"/>
        <v>1.3824020722632949E-2</v>
      </c>
      <c r="BC574" s="32">
        <f t="shared" si="1292"/>
        <v>8.6977498871065023E-3</v>
      </c>
      <c r="BD574" s="32">
        <f t="shared" si="1292"/>
        <v>1.4406578504257528E-2</v>
      </c>
      <c r="BE574" s="32">
        <f t="shared" si="1292"/>
        <v>9.0642815916678592E-3</v>
      </c>
      <c r="BF574" s="32">
        <f t="shared" si="1292"/>
        <v>5.7030335654484508E-3</v>
      </c>
      <c r="BG574" s="32">
        <f t="shared" si="1292"/>
        <v>9.4462593014825753E-3</v>
      </c>
      <c r="BH574" s="32">
        <f t="shared" si="1292"/>
        <v>5.9433649892127929E-3</v>
      </c>
      <c r="BI574" s="32">
        <f t="shared" si="1292"/>
        <v>3.7394259746243055E-3</v>
      </c>
      <c r="BJ574" s="32">
        <f t="shared" si="1292"/>
        <v>3.5792430372862047E-2</v>
      </c>
      <c r="BK574" s="32">
        <f t="shared" si="1292"/>
        <v>2.2519758432157127E-2</v>
      </c>
      <c r="BL574" s="32">
        <f t="shared" si="1292"/>
        <v>1.416890427835342E-2</v>
      </c>
      <c r="BM574" s="32">
        <f t="shared" si="1292"/>
        <v>2.3468763123207684E-2</v>
      </c>
      <c r="BN574" s="32">
        <f t="shared" si="1292"/>
        <v>1.4765995791022711E-2</v>
      </c>
      <c r="BO574" s="32">
        <f t="shared" si="1292"/>
        <v>9.290418525929529E-3</v>
      </c>
      <c r="BP574" s="32">
        <f t="shared" si="1292"/>
        <v>1.5388249325221528E-2</v>
      </c>
      <c r="BQ574" s="32">
        <f t="shared" si="1292"/>
        <v>9.6819258677818473E-3</v>
      </c>
      <c r="BR574" s="32">
        <f t="shared" si="1292"/>
        <v>6.0916408701269728E-3</v>
      </c>
      <c r="BS574" s="32">
        <f t="shared" si="1292"/>
        <v>9.3491903597399499E-3</v>
      </c>
      <c r="BT574" s="32">
        <f t="shared" si="1292"/>
        <v>5.8822914857782106E-3</v>
      </c>
      <c r="BU574" s="32">
        <f t="shared" si="1292"/>
        <v>3.7009999574574154E-3</v>
      </c>
      <c r="BV574" s="32">
        <f t="shared" si="1292"/>
        <v>6.1301770139888072E-3</v>
      </c>
      <c r="BW574" s="32">
        <f t="shared" si="1292"/>
        <v>3.8569637228675125E-3</v>
      </c>
      <c r="BX574" s="32">
        <f t="shared" si="1292"/>
        <v>2.4267111904875223E-3</v>
      </c>
      <c r="BY574" s="32">
        <f t="shared" si="1292"/>
        <v>4.0194999542058742E-3</v>
      </c>
      <c r="BZ574" s="32">
        <f t="shared" si="1292"/>
        <v>2.5289751783777754E-3</v>
      </c>
      <c r="CA574" s="32">
        <f t="shared" si="1292"/>
        <v>1.5911719183274609E-3</v>
      </c>
      <c r="CB574" s="32">
        <f t="shared" si="1292"/>
        <v>1.3480966085636986E-2</v>
      </c>
      <c r="CC574" s="32">
        <f t="shared" ref="CC574:CS574" si="1293">CC573/$O573</f>
        <v>8.4819079486379168E-3</v>
      </c>
      <c r="CD574" s="32">
        <f t="shared" si="1293"/>
        <v>5.3366177165757407E-3</v>
      </c>
      <c r="CE574" s="32">
        <f t="shared" si="1293"/>
        <v>8.8393438623741091E-3</v>
      </c>
      <c r="CF574" s="32">
        <f t="shared" si="1293"/>
        <v>5.561508017358989E-3</v>
      </c>
      <c r="CG574" s="32">
        <f t="shared" si="1293"/>
        <v>3.4991705163556E-3</v>
      </c>
      <c r="CH574" s="32">
        <f t="shared" si="1293"/>
        <v>5.7958754158232827E-3</v>
      </c>
      <c r="CI574" s="32">
        <f t="shared" si="1293"/>
        <v>3.6466289913126598E-3</v>
      </c>
      <c r="CJ574" s="32">
        <f t="shared" si="1293"/>
        <v>2.2943735063692826E-3</v>
      </c>
      <c r="CK574" s="32">
        <f t="shared" si="1293"/>
        <v>2.196091179056232E-2</v>
      </c>
      <c r="CL574" s="32">
        <f t="shared" si="1293"/>
        <v>1.3817291067452844E-2</v>
      </c>
      <c r="CM574" s="32">
        <f t="shared" si="1293"/>
        <v>8.6935157457696619E-3</v>
      </c>
      <c r="CN574" s="32">
        <f t="shared" si="1293"/>
        <v>1.4399565254812664E-2</v>
      </c>
      <c r="CO574" s="32">
        <f t="shared" si="1293"/>
        <v>9.0598690194653719E-3</v>
      </c>
      <c r="CP574" s="32">
        <f t="shared" si="1293"/>
        <v>5.7002572784226949E-3</v>
      </c>
      <c r="CQ574" s="32">
        <f t="shared" si="1293"/>
        <v>9.441660779162888E-3</v>
      </c>
      <c r="CR574" s="32">
        <f t="shared" si="1293"/>
        <v>5.9404717067308432E-3</v>
      </c>
      <c r="CS574" s="32">
        <f t="shared" si="1293"/>
        <v>3.7376055890877336E-3</v>
      </c>
    </row>
    <row r="575" spans="2:97" ht="13.15" thickTop="1" x14ac:dyDescent="0.35">
      <c r="H575" s="34">
        <f t="shared" si="1289"/>
        <v>4.0053805914076323E-10</v>
      </c>
      <c r="I575" s="34">
        <f t="shared" ref="I575:J575" si="1294">I570</f>
        <v>-0.46334335281082673</v>
      </c>
      <c r="J575" s="34">
        <f t="shared" si="1294"/>
        <v>0.650025434670225</v>
      </c>
      <c r="K575" s="34">
        <f t="shared" si="1285"/>
        <v>-0.46334335255046682</v>
      </c>
      <c r="L575" s="34">
        <f>$CE$6-$CE$7*SUMPRODUCT($B$6:$CD$6,Q574:CS574)</f>
        <v>-7.1998357498159749E-8</v>
      </c>
    </row>
    <row r="576" spans="2:97" ht="13.5" thickBot="1" x14ac:dyDescent="0.4">
      <c r="B576" s="39" t="s">
        <v>367</v>
      </c>
      <c r="D576" s="39" t="s">
        <v>368</v>
      </c>
      <c r="E576" s="39" t="s">
        <v>369</v>
      </c>
      <c r="F576" s="39" t="s">
        <v>370</v>
      </c>
      <c r="H576" s="39" t="s">
        <v>347</v>
      </c>
      <c r="I576" s="39" t="s">
        <v>371</v>
      </c>
      <c r="J576" s="39" t="s">
        <v>372</v>
      </c>
      <c r="K576" s="39" t="s">
        <v>349</v>
      </c>
      <c r="L576" s="39" t="s">
        <v>373</v>
      </c>
      <c r="M576" s="39" t="s">
        <v>374</v>
      </c>
      <c r="O576" s="45" t="s">
        <v>336</v>
      </c>
    </row>
    <row r="577" spans="2:97" ht="13.9" thickTop="1" thickBot="1" x14ac:dyDescent="0.4">
      <c r="B577" s="32">
        <f>1+B572</f>
        <v>4</v>
      </c>
      <c r="D577" s="32">
        <f>IF(F572,IF(M577&lt;0,D572,H577),E572)</f>
        <v>0</v>
      </c>
      <c r="E577" s="32">
        <f>IF(F572,IF(M577&lt;0,H577,E572),H577)</f>
        <v>2.0026902957038161E-10</v>
      </c>
      <c r="F577" s="32" t="b">
        <f>OR(F572,M577*M572&lt;=0)</f>
        <v>1</v>
      </c>
      <c r="H577" s="32">
        <f>IF(F572,(D572+E572)/2,2*H572)</f>
        <v>2.0026902957038161E-10</v>
      </c>
      <c r="I577" s="32">
        <f>I572</f>
        <v>-0.4884722930545482</v>
      </c>
      <c r="J577" s="32">
        <f>J572</f>
        <v>1</v>
      </c>
      <c r="K577" s="32">
        <f>I577+J577*H577</f>
        <v>-0.48847229285427918</v>
      </c>
      <c r="L577" s="32">
        <f>$CE$3-$CE$7*SUMPRODUCT($B$3:$CD$3,Q579:CS579)</f>
        <v>-3.8192183637875132E-8</v>
      </c>
      <c r="M577" s="32">
        <f>SUMPRODUCT(L577:L580,J577:J580)</f>
        <v>-7.9892186350650886E-8</v>
      </c>
      <c r="O577" s="46">
        <f>SUM(Q577:CS577)</f>
        <v>-1.6469506082054703</v>
      </c>
      <c r="P577" s="39" t="s">
        <v>363</v>
      </c>
      <c r="Q577" s="32">
        <f t="shared" ref="Q577:AV577" si="1295">SUMPRODUCT(B$3:B$6,$K577:$K580)</f>
        <v>0.94689457148333034</v>
      </c>
      <c r="R577" s="32">
        <f t="shared" si="1295"/>
        <v>0.48355121880268354</v>
      </c>
      <c r="S577" s="32">
        <f t="shared" si="1295"/>
        <v>2.0207866122036788E-2</v>
      </c>
      <c r="T577" s="32">
        <f t="shared" si="1295"/>
        <v>0.52482845081498919</v>
      </c>
      <c r="U577" s="32">
        <f t="shared" si="1295"/>
        <v>6.1485098134342386E-2</v>
      </c>
      <c r="V577" s="32">
        <f t="shared" si="1295"/>
        <v>-0.40185825454630436</v>
      </c>
      <c r="W577" s="32">
        <f t="shared" si="1295"/>
        <v>0.10276233014664798</v>
      </c>
      <c r="X577" s="32">
        <f t="shared" si="1295"/>
        <v>-0.36058102253399876</v>
      </c>
      <c r="Y577" s="32">
        <f t="shared" si="1295"/>
        <v>-0.82392437521464545</v>
      </c>
      <c r="Z577" s="32">
        <f t="shared" si="1295"/>
        <v>1.3128835955289904</v>
      </c>
      <c r="AA577" s="32">
        <f t="shared" si="1295"/>
        <v>0.84954024284834362</v>
      </c>
      <c r="AB577" s="32">
        <f t="shared" si="1295"/>
        <v>0.38619689016769687</v>
      </c>
      <c r="AC577" s="32">
        <f t="shared" si="1295"/>
        <v>0.89081747486064922</v>
      </c>
      <c r="AD577" s="32">
        <f t="shared" si="1295"/>
        <v>0.42747412218000247</v>
      </c>
      <c r="AE577" s="32">
        <f t="shared" si="1295"/>
        <v>-3.5869230500644278E-2</v>
      </c>
      <c r="AF577" s="32">
        <f t="shared" si="1295"/>
        <v>0.46875135419230807</v>
      </c>
      <c r="AG577" s="32">
        <f t="shared" si="1295"/>
        <v>5.40800151166132E-3</v>
      </c>
      <c r="AH577" s="32">
        <f t="shared" si="1295"/>
        <v>-0.45793535116898543</v>
      </c>
      <c r="AI577" s="32">
        <f t="shared" si="1295"/>
        <v>1.8008689609232038</v>
      </c>
      <c r="AJ577" s="32">
        <f t="shared" si="1295"/>
        <v>1.3375256082425571</v>
      </c>
      <c r="AK577" s="32">
        <f t="shared" si="1295"/>
        <v>0.87418225556191032</v>
      </c>
      <c r="AL577" s="32">
        <f t="shared" si="1295"/>
        <v>1.3788028402548627</v>
      </c>
      <c r="AM577" s="32">
        <f t="shared" si="1295"/>
        <v>0.91545948757421591</v>
      </c>
      <c r="AN577" s="32">
        <f t="shared" si="1295"/>
        <v>0.45211613489356917</v>
      </c>
      <c r="AO577" s="32">
        <f t="shared" si="1295"/>
        <v>0.95673671958652151</v>
      </c>
      <c r="AP577" s="32">
        <f t="shared" si="1295"/>
        <v>0.49339336690587476</v>
      </c>
      <c r="AQ577" s="32">
        <f t="shared" si="1295"/>
        <v>3.0050014225228017E-2</v>
      </c>
      <c r="AR577" s="32">
        <f t="shared" si="1295"/>
        <v>0.45842227862905111</v>
      </c>
      <c r="AS577" s="32">
        <f t="shared" si="1295"/>
        <v>-4.9210740515956419E-3</v>
      </c>
      <c r="AT577" s="32">
        <f t="shared" si="1295"/>
        <v>-0.46826442673224239</v>
      </c>
      <c r="AU577" s="32">
        <f t="shared" si="1295"/>
        <v>3.6356157960709956E-2</v>
      </c>
      <c r="AV577" s="32">
        <f t="shared" si="1295"/>
        <v>-0.42698719471993679</v>
      </c>
      <c r="AW577" s="32">
        <f t="shared" ref="AW577:CB577" si="1296">SUMPRODUCT(AH$3:AH$6,$K577:$K580)</f>
        <v>-0.89033054740058359</v>
      </c>
      <c r="AX577" s="32">
        <f t="shared" si="1296"/>
        <v>-0.38570996270763125</v>
      </c>
      <c r="AY577" s="32">
        <f t="shared" si="1296"/>
        <v>-0.849053315388278</v>
      </c>
      <c r="AZ577" s="32">
        <f t="shared" si="1296"/>
        <v>-1.3123966680689247</v>
      </c>
      <c r="BA577" s="32">
        <f t="shared" si="1296"/>
        <v>0.82441130267471119</v>
      </c>
      <c r="BB577" s="32">
        <f t="shared" si="1296"/>
        <v>0.36106794999406444</v>
      </c>
      <c r="BC577" s="32">
        <f t="shared" si="1296"/>
        <v>-0.10227540268658231</v>
      </c>
      <c r="BD577" s="32">
        <f t="shared" si="1296"/>
        <v>0.40234518200637004</v>
      </c>
      <c r="BE577" s="32">
        <f t="shared" si="1296"/>
        <v>-6.099817067427668E-2</v>
      </c>
      <c r="BF577" s="32">
        <f t="shared" si="1296"/>
        <v>-0.52434152335492346</v>
      </c>
      <c r="BG577" s="32">
        <f t="shared" si="1296"/>
        <v>-1.972093866197111E-2</v>
      </c>
      <c r="BH577" s="32">
        <f t="shared" si="1296"/>
        <v>-0.48306429134261786</v>
      </c>
      <c r="BI577" s="32">
        <f t="shared" si="1296"/>
        <v>-0.9464076440232646</v>
      </c>
      <c r="BJ577" s="32">
        <f t="shared" si="1296"/>
        <v>1.3123966680689247</v>
      </c>
      <c r="BK577" s="32">
        <f t="shared" si="1296"/>
        <v>0.849053315388278</v>
      </c>
      <c r="BL577" s="32">
        <f t="shared" si="1296"/>
        <v>0.38570996270763125</v>
      </c>
      <c r="BM577" s="32">
        <f t="shared" si="1296"/>
        <v>0.89033054740058359</v>
      </c>
      <c r="BN577" s="32">
        <f t="shared" si="1296"/>
        <v>0.42698719471993679</v>
      </c>
      <c r="BO577" s="32">
        <f t="shared" si="1296"/>
        <v>-3.6356157960709956E-2</v>
      </c>
      <c r="BP577" s="32">
        <f t="shared" si="1296"/>
        <v>0.46826442673224239</v>
      </c>
      <c r="BQ577" s="32">
        <f t="shared" si="1296"/>
        <v>4.9210740515956419E-3</v>
      </c>
      <c r="BR577" s="32">
        <f t="shared" si="1296"/>
        <v>-0.45842227862905111</v>
      </c>
      <c r="BS577" s="32">
        <f t="shared" si="1296"/>
        <v>-3.0050014225228017E-2</v>
      </c>
      <c r="BT577" s="32">
        <f t="shared" si="1296"/>
        <v>-0.49339336690587476</v>
      </c>
      <c r="BU577" s="32">
        <f t="shared" si="1296"/>
        <v>-0.95673671958652151</v>
      </c>
      <c r="BV577" s="32">
        <f t="shared" si="1296"/>
        <v>-0.45211613489356917</v>
      </c>
      <c r="BW577" s="32">
        <f t="shared" si="1296"/>
        <v>-0.91545948757421591</v>
      </c>
      <c r="BX577" s="32">
        <f t="shared" si="1296"/>
        <v>-1.3788028402548627</v>
      </c>
      <c r="BY577" s="32">
        <f t="shared" si="1296"/>
        <v>-0.87418225556191032</v>
      </c>
      <c r="BZ577" s="32">
        <f t="shared" si="1296"/>
        <v>-1.3375256082425571</v>
      </c>
      <c r="CA577" s="32">
        <f t="shared" si="1296"/>
        <v>-1.8008689609232038</v>
      </c>
      <c r="CB577" s="32">
        <f t="shared" si="1296"/>
        <v>0.33593900982043201</v>
      </c>
      <c r="CC577" s="32">
        <f t="shared" ref="CC577:CS577" si="1297">SUMPRODUCT(BN$3:BN$6,$K577:$K580)</f>
        <v>-0.12740434286021474</v>
      </c>
      <c r="CD577" s="32">
        <f t="shared" si="1297"/>
        <v>-0.59074769554086148</v>
      </c>
      <c r="CE577" s="32">
        <f t="shared" si="1297"/>
        <v>-8.6127110847909139E-2</v>
      </c>
      <c r="CF577" s="32">
        <f t="shared" si="1297"/>
        <v>-0.54947046352855589</v>
      </c>
      <c r="CG577" s="32">
        <f t="shared" si="1297"/>
        <v>-1.0128138162092026</v>
      </c>
      <c r="CH577" s="32">
        <f t="shared" si="1297"/>
        <v>-0.50819323151625029</v>
      </c>
      <c r="CI577" s="32">
        <f t="shared" si="1297"/>
        <v>-0.97153658419689704</v>
      </c>
      <c r="CJ577" s="32">
        <f t="shared" si="1297"/>
        <v>-1.4348799368775438</v>
      </c>
      <c r="CK577" s="32">
        <f t="shared" si="1297"/>
        <v>0.82392437521464545</v>
      </c>
      <c r="CL577" s="32">
        <f t="shared" si="1297"/>
        <v>0.36058102253399876</v>
      </c>
      <c r="CM577" s="32">
        <f t="shared" si="1297"/>
        <v>-0.10276233014664798</v>
      </c>
      <c r="CN577" s="32">
        <f t="shared" si="1297"/>
        <v>0.40185825454630436</v>
      </c>
      <c r="CO577" s="32">
        <f t="shared" si="1297"/>
        <v>-6.1485098134342386E-2</v>
      </c>
      <c r="CP577" s="32">
        <f t="shared" si="1297"/>
        <v>-0.52482845081498919</v>
      </c>
      <c r="CQ577" s="32">
        <f t="shared" si="1297"/>
        <v>-2.0207866122036788E-2</v>
      </c>
      <c r="CR577" s="32">
        <f t="shared" si="1297"/>
        <v>-0.48355121880268354</v>
      </c>
      <c r="CS577" s="32">
        <f t="shared" si="1297"/>
        <v>-0.94689457148333034</v>
      </c>
    </row>
    <row r="578" spans="2:97" ht="13.9" thickTop="1" thickBot="1" x14ac:dyDescent="0.4">
      <c r="H578" s="33">
        <f>H577</f>
        <v>2.0026902957038161E-10</v>
      </c>
      <c r="I578" s="33">
        <f t="shared" ref="I578:J578" si="1298">I573</f>
        <v>0.42698719479651182</v>
      </c>
      <c r="J578" s="33">
        <f t="shared" si="1298"/>
        <v>-0.38236083087571598</v>
      </c>
      <c r="K578" s="33">
        <f t="shared" ref="K578:K580" si="1299">I578+J578*H578</f>
        <v>0.42698719471993679</v>
      </c>
      <c r="L578" s="33">
        <f>$CE$4-$CE$7*SUMPRODUCT($B$4:$CD$4,Q579:CS579)</f>
        <v>1.5950263332342729E-8</v>
      </c>
      <c r="M578" s="39" t="s">
        <v>375</v>
      </c>
      <c r="O578" s="47">
        <f t="shared" ref="O578:O579" si="1300">SUM(Q578:CS578)</f>
        <v>103.79476315051387</v>
      </c>
      <c r="P578" s="39" t="s">
        <v>365</v>
      </c>
      <c r="Q578" s="33">
        <f>EXP(Q577)</f>
        <v>2.5776923777943215</v>
      </c>
      <c r="R578" s="33">
        <f>EXP(R577)</f>
        <v>1.6218236383522302</v>
      </c>
      <c r="S578" s="33">
        <f t="shared" ref="S578:CD578" si="1301">EXP(S577)</f>
        <v>1.0204134273651266</v>
      </c>
      <c r="T578" s="33">
        <f t="shared" si="1301"/>
        <v>1.6901688764142959</v>
      </c>
      <c r="U578" s="33">
        <f t="shared" si="1301"/>
        <v>1.0634146495484793</v>
      </c>
      <c r="V578" s="33">
        <f t="shared" si="1301"/>
        <v>0.66907557739048062</v>
      </c>
      <c r="W578" s="33">
        <f t="shared" si="1301"/>
        <v>1.1082279853905446</v>
      </c>
      <c r="X578" s="33">
        <f t="shared" si="1301"/>
        <v>0.6972710781446354</v>
      </c>
      <c r="Y578" s="33">
        <f t="shared" si="1301"/>
        <v>0.43870662248765341</v>
      </c>
      <c r="Z578" s="33">
        <f t="shared" si="1301"/>
        <v>3.7168762416233019</v>
      </c>
      <c r="AA578" s="33">
        <f t="shared" si="1301"/>
        <v>2.33857142978892</v>
      </c>
      <c r="AB578" s="33">
        <f t="shared" si="1301"/>
        <v>1.4713743414379892</v>
      </c>
      <c r="AC578" s="33">
        <f t="shared" si="1301"/>
        <v>2.4371211224401232</v>
      </c>
      <c r="AD578" s="33">
        <f t="shared" si="1301"/>
        <v>1.5333794986363172</v>
      </c>
      <c r="AE578" s="33">
        <f t="shared" si="1301"/>
        <v>0.9647664472597135</v>
      </c>
      <c r="AF578" s="33">
        <f t="shared" si="1301"/>
        <v>1.5979976139452452</v>
      </c>
      <c r="AG578" s="33">
        <f t="shared" si="1301"/>
        <v>1.0054226511483497</v>
      </c>
      <c r="AH578" s="33">
        <f t="shared" si="1301"/>
        <v>0.63258837098414689</v>
      </c>
      <c r="AI578" s="33">
        <f t="shared" si="1301"/>
        <v>6.0549066563438858</v>
      </c>
      <c r="AJ578" s="33">
        <f t="shared" si="1301"/>
        <v>3.809605377224083</v>
      </c>
      <c r="AK578" s="33">
        <f t="shared" si="1301"/>
        <v>2.396914428890311</v>
      </c>
      <c r="AL578" s="33">
        <f t="shared" si="1301"/>
        <v>3.9701458825366327</v>
      </c>
      <c r="AM578" s="33">
        <f t="shared" si="1301"/>
        <v>2.4979227527197421</v>
      </c>
      <c r="AN578" s="33">
        <f t="shared" si="1301"/>
        <v>1.571634459580189</v>
      </c>
      <c r="AO578" s="33">
        <f t="shared" si="1301"/>
        <v>2.603187666338052</v>
      </c>
      <c r="AP578" s="33">
        <f t="shared" si="1301"/>
        <v>1.6378646764462383</v>
      </c>
      <c r="AQ578" s="33">
        <f t="shared" si="1301"/>
        <v>1.0305060726274879</v>
      </c>
      <c r="AR578" s="33">
        <f t="shared" si="1301"/>
        <v>1.581576728120976</v>
      </c>
      <c r="AS578" s="33">
        <f t="shared" si="1301"/>
        <v>0.99509101459547655</v>
      </c>
      <c r="AT578" s="33">
        <f t="shared" si="1301"/>
        <v>0.62608794737710205</v>
      </c>
      <c r="AU578" s="33">
        <f t="shared" si="1301"/>
        <v>1.0370251254800904</v>
      </c>
      <c r="AV578" s="33">
        <f t="shared" si="1301"/>
        <v>0.65247190725991189</v>
      </c>
      <c r="AW578" s="33">
        <f t="shared" si="1301"/>
        <v>0.41052003399271586</v>
      </c>
      <c r="AX578" s="33">
        <f t="shared" si="1301"/>
        <v>0.67996771307748849</v>
      </c>
      <c r="AY578" s="33">
        <f t="shared" si="1301"/>
        <v>0.4278197506752186</v>
      </c>
      <c r="AZ578" s="33">
        <f t="shared" si="1301"/>
        <v>0.26917416157809287</v>
      </c>
      <c r="BA578" s="33">
        <f t="shared" si="1301"/>
        <v>2.2805378235580256</v>
      </c>
      <c r="BB578" s="33">
        <f t="shared" si="1301"/>
        <v>1.4348609563595776</v>
      </c>
      <c r="BC578" s="33">
        <f t="shared" si="1301"/>
        <v>0.90278088914701893</v>
      </c>
      <c r="BD578" s="33">
        <f t="shared" si="1301"/>
        <v>1.4953274037150945</v>
      </c>
      <c r="BE578" s="33">
        <f t="shared" si="1301"/>
        <v>0.94082496084973755</v>
      </c>
      <c r="BF578" s="33">
        <f t="shared" si="1301"/>
        <v>0.59194501803336075</v>
      </c>
      <c r="BG578" s="33">
        <f t="shared" si="1301"/>
        <v>0.98047224703021174</v>
      </c>
      <c r="BH578" s="33">
        <f t="shared" si="1301"/>
        <v>0.61689016140187614</v>
      </c>
      <c r="BI578" s="33">
        <f t="shared" si="1301"/>
        <v>0.38813283332302889</v>
      </c>
      <c r="BJ578" s="33">
        <f t="shared" si="1301"/>
        <v>3.7150668330766949</v>
      </c>
      <c r="BK578" s="33">
        <f t="shared" si="1301"/>
        <v>2.337432992333154</v>
      </c>
      <c r="BL578" s="33">
        <f t="shared" si="1301"/>
        <v>1.4706580632690143</v>
      </c>
      <c r="BM578" s="33">
        <f t="shared" si="1301"/>
        <v>2.435934710113913</v>
      </c>
      <c r="BN578" s="33">
        <f t="shared" si="1301"/>
        <v>1.5326330358031037</v>
      </c>
      <c r="BO578" s="33">
        <f t="shared" si="1301"/>
        <v>0.96429679033769844</v>
      </c>
      <c r="BP578" s="33">
        <f t="shared" si="1301"/>
        <v>1.5972196944364514</v>
      </c>
      <c r="BQ578" s="33">
        <f t="shared" si="1301"/>
        <v>1.0049332024232165</v>
      </c>
      <c r="BR578" s="33">
        <f t="shared" si="1301"/>
        <v>0.63228042131605589</v>
      </c>
      <c r="BS578" s="33">
        <f t="shared" si="1301"/>
        <v>0.9703969986807488</v>
      </c>
      <c r="BT578" s="33">
        <f t="shared" si="1301"/>
        <v>0.61055105124420472</v>
      </c>
      <c r="BU578" s="33">
        <f t="shared" si="1301"/>
        <v>0.38414441376280678</v>
      </c>
      <c r="BV578" s="33">
        <f t="shared" si="1301"/>
        <v>0.63628027109250174</v>
      </c>
      <c r="BW578" s="33">
        <f t="shared" si="1301"/>
        <v>0.40033263595169166</v>
      </c>
      <c r="BX578" s="33">
        <f t="shared" si="1301"/>
        <v>0.25187991312829877</v>
      </c>
      <c r="BY578" s="33">
        <f t="shared" si="1301"/>
        <v>0.41720304569361105</v>
      </c>
      <c r="BZ578" s="33">
        <f t="shared" si="1301"/>
        <v>0.26249437959599442</v>
      </c>
      <c r="CA578" s="33">
        <f t="shared" si="1301"/>
        <v>0.16515531233702396</v>
      </c>
      <c r="CB578" s="33">
        <f t="shared" si="1301"/>
        <v>1.3992536814751098</v>
      </c>
      <c r="CC578" s="33">
        <f t="shared" si="1301"/>
        <v>0.88037762621214932</v>
      </c>
      <c r="CD578" s="33">
        <f t="shared" si="1301"/>
        <v>0.55391297160487474</v>
      </c>
      <c r="CE578" s="33">
        <f t="shared" ref="CE578:CS578" si="1302">EXP(CE577)</f>
        <v>0.91747760245193188</v>
      </c>
      <c r="CF578" s="33">
        <f t="shared" si="1302"/>
        <v>0.57725540725247959</v>
      </c>
      <c r="CG578" s="33">
        <f t="shared" si="1302"/>
        <v>0.36319557481479137</v>
      </c>
      <c r="CH578" s="33">
        <f t="shared" si="1302"/>
        <v>0.60158151602184562</v>
      </c>
      <c r="CI578" s="33">
        <f t="shared" si="1302"/>
        <v>0.37850099239337925</v>
      </c>
      <c r="CJ578" s="33">
        <f t="shared" si="1302"/>
        <v>0.23814395460509888</v>
      </c>
      <c r="CK578" s="33">
        <f t="shared" si="1302"/>
        <v>2.2794276373800195</v>
      </c>
      <c r="CL578" s="33">
        <f t="shared" si="1302"/>
        <v>1.4341624532325279</v>
      </c>
      <c r="CM578" s="33">
        <f t="shared" si="1302"/>
        <v>0.90234140734823221</v>
      </c>
      <c r="CN578" s="33">
        <f t="shared" si="1302"/>
        <v>1.4945994649814991</v>
      </c>
      <c r="CO578" s="33">
        <f t="shared" si="1302"/>
        <v>0.9403669588571073</v>
      </c>
      <c r="CP578" s="33">
        <f t="shared" si="1302"/>
        <v>0.5916568539124365</v>
      </c>
      <c r="CQ578" s="33">
        <f t="shared" si="1302"/>
        <v>0.97999494438461343</v>
      </c>
      <c r="CR578" s="33">
        <f t="shared" si="1302"/>
        <v>0.61658985376239683</v>
      </c>
      <c r="CS578" s="33">
        <f t="shared" si="1302"/>
        <v>0.38794388679369085</v>
      </c>
    </row>
    <row r="579" spans="2:97" ht="13.9" thickTop="1" thickBot="1" x14ac:dyDescent="0.4">
      <c r="H579" s="32">
        <f t="shared" ref="H579:H580" si="1303">H578</f>
        <v>2.0026902957038161E-10</v>
      </c>
      <c r="I579" s="32">
        <f t="shared" ref="I579:J579" si="1304">I574</f>
        <v>-0.42206612052809445</v>
      </c>
      <c r="J579" s="32">
        <f t="shared" si="1304"/>
        <v>-0.70029153970498426</v>
      </c>
      <c r="K579" s="32">
        <f t="shared" si="1299"/>
        <v>-0.42206612066834115</v>
      </c>
      <c r="L579" s="32">
        <f>$CE$5-$CE$7*SUMPRODUCT($B$5:$CD$5,Q579:CS579)</f>
        <v>2.7529921453606221E-8</v>
      </c>
      <c r="M579" s="32">
        <f>SUMPRODUCT($B$7:$CD$7, LN(Q579:CS579))</f>
        <v>-2480.3390488774949</v>
      </c>
      <c r="O579" s="48">
        <f t="shared" si="1300"/>
        <v>1</v>
      </c>
      <c r="P579" s="39" t="s">
        <v>366</v>
      </c>
      <c r="Q579" s="32">
        <f t="shared" ref="Q579:AV579" si="1305">Q578/$O578</f>
        <v>2.483451283622453E-2</v>
      </c>
      <c r="R579" s="32">
        <f t="shared" si="1305"/>
        <v>1.5625293503492146E-2</v>
      </c>
      <c r="S579" s="32">
        <f t="shared" si="1305"/>
        <v>9.8310685085856823E-3</v>
      </c>
      <c r="T579" s="32">
        <f t="shared" si="1305"/>
        <v>1.6283758689861493E-2</v>
      </c>
      <c r="U579" s="32">
        <f t="shared" si="1305"/>
        <v>1.0245359373347291E-2</v>
      </c>
      <c r="V579" s="32">
        <f t="shared" si="1305"/>
        <v>6.4461400275103199E-3</v>
      </c>
      <c r="W579" s="32">
        <f t="shared" si="1305"/>
        <v>1.0677108861296707E-2</v>
      </c>
      <c r="X579" s="32">
        <f t="shared" si="1305"/>
        <v>6.717786687691703E-3</v>
      </c>
      <c r="Y579" s="32">
        <f t="shared" si="1305"/>
        <v>4.2266739589884739E-3</v>
      </c>
      <c r="Z579" s="32">
        <f t="shared" si="1305"/>
        <v>3.580986293338731E-2</v>
      </c>
      <c r="AA579" s="32">
        <f t="shared" si="1305"/>
        <v>2.2530726587792614E-2</v>
      </c>
      <c r="AB579" s="32">
        <f t="shared" si="1305"/>
        <v>1.4175805183006525E-2</v>
      </c>
      <c r="AC579" s="32">
        <f t="shared" si="1305"/>
        <v>2.3480193494020776E-2</v>
      </c>
      <c r="AD579" s="32">
        <f t="shared" si="1305"/>
        <v>1.4773187510556264E-2</v>
      </c>
      <c r="AE579" s="32">
        <f t="shared" si="1305"/>
        <v>9.2949433861195443E-3</v>
      </c>
      <c r="AF579" s="32">
        <f t="shared" si="1305"/>
        <v>1.5395744115027962E-2</v>
      </c>
      <c r="AG579" s="32">
        <f t="shared" si="1305"/>
        <v>9.6866414126344294E-3</v>
      </c>
      <c r="AH579" s="32">
        <f t="shared" si="1305"/>
        <v>6.0946077796509238E-3</v>
      </c>
      <c r="AI579" s="32">
        <f t="shared" si="1305"/>
        <v>5.8335377166992539E-2</v>
      </c>
      <c r="AJ579" s="32">
        <f t="shared" si="1305"/>
        <v>3.670325227969097E-2</v>
      </c>
      <c r="AK579" s="32">
        <f t="shared" si="1305"/>
        <v>2.3092826228761854E-2</v>
      </c>
      <c r="AL579" s="32">
        <f t="shared" si="1305"/>
        <v>3.8249963312498553E-2</v>
      </c>
      <c r="AM579" s="32">
        <f t="shared" si="1305"/>
        <v>2.4065980564910373E-2</v>
      </c>
      <c r="AN579" s="32">
        <f t="shared" si="1305"/>
        <v>1.5141751008200147E-2</v>
      </c>
      <c r="AO579" s="32">
        <f t="shared" si="1305"/>
        <v>2.5080144578808299E-2</v>
      </c>
      <c r="AP579" s="32">
        <f t="shared" si="1305"/>
        <v>1.5779839239780852E-2</v>
      </c>
      <c r="AQ579" s="32">
        <f t="shared" si="1305"/>
        <v>9.9283050642269902E-3</v>
      </c>
      <c r="AR579" s="32">
        <f t="shared" si="1305"/>
        <v>1.523753877474064E-2</v>
      </c>
      <c r="AS579" s="32">
        <f t="shared" si="1305"/>
        <v>9.5871023199165135E-3</v>
      </c>
      <c r="AT579" s="32">
        <f t="shared" si="1305"/>
        <v>6.0319801151162639E-3</v>
      </c>
      <c r="AU579" s="32">
        <f t="shared" si="1305"/>
        <v>9.9911122103172913E-3</v>
      </c>
      <c r="AV579" s="32">
        <f t="shared" si="1305"/>
        <v>6.2861736705709858E-3</v>
      </c>
      <c r="AW579" s="32">
        <f t="shared" ref="AW579:CB579" si="1306">AW578/$O578</f>
        <v>3.9551131630544446E-3</v>
      </c>
      <c r="AX579" s="32">
        <f t="shared" si="1306"/>
        <v>6.5510791916491987E-3</v>
      </c>
      <c r="AY579" s="32">
        <f t="shared" si="1306"/>
        <v>4.1217855091092862E-3</v>
      </c>
      <c r="AZ579" s="32">
        <f t="shared" si="1306"/>
        <v>2.593330852229612E-3</v>
      </c>
      <c r="BA579" s="32">
        <f t="shared" si="1306"/>
        <v>2.19716077607017E-2</v>
      </c>
      <c r="BB579" s="32">
        <f t="shared" si="1306"/>
        <v>1.3824020719415976E-2</v>
      </c>
      <c r="BC579" s="32">
        <f t="shared" si="1306"/>
        <v>8.697749883950185E-3</v>
      </c>
      <c r="BD579" s="32">
        <f t="shared" si="1306"/>
        <v>1.4406578504800907E-2</v>
      </c>
      <c r="BE579" s="32">
        <f t="shared" si="1306"/>
        <v>9.0642815908297553E-3</v>
      </c>
      <c r="BF579" s="32">
        <f t="shared" si="1306"/>
        <v>5.7030335641787156E-3</v>
      </c>
      <c r="BG579" s="32">
        <f t="shared" si="1306"/>
        <v>9.4462593031636732E-3</v>
      </c>
      <c r="BH579" s="32">
        <f t="shared" si="1306"/>
        <v>5.943364989496794E-3</v>
      </c>
      <c r="BI579" s="32">
        <f t="shared" si="1306"/>
        <v>3.7394259743161935E-3</v>
      </c>
      <c r="BJ579" s="32">
        <f t="shared" si="1306"/>
        <v>3.5792430372324636E-2</v>
      </c>
      <c r="BK579" s="32">
        <f t="shared" si="1306"/>
        <v>2.2519758428887381E-2</v>
      </c>
      <c r="BL579" s="32">
        <f t="shared" si="1306"/>
        <v>1.4168904274451666E-2</v>
      </c>
      <c r="BM579" s="32">
        <f t="shared" si="1306"/>
        <v>2.3468763126146725E-2</v>
      </c>
      <c r="BN579" s="32">
        <f t="shared" si="1306"/>
        <v>1.476599579094965E-2</v>
      </c>
      <c r="BO579" s="32">
        <f t="shared" si="1306"/>
        <v>9.2904185246741357E-3</v>
      </c>
      <c r="BP579" s="32">
        <f t="shared" si="1306"/>
        <v>1.5388249329306781E-2</v>
      </c>
      <c r="BQ579" s="32">
        <f t="shared" si="1306"/>
        <v>9.6819258690917995E-3</v>
      </c>
      <c r="BR579" s="32">
        <f t="shared" si="1306"/>
        <v>6.0916408701581545E-3</v>
      </c>
      <c r="BS579" s="32">
        <f t="shared" si="1306"/>
        <v>9.3491903562953945E-3</v>
      </c>
      <c r="BT579" s="32">
        <f t="shared" si="1306"/>
        <v>5.8822914828452208E-3</v>
      </c>
      <c r="BU579" s="32">
        <f t="shared" si="1306"/>
        <v>3.70099995513025E-3</v>
      </c>
      <c r="BV579" s="32">
        <f t="shared" si="1306"/>
        <v>6.1301770125899808E-3</v>
      </c>
      <c r="BW579" s="32">
        <f t="shared" si="1306"/>
        <v>3.8569637214853039E-3</v>
      </c>
      <c r="BX579" s="32">
        <f t="shared" si="1306"/>
        <v>2.4267111893019602E-3</v>
      </c>
      <c r="BY579" s="32">
        <f t="shared" si="1306"/>
        <v>4.0194999538523974E-3</v>
      </c>
      <c r="BZ579" s="32">
        <f t="shared" si="1306"/>
        <v>2.5289751778261546E-3</v>
      </c>
      <c r="CA579" s="32">
        <f t="shared" si="1306"/>
        <v>1.5911719177732551E-3</v>
      </c>
      <c r="CB579" s="32">
        <f t="shared" si="1306"/>
        <v>1.3480966081554975E-2</v>
      </c>
      <c r="CC579" s="32">
        <f t="shared" ref="CC579:CS579" si="1307">CC578/$O578</f>
        <v>8.4819079449654361E-3</v>
      </c>
      <c r="CD579" s="32">
        <f t="shared" si="1307"/>
        <v>5.3366177135703826E-3</v>
      </c>
      <c r="CE579" s="32">
        <f t="shared" si="1307"/>
        <v>8.839343860937262E-3</v>
      </c>
      <c r="CF579" s="32">
        <f t="shared" si="1307"/>
        <v>5.5615080157309623E-3</v>
      </c>
      <c r="CG579" s="32">
        <f t="shared" si="1307"/>
        <v>3.4991705148757616E-3</v>
      </c>
      <c r="CH579" s="32">
        <f t="shared" si="1307"/>
        <v>5.7958754156940077E-3</v>
      </c>
      <c r="CI579" s="32">
        <f t="shared" si="1307"/>
        <v>3.6466289907566051E-3</v>
      </c>
      <c r="CJ579" s="32">
        <f t="shared" si="1307"/>
        <v>2.2943735057207445E-3</v>
      </c>
      <c r="CK579" s="32">
        <f t="shared" si="1307"/>
        <v>2.1960911785834491E-2</v>
      </c>
      <c r="CL579" s="32">
        <f t="shared" si="1307"/>
        <v>1.3817291062679472E-2</v>
      </c>
      <c r="CM579" s="32">
        <f t="shared" si="1307"/>
        <v>8.6935157416346484E-3</v>
      </c>
      <c r="CN579" s="32">
        <f t="shared" si="1307"/>
        <v>1.4399565253732163E-2</v>
      </c>
      <c r="CO579" s="32">
        <f t="shared" si="1307"/>
        <v>9.0598690176061317E-3</v>
      </c>
      <c r="CP579" s="32">
        <f t="shared" si="1307"/>
        <v>5.7002572765108457E-3</v>
      </c>
      <c r="CQ579" s="32">
        <f t="shared" si="1307"/>
        <v>9.4416607797785761E-3</v>
      </c>
      <c r="CR579" s="32">
        <f t="shared" si="1307"/>
        <v>5.9404717063448898E-3</v>
      </c>
      <c r="CS579" s="32">
        <f t="shared" si="1307"/>
        <v>3.7376055883583392E-3</v>
      </c>
    </row>
    <row r="580" spans="2:97" ht="13.15" thickTop="1" x14ac:dyDescent="0.35">
      <c r="H580" s="34">
        <f t="shared" si="1303"/>
        <v>2.0026902957038161E-10</v>
      </c>
      <c r="I580" s="34">
        <f t="shared" ref="I580:J580" si="1308">I575</f>
        <v>-0.46334335281082673</v>
      </c>
      <c r="J580" s="34">
        <f t="shared" si="1308"/>
        <v>0.650025434670225</v>
      </c>
      <c r="K580" s="34">
        <f t="shared" si="1299"/>
        <v>-0.46334335268064675</v>
      </c>
      <c r="L580" s="34">
        <f>$CE$6-$CE$7*SUMPRODUCT($B$6:$CD$6,Q579:CS579)</f>
        <v>-2.5110210799539345E-8</v>
      </c>
    </row>
    <row r="581" spans="2:97" ht="13.5" thickBot="1" x14ac:dyDescent="0.4">
      <c r="B581" s="39" t="s">
        <v>367</v>
      </c>
      <c r="D581" s="39" t="s">
        <v>368</v>
      </c>
      <c r="E581" s="39" t="s">
        <v>369</v>
      </c>
      <c r="F581" s="39" t="s">
        <v>370</v>
      </c>
      <c r="H581" s="39" t="s">
        <v>347</v>
      </c>
      <c r="I581" s="39" t="s">
        <v>371</v>
      </c>
      <c r="J581" s="39" t="s">
        <v>372</v>
      </c>
      <c r="K581" s="39" t="s">
        <v>349</v>
      </c>
      <c r="L581" s="39" t="s">
        <v>373</v>
      </c>
      <c r="M581" s="39" t="s">
        <v>374</v>
      </c>
      <c r="O581" s="45" t="s">
        <v>336</v>
      </c>
    </row>
    <row r="582" spans="2:97" ht="13.9" thickTop="1" thickBot="1" x14ac:dyDescent="0.4">
      <c r="B582" s="32">
        <f>1+B577</f>
        <v>5</v>
      </c>
      <c r="D582" s="32">
        <f>IF(F577,IF(M582&lt;0,D577,H582),E577)</f>
        <v>0</v>
      </c>
      <c r="E582" s="32">
        <f>IF(F577,IF(M582&lt;0,H582,E577),H582)</f>
        <v>1.0013451478519081E-10</v>
      </c>
      <c r="F582" s="32" t="b">
        <f>OR(F577,M582*M577&lt;=0)</f>
        <v>1</v>
      </c>
      <c r="H582" s="32">
        <f>IF(F577,(D577+E577)/2,2*H577)</f>
        <v>1.0013451478519081E-10</v>
      </c>
      <c r="I582" s="32">
        <f>I577</f>
        <v>-0.4884722930545482</v>
      </c>
      <c r="J582" s="32">
        <f>J577</f>
        <v>1</v>
      </c>
      <c r="K582" s="32">
        <f>I582+J582*H582</f>
        <v>-0.48847229295441369</v>
      </c>
      <c r="L582" s="32">
        <f>$CE$3-$CE$7*SUMPRODUCT($B$3:$CD$3,Q584:CS584)</f>
        <v>-2.5340227693959605E-9</v>
      </c>
      <c r="M582" s="32">
        <f>SUMPRODUCT(L582:L585,J582:J585)</f>
        <v>-5.3010653030230804E-9</v>
      </c>
      <c r="O582" s="46">
        <f>SUM(Q582:CS582)</f>
        <v>-1.6469506083531515</v>
      </c>
      <c r="P582" s="39" t="s">
        <v>363</v>
      </c>
      <c r="Q582" s="32">
        <f t="shared" ref="Q582:AV582" si="1309">SUMPRODUCT(B$3:B$6,$K582:$K585)</f>
        <v>0.946894571540144</v>
      </c>
      <c r="R582" s="32">
        <f t="shared" si="1309"/>
        <v>0.48355121879440721</v>
      </c>
      <c r="S582" s="32">
        <f t="shared" si="1309"/>
        <v>2.0207866048670475E-2</v>
      </c>
      <c r="T582" s="32">
        <f t="shared" si="1309"/>
        <v>0.52482845094192609</v>
      </c>
      <c r="U582" s="32">
        <f t="shared" si="1309"/>
        <v>6.1485098196189414E-2</v>
      </c>
      <c r="V582" s="32">
        <f t="shared" si="1309"/>
        <v>-0.40185825454954732</v>
      </c>
      <c r="W582" s="32">
        <f t="shared" si="1309"/>
        <v>0.10276233034370835</v>
      </c>
      <c r="X582" s="32">
        <f t="shared" si="1309"/>
        <v>-0.36058102240202838</v>
      </c>
      <c r="Y582" s="32">
        <f t="shared" si="1309"/>
        <v>-0.82392437514776518</v>
      </c>
      <c r="Z582" s="32">
        <f t="shared" si="1309"/>
        <v>1.3128835956186218</v>
      </c>
      <c r="AA582" s="32">
        <f t="shared" si="1309"/>
        <v>0.8495402428728851</v>
      </c>
      <c r="AB582" s="32">
        <f t="shared" si="1309"/>
        <v>0.38619689012714836</v>
      </c>
      <c r="AC582" s="32">
        <f t="shared" si="1309"/>
        <v>0.89081747502040409</v>
      </c>
      <c r="AD582" s="32">
        <f t="shared" si="1309"/>
        <v>0.42747412227466736</v>
      </c>
      <c r="AE582" s="32">
        <f t="shared" si="1309"/>
        <v>-3.586923047106938E-2</v>
      </c>
      <c r="AF582" s="32">
        <f t="shared" si="1309"/>
        <v>0.46875135442218629</v>
      </c>
      <c r="AG582" s="32">
        <f t="shared" si="1309"/>
        <v>5.4080016764495586E-3</v>
      </c>
      <c r="AH582" s="32">
        <f t="shared" si="1309"/>
        <v>-0.45793535106928718</v>
      </c>
      <c r="AI582" s="32">
        <f t="shared" si="1309"/>
        <v>1.8008689610565924</v>
      </c>
      <c r="AJ582" s="32">
        <f t="shared" si="1309"/>
        <v>1.3375256083108558</v>
      </c>
      <c r="AK582" s="32">
        <f t="shared" si="1309"/>
        <v>0.87418225556511908</v>
      </c>
      <c r="AL582" s="32">
        <f t="shared" si="1309"/>
        <v>1.3788028404583748</v>
      </c>
      <c r="AM582" s="32">
        <f t="shared" si="1309"/>
        <v>0.91545948771263796</v>
      </c>
      <c r="AN582" s="32">
        <f t="shared" si="1309"/>
        <v>0.45211613496690123</v>
      </c>
      <c r="AO582" s="32">
        <f t="shared" si="1309"/>
        <v>0.95673671986015685</v>
      </c>
      <c r="AP582" s="32">
        <f t="shared" si="1309"/>
        <v>0.49339336711442017</v>
      </c>
      <c r="AQ582" s="32">
        <f t="shared" si="1309"/>
        <v>3.0050014368683431E-2</v>
      </c>
      <c r="AR582" s="32">
        <f t="shared" si="1309"/>
        <v>0.45842227858573026</v>
      </c>
      <c r="AS582" s="32">
        <f t="shared" si="1309"/>
        <v>-4.9210741600064778E-3</v>
      </c>
      <c r="AT582" s="32">
        <f t="shared" si="1309"/>
        <v>-0.46826442690574321</v>
      </c>
      <c r="AU582" s="32">
        <f t="shared" si="1309"/>
        <v>3.6356157987512461E-2</v>
      </c>
      <c r="AV582" s="32">
        <f t="shared" si="1309"/>
        <v>-0.42698719475822428</v>
      </c>
      <c r="AW582" s="32">
        <f t="shared" ref="AW582:CB582" si="1310">SUMPRODUCT(AH$3:AH$6,$K582:$K585)</f>
        <v>-0.89033054750396101</v>
      </c>
      <c r="AX582" s="32">
        <f t="shared" si="1310"/>
        <v>-0.38570996261070539</v>
      </c>
      <c r="AY582" s="32">
        <f t="shared" si="1310"/>
        <v>-0.84905331535644213</v>
      </c>
      <c r="AZ582" s="32">
        <f t="shared" si="1310"/>
        <v>-1.3123966681021788</v>
      </c>
      <c r="BA582" s="32">
        <f t="shared" si="1310"/>
        <v>0.82441130266420815</v>
      </c>
      <c r="BB582" s="32">
        <f t="shared" si="1310"/>
        <v>0.36106794991847146</v>
      </c>
      <c r="BC582" s="32">
        <f t="shared" si="1310"/>
        <v>-0.10227540282726527</v>
      </c>
      <c r="BD582" s="32">
        <f t="shared" si="1310"/>
        <v>0.4023451820659904</v>
      </c>
      <c r="BE582" s="32">
        <f t="shared" si="1310"/>
        <v>-6.0998170679746319E-2</v>
      </c>
      <c r="BF582" s="32">
        <f t="shared" si="1310"/>
        <v>-0.52434152342548301</v>
      </c>
      <c r="BG582" s="32">
        <f t="shared" si="1310"/>
        <v>-1.9720938532227394E-2</v>
      </c>
      <c r="BH582" s="32">
        <f t="shared" si="1310"/>
        <v>-0.48306429127796413</v>
      </c>
      <c r="BI582" s="32">
        <f t="shared" si="1310"/>
        <v>-0.94640764402370081</v>
      </c>
      <c r="BJ582" s="32">
        <f t="shared" si="1310"/>
        <v>1.3123966681021788</v>
      </c>
      <c r="BK582" s="32">
        <f t="shared" si="1310"/>
        <v>0.84905331535644213</v>
      </c>
      <c r="BL582" s="32">
        <f t="shared" si="1310"/>
        <v>0.38570996261070539</v>
      </c>
      <c r="BM582" s="32">
        <f t="shared" si="1310"/>
        <v>0.89033054750396101</v>
      </c>
      <c r="BN582" s="32">
        <f t="shared" si="1310"/>
        <v>0.42698719475822428</v>
      </c>
      <c r="BO582" s="32">
        <f t="shared" si="1310"/>
        <v>-3.6356157987512461E-2</v>
      </c>
      <c r="BP582" s="32">
        <f t="shared" si="1310"/>
        <v>0.46826442690574321</v>
      </c>
      <c r="BQ582" s="32">
        <f t="shared" si="1310"/>
        <v>4.9210741600064778E-3</v>
      </c>
      <c r="BR582" s="32">
        <f t="shared" si="1310"/>
        <v>-0.45842227858573026</v>
      </c>
      <c r="BS582" s="32">
        <f t="shared" si="1310"/>
        <v>-3.0050014368683431E-2</v>
      </c>
      <c r="BT582" s="32">
        <f t="shared" si="1310"/>
        <v>-0.49339336711442017</v>
      </c>
      <c r="BU582" s="32">
        <f t="shared" si="1310"/>
        <v>-0.95673671986015685</v>
      </c>
      <c r="BV582" s="32">
        <f t="shared" si="1310"/>
        <v>-0.45211613496690123</v>
      </c>
      <c r="BW582" s="32">
        <f t="shared" si="1310"/>
        <v>-0.91545948771263796</v>
      </c>
      <c r="BX582" s="32">
        <f t="shared" si="1310"/>
        <v>-1.3788028404583748</v>
      </c>
      <c r="BY582" s="32">
        <f t="shared" si="1310"/>
        <v>-0.87418225556511908</v>
      </c>
      <c r="BZ582" s="32">
        <f t="shared" si="1310"/>
        <v>-1.3375256083108558</v>
      </c>
      <c r="CA582" s="32">
        <f t="shared" si="1310"/>
        <v>-1.8008689610565924</v>
      </c>
      <c r="CB582" s="32">
        <f t="shared" si="1310"/>
        <v>0.33593900970979457</v>
      </c>
      <c r="CC582" s="32">
        <f t="shared" ref="CC582:CS582" si="1311">SUMPRODUCT(BN$3:BN$6,$K582:$K585)</f>
        <v>-0.12740434303594217</v>
      </c>
      <c r="CD582" s="32">
        <f t="shared" si="1311"/>
        <v>-0.59074769578167885</v>
      </c>
      <c r="CE582" s="32">
        <f t="shared" si="1311"/>
        <v>-8.6127110888423231E-2</v>
      </c>
      <c r="CF582" s="32">
        <f t="shared" si="1311"/>
        <v>-0.54947046363415997</v>
      </c>
      <c r="CG582" s="32">
        <f t="shared" si="1311"/>
        <v>-1.0128138163798968</v>
      </c>
      <c r="CH582" s="32">
        <f t="shared" si="1311"/>
        <v>-0.50819323148664108</v>
      </c>
      <c r="CI582" s="32">
        <f t="shared" si="1311"/>
        <v>-0.97153658423237776</v>
      </c>
      <c r="CJ582" s="32">
        <f t="shared" si="1311"/>
        <v>-1.4348799369781144</v>
      </c>
      <c r="CK582" s="32">
        <f t="shared" si="1311"/>
        <v>0.82392437514776518</v>
      </c>
      <c r="CL582" s="32">
        <f t="shared" si="1311"/>
        <v>0.36058102240202838</v>
      </c>
      <c r="CM582" s="32">
        <f t="shared" si="1311"/>
        <v>-0.10276233034370835</v>
      </c>
      <c r="CN582" s="32">
        <f t="shared" si="1311"/>
        <v>0.40185825454954732</v>
      </c>
      <c r="CO582" s="32">
        <f t="shared" si="1311"/>
        <v>-6.1485098196189414E-2</v>
      </c>
      <c r="CP582" s="32">
        <f t="shared" si="1311"/>
        <v>-0.52482845094192609</v>
      </c>
      <c r="CQ582" s="32">
        <f t="shared" si="1311"/>
        <v>-2.0207866048670475E-2</v>
      </c>
      <c r="CR582" s="32">
        <f t="shared" si="1311"/>
        <v>-0.48355121879440721</v>
      </c>
      <c r="CS582" s="32">
        <f t="shared" si="1311"/>
        <v>-0.946894571540144</v>
      </c>
    </row>
    <row r="583" spans="2:97" ht="13.9" thickTop="1" thickBot="1" x14ac:dyDescent="0.4">
      <c r="H583" s="33">
        <f>H582</f>
        <v>1.0013451478519081E-10</v>
      </c>
      <c r="I583" s="33">
        <f t="shared" ref="I583:J583" si="1312">I578</f>
        <v>0.42698719479651182</v>
      </c>
      <c r="J583" s="33">
        <f t="shared" si="1312"/>
        <v>-0.38236083087571598</v>
      </c>
      <c r="K583" s="33">
        <f t="shared" ref="K583:K585" si="1313">I583+J583*H583</f>
        <v>0.42698719475822428</v>
      </c>
      <c r="L583" s="33">
        <f>$CE$4-$CE$7*SUMPRODUCT($B$4:$CD$4,Q584:CS584)</f>
        <v>1.0582539289316628E-9</v>
      </c>
      <c r="M583" s="39" t="s">
        <v>375</v>
      </c>
      <c r="O583" s="47">
        <f t="shared" ref="O583:O584" si="1314">SUM(Q583:CS583)</f>
        <v>103.79476315474467</v>
      </c>
      <c r="P583" s="39" t="s">
        <v>365</v>
      </c>
      <c r="Q583" s="33">
        <f>EXP(Q582)</f>
        <v>2.5776923779407697</v>
      </c>
      <c r="R583" s="33">
        <f>EXP(R582)</f>
        <v>1.6218236383388076</v>
      </c>
      <c r="S583" s="33">
        <f t="shared" ref="S583:CD583" si="1315">EXP(S582)</f>
        <v>1.0204134272902625</v>
      </c>
      <c r="T583" s="33">
        <f t="shared" si="1315"/>
        <v>1.6901688766288407</v>
      </c>
      <c r="U583" s="33">
        <f t="shared" si="1315"/>
        <v>1.0634146496142483</v>
      </c>
      <c r="V583" s="33">
        <f t="shared" si="1315"/>
        <v>0.66907557738831092</v>
      </c>
      <c r="W583" s="33">
        <f t="shared" si="1315"/>
        <v>1.1082279856089323</v>
      </c>
      <c r="X583" s="33">
        <f t="shared" si="1315"/>
        <v>0.69727107823665457</v>
      </c>
      <c r="Y583" s="33">
        <f t="shared" si="1315"/>
        <v>0.43870662251699422</v>
      </c>
      <c r="Z583" s="33">
        <f t="shared" si="1315"/>
        <v>3.7168762419564509</v>
      </c>
      <c r="AA583" s="33">
        <f t="shared" si="1315"/>
        <v>2.3385714298463123</v>
      </c>
      <c r="AB583" s="33">
        <f t="shared" si="1315"/>
        <v>1.4713743413783271</v>
      </c>
      <c r="AC583" s="33">
        <f t="shared" si="1315"/>
        <v>2.4371211228294656</v>
      </c>
      <c r="AD583" s="33">
        <f t="shared" si="1315"/>
        <v>1.5333794987814742</v>
      </c>
      <c r="AE583" s="33">
        <f t="shared" si="1315"/>
        <v>0.96476644728824634</v>
      </c>
      <c r="AF583" s="33">
        <f t="shared" si="1315"/>
        <v>1.59799761431259</v>
      </c>
      <c r="AG583" s="33">
        <f t="shared" si="1315"/>
        <v>1.0054226513140316</v>
      </c>
      <c r="AH583" s="33">
        <f t="shared" si="1315"/>
        <v>0.63258837104721488</v>
      </c>
      <c r="AI583" s="33">
        <f t="shared" si="1315"/>
        <v>6.054906657151542</v>
      </c>
      <c r="AJ583" s="33">
        <f t="shared" si="1315"/>
        <v>3.809605377484274</v>
      </c>
      <c r="AK583" s="33">
        <f t="shared" si="1315"/>
        <v>2.3969144288980022</v>
      </c>
      <c r="AL583" s="33">
        <f t="shared" si="1315"/>
        <v>3.9701458833446055</v>
      </c>
      <c r="AM583" s="33">
        <f t="shared" si="1315"/>
        <v>2.4979227530655095</v>
      </c>
      <c r="AN583" s="33">
        <f t="shared" si="1315"/>
        <v>1.5716344596954401</v>
      </c>
      <c r="AO583" s="33">
        <f t="shared" si="1315"/>
        <v>2.603187667050376</v>
      </c>
      <c r="AP583" s="33">
        <f t="shared" si="1315"/>
        <v>1.6378646767878076</v>
      </c>
      <c r="AQ583" s="33">
        <f t="shared" si="1315"/>
        <v>1.0305060727753197</v>
      </c>
      <c r="AR583" s="33">
        <f t="shared" si="1315"/>
        <v>1.5815767280524609</v>
      </c>
      <c r="AS583" s="33">
        <f t="shared" si="1315"/>
        <v>0.99509101448759796</v>
      </c>
      <c r="AT583" s="33">
        <f t="shared" si="1315"/>
        <v>0.62608794726847528</v>
      </c>
      <c r="AU583" s="33">
        <f t="shared" si="1315"/>
        <v>1.0370251255078853</v>
      </c>
      <c r="AV583" s="33">
        <f t="shared" si="1315"/>
        <v>0.65247190723493043</v>
      </c>
      <c r="AW583" s="33">
        <f t="shared" si="1315"/>
        <v>0.41052003395027736</v>
      </c>
      <c r="AX583" s="33">
        <f t="shared" si="1315"/>
        <v>0.67996771314339499</v>
      </c>
      <c r="AY583" s="33">
        <f t="shared" si="1315"/>
        <v>0.4278197506888386</v>
      </c>
      <c r="AZ583" s="33">
        <f t="shared" si="1315"/>
        <v>0.26917416156914176</v>
      </c>
      <c r="BA583" s="33">
        <f t="shared" si="1315"/>
        <v>2.2805378235340727</v>
      </c>
      <c r="BB583" s="33">
        <f t="shared" si="1315"/>
        <v>1.4348609562511121</v>
      </c>
      <c r="BC583" s="33">
        <f t="shared" si="1315"/>
        <v>0.90278088902001308</v>
      </c>
      <c r="BD583" s="33">
        <f t="shared" si="1315"/>
        <v>1.4953274038042466</v>
      </c>
      <c r="BE583" s="33">
        <f t="shared" si="1315"/>
        <v>0.94082496084459155</v>
      </c>
      <c r="BF583" s="33">
        <f t="shared" si="1315"/>
        <v>0.59194501799159338</v>
      </c>
      <c r="BG583" s="33">
        <f t="shared" si="1315"/>
        <v>0.98047224715742176</v>
      </c>
      <c r="BH583" s="33">
        <f t="shared" si="1315"/>
        <v>0.61689016144176034</v>
      </c>
      <c r="BI583" s="33">
        <f t="shared" si="1315"/>
        <v>0.38813283332285958</v>
      </c>
      <c r="BJ583" s="33">
        <f t="shared" si="1315"/>
        <v>3.7150668332002357</v>
      </c>
      <c r="BK583" s="33">
        <f t="shared" si="1315"/>
        <v>2.3374329922587398</v>
      </c>
      <c r="BL583" s="33">
        <f t="shared" si="1315"/>
        <v>1.4706580631264694</v>
      </c>
      <c r="BM583" s="33">
        <f t="shared" si="1315"/>
        <v>2.4359347103657338</v>
      </c>
      <c r="BN583" s="33">
        <f t="shared" si="1315"/>
        <v>1.5326330358617843</v>
      </c>
      <c r="BO583" s="33">
        <f t="shared" si="1315"/>
        <v>0.96429679031185278</v>
      </c>
      <c r="BP583" s="33">
        <f t="shared" si="1315"/>
        <v>1.5972196947135702</v>
      </c>
      <c r="BQ583" s="33">
        <f t="shared" si="1315"/>
        <v>1.0049332025321622</v>
      </c>
      <c r="BR583" s="33">
        <f t="shared" si="1315"/>
        <v>0.63228042134344686</v>
      </c>
      <c r="BS583" s="33">
        <f t="shared" si="1315"/>
        <v>0.97039699854154005</v>
      </c>
      <c r="BT583" s="33">
        <f t="shared" si="1315"/>
        <v>0.61055105111687702</v>
      </c>
      <c r="BU583" s="33">
        <f t="shared" si="1315"/>
        <v>0.38414441365769131</v>
      </c>
      <c r="BV583" s="33">
        <f t="shared" si="1315"/>
        <v>0.63628027104584195</v>
      </c>
      <c r="BW583" s="33">
        <f t="shared" si="1315"/>
        <v>0.40033263589627682</v>
      </c>
      <c r="BX583" s="33">
        <f t="shared" si="1315"/>
        <v>0.25187991307703816</v>
      </c>
      <c r="BY583" s="33">
        <f t="shared" si="1315"/>
        <v>0.41720304569227235</v>
      </c>
      <c r="BZ583" s="33">
        <f t="shared" si="1315"/>
        <v>0.26249437957806643</v>
      </c>
      <c r="CA583" s="33">
        <f t="shared" si="1315"/>
        <v>0.16515531231499414</v>
      </c>
      <c r="CB583" s="33">
        <f t="shared" si="1315"/>
        <v>1.3992536813203</v>
      </c>
      <c r="CC583" s="33">
        <f t="shared" si="1315"/>
        <v>0.88037762605744285</v>
      </c>
      <c r="CD583" s="33">
        <f t="shared" si="1315"/>
        <v>0.55391297147148288</v>
      </c>
      <c r="CE583" s="33">
        <f t="shared" ref="CE583:CS583" si="1316">EXP(CE582)</f>
        <v>0.91747760241476117</v>
      </c>
      <c r="CF583" s="33">
        <f t="shared" si="1316"/>
        <v>0.57725540719151902</v>
      </c>
      <c r="CG583" s="33">
        <f t="shared" si="1316"/>
        <v>0.36319557475279601</v>
      </c>
      <c r="CH583" s="33">
        <f t="shared" si="1316"/>
        <v>0.60158151603965793</v>
      </c>
      <c r="CI583" s="33">
        <f t="shared" si="1316"/>
        <v>0.37850099237994977</v>
      </c>
      <c r="CJ583" s="33">
        <f t="shared" si="1316"/>
        <v>0.23814395458114856</v>
      </c>
      <c r="CK583" s="33">
        <f t="shared" si="1316"/>
        <v>2.2794276372275708</v>
      </c>
      <c r="CL583" s="33">
        <f t="shared" si="1316"/>
        <v>1.4341624530432611</v>
      </c>
      <c r="CM583" s="33">
        <f t="shared" si="1316"/>
        <v>0.90234140717041644</v>
      </c>
      <c r="CN583" s="33">
        <f t="shared" si="1316"/>
        <v>1.4945994649863461</v>
      </c>
      <c r="CO583" s="33">
        <f t="shared" si="1316"/>
        <v>0.94036695879894849</v>
      </c>
      <c r="CP583" s="33">
        <f t="shared" si="1316"/>
        <v>0.59165685383733346</v>
      </c>
      <c r="CQ583" s="33">
        <f t="shared" si="1316"/>
        <v>0.97999494445651214</v>
      </c>
      <c r="CR583" s="33">
        <f t="shared" si="1316"/>
        <v>0.61658985376749986</v>
      </c>
      <c r="CS583" s="33">
        <f t="shared" si="1316"/>
        <v>0.38794388677165031</v>
      </c>
    </row>
    <row r="584" spans="2:97" ht="13.9" thickTop="1" thickBot="1" x14ac:dyDescent="0.4">
      <c r="H584" s="32">
        <f t="shared" ref="H584:H585" si="1317">H583</f>
        <v>1.0013451478519081E-10</v>
      </c>
      <c r="I584" s="32">
        <f t="shared" ref="I584:J584" si="1318">I579</f>
        <v>-0.42206612052809445</v>
      </c>
      <c r="J584" s="32">
        <f t="shared" si="1318"/>
        <v>-0.70029153970498426</v>
      </c>
      <c r="K584" s="32">
        <f t="shared" si="1313"/>
        <v>-0.4220661205982178</v>
      </c>
      <c r="L584" s="32">
        <f>$CE$5-$CE$7*SUMPRODUCT($B$5:$CD$5,Q584:CS584)</f>
        <v>1.8269190604769392E-9</v>
      </c>
      <c r="M584" s="32">
        <f>SUMPRODUCT($B$7:$CD$7, LN(Q584:CS584))</f>
        <v>-2480.3390488774953</v>
      </c>
      <c r="O584" s="48">
        <f t="shared" si="1314"/>
        <v>1.0000000000000004</v>
      </c>
      <c r="P584" s="39" t="s">
        <v>366</v>
      </c>
      <c r="Q584" s="32">
        <f t="shared" ref="Q584:AV584" si="1319">Q583/$O583</f>
        <v>2.4834512836623183E-2</v>
      </c>
      <c r="R584" s="32">
        <f t="shared" si="1319"/>
        <v>1.5625293502725918E-2</v>
      </c>
      <c r="S584" s="32">
        <f t="shared" si="1319"/>
        <v>9.8310685074636858E-3</v>
      </c>
      <c r="T584" s="32">
        <f t="shared" si="1319"/>
        <v>1.628375869126476E-2</v>
      </c>
      <c r="U584" s="32">
        <f t="shared" si="1319"/>
        <v>1.0245359373563322E-2</v>
      </c>
      <c r="V584" s="32">
        <f t="shared" si="1319"/>
        <v>6.4461400272266631E-3</v>
      </c>
      <c r="W584" s="32">
        <f t="shared" si="1319"/>
        <v>1.067710886296553E-2</v>
      </c>
      <c r="X584" s="32">
        <f t="shared" si="1319"/>
        <v>6.7177866883044272E-3</v>
      </c>
      <c r="Y584" s="32">
        <f t="shared" si="1319"/>
        <v>4.22667395909887E-3</v>
      </c>
      <c r="Z584" s="32">
        <f t="shared" si="1319"/>
        <v>3.5809862935137347E-2</v>
      </c>
      <c r="AA584" s="32">
        <f t="shared" si="1319"/>
        <v>2.2530726587427174E-2</v>
      </c>
      <c r="AB584" s="32">
        <f t="shared" si="1319"/>
        <v>1.4175805181853894E-2</v>
      </c>
      <c r="AC584" s="32">
        <f t="shared" si="1319"/>
        <v>2.3480193496814773E-2</v>
      </c>
      <c r="AD584" s="32">
        <f t="shared" si="1319"/>
        <v>1.4773187511352592E-2</v>
      </c>
      <c r="AE584" s="32">
        <f t="shared" si="1319"/>
        <v>9.2949433860155684E-3</v>
      </c>
      <c r="AF584" s="32">
        <f t="shared" si="1319"/>
        <v>1.539574411793956E-2</v>
      </c>
      <c r="AG584" s="32">
        <f t="shared" si="1319"/>
        <v>9.6866414138358364E-3</v>
      </c>
      <c r="AH584" s="32">
        <f t="shared" si="1319"/>
        <v>6.0946077800101226E-3</v>
      </c>
      <c r="AI584" s="32">
        <f t="shared" si="1319"/>
        <v>5.8335377172396001E-2</v>
      </c>
      <c r="AJ584" s="32">
        <f t="shared" si="1319"/>
        <v>3.670325228070169E-2</v>
      </c>
      <c r="AK584" s="32">
        <f t="shared" si="1319"/>
        <v>2.3092826227894662E-2</v>
      </c>
      <c r="AL584" s="32">
        <f t="shared" si="1319"/>
        <v>3.8249963318723774E-2</v>
      </c>
      <c r="AM584" s="32">
        <f t="shared" si="1319"/>
        <v>2.4065980567260673E-2</v>
      </c>
      <c r="AN584" s="32">
        <f t="shared" si="1319"/>
        <v>1.5141751008693327E-2</v>
      </c>
      <c r="AO584" s="32">
        <f t="shared" si="1319"/>
        <v>2.5080144584648814E-2</v>
      </c>
      <c r="AP584" s="32">
        <f t="shared" si="1319"/>
        <v>1.577983924242846E-2</v>
      </c>
      <c r="AQ584" s="32">
        <f t="shared" si="1319"/>
        <v>9.9283050652465704E-3</v>
      </c>
      <c r="AR584" s="32">
        <f t="shared" si="1319"/>
        <v>1.5237538773459437E-2</v>
      </c>
      <c r="AS584" s="32">
        <f t="shared" si="1319"/>
        <v>9.5871023184863867E-3</v>
      </c>
      <c r="AT584" s="32">
        <f t="shared" si="1319"/>
        <v>6.0319801138238403E-3</v>
      </c>
      <c r="AU584" s="32">
        <f t="shared" si="1319"/>
        <v>9.9911122101778282E-3</v>
      </c>
      <c r="AV584" s="32">
        <f t="shared" si="1319"/>
        <v>6.2861736700740726E-3</v>
      </c>
      <c r="AW584" s="32">
        <f t="shared" ref="AW584:CB584" si="1320">AW583/$O583</f>
        <v>3.9551131624843607E-3</v>
      </c>
      <c r="AX584" s="32">
        <f t="shared" si="1320"/>
        <v>6.5510791920171388E-3</v>
      </c>
      <c r="AY584" s="32">
        <f t="shared" si="1320"/>
        <v>4.1217855090724979E-3</v>
      </c>
      <c r="AZ584" s="32">
        <f t="shared" si="1320"/>
        <v>2.5933308520376661E-3</v>
      </c>
      <c r="BA584" s="32">
        <f t="shared" si="1320"/>
        <v>2.1971607759575341E-2</v>
      </c>
      <c r="BB584" s="32">
        <f t="shared" si="1320"/>
        <v>1.3824020717807492E-2</v>
      </c>
      <c r="BC584" s="32">
        <f t="shared" si="1320"/>
        <v>8.697749882372029E-3</v>
      </c>
      <c r="BD584" s="32">
        <f t="shared" si="1320"/>
        <v>1.4406578505072605E-2</v>
      </c>
      <c r="BE584" s="32">
        <f t="shared" si="1320"/>
        <v>9.0642815904107051E-3</v>
      </c>
      <c r="BF584" s="32">
        <f t="shared" si="1320"/>
        <v>5.7030335635438493E-3</v>
      </c>
      <c r="BG584" s="32">
        <f t="shared" si="1320"/>
        <v>9.4462593040042248E-3</v>
      </c>
      <c r="BH584" s="32">
        <f t="shared" si="1320"/>
        <v>5.9433649896387959E-3</v>
      </c>
      <c r="BI584" s="32">
        <f t="shared" si="1320"/>
        <v>3.7394259741621388E-3</v>
      </c>
      <c r="BJ584" s="32">
        <f t="shared" si="1320"/>
        <v>3.5792430372055935E-2</v>
      </c>
      <c r="BK584" s="32">
        <f t="shared" si="1320"/>
        <v>2.2519758427252512E-2</v>
      </c>
      <c r="BL584" s="32">
        <f t="shared" si="1320"/>
        <v>1.4168904272500791E-2</v>
      </c>
      <c r="BM584" s="32">
        <f t="shared" si="1320"/>
        <v>2.3468763127616254E-2</v>
      </c>
      <c r="BN584" s="32">
        <f t="shared" si="1320"/>
        <v>1.4765995790913124E-2</v>
      </c>
      <c r="BO584" s="32">
        <f t="shared" si="1320"/>
        <v>9.2904185240464399E-3</v>
      </c>
      <c r="BP584" s="32">
        <f t="shared" si="1320"/>
        <v>1.5388249331349411E-2</v>
      </c>
      <c r="BQ584" s="32">
        <f t="shared" si="1320"/>
        <v>9.681925869746779E-3</v>
      </c>
      <c r="BR584" s="32">
        <f t="shared" si="1320"/>
        <v>6.0916408701737479E-3</v>
      </c>
      <c r="BS584" s="32">
        <f t="shared" si="1320"/>
        <v>9.3491903545731177E-3</v>
      </c>
      <c r="BT584" s="32">
        <f t="shared" si="1320"/>
        <v>5.8822914813787255E-3</v>
      </c>
      <c r="BU584" s="32">
        <f t="shared" si="1320"/>
        <v>3.7009999539666686E-3</v>
      </c>
      <c r="BV584" s="32">
        <f t="shared" si="1320"/>
        <v>6.1301770118905681E-3</v>
      </c>
      <c r="BW584" s="32">
        <f t="shared" si="1320"/>
        <v>3.8569637207942009E-3</v>
      </c>
      <c r="BX584" s="32">
        <f t="shared" si="1320"/>
        <v>2.4267111887091792E-3</v>
      </c>
      <c r="BY584" s="32">
        <f t="shared" si="1320"/>
        <v>4.0194999536756603E-3</v>
      </c>
      <c r="BZ584" s="32">
        <f t="shared" si="1320"/>
        <v>2.5289751775503452E-3</v>
      </c>
      <c r="CA584" s="32">
        <f t="shared" si="1320"/>
        <v>1.591171917496153E-3</v>
      </c>
      <c r="CB584" s="32">
        <f t="shared" si="1320"/>
        <v>1.3480966079513977E-2</v>
      </c>
      <c r="CC584" s="32">
        <f t="shared" ref="CC584:CS584" si="1321">CC583/$O583</f>
        <v>8.4819079431292001E-3</v>
      </c>
      <c r="CD584" s="32">
        <f t="shared" si="1321"/>
        <v>5.3366177120677052E-3</v>
      </c>
      <c r="CE584" s="32">
        <f t="shared" si="1321"/>
        <v>8.8393438602188418E-3</v>
      </c>
      <c r="CF584" s="32">
        <f t="shared" si="1321"/>
        <v>5.5615080149169502E-3</v>
      </c>
      <c r="CG584" s="32">
        <f t="shared" si="1321"/>
        <v>3.4991705141358435E-3</v>
      </c>
      <c r="CH584" s="32">
        <f t="shared" si="1321"/>
        <v>5.795875415629371E-3</v>
      </c>
      <c r="CI584" s="32">
        <f t="shared" si="1321"/>
        <v>3.6466289904785792E-3</v>
      </c>
      <c r="CJ584" s="32">
        <f t="shared" si="1321"/>
        <v>2.2943735053964766E-3</v>
      </c>
      <c r="CK584" s="32">
        <f t="shared" si="1321"/>
        <v>2.1960911783470587E-2</v>
      </c>
      <c r="CL584" s="32">
        <f t="shared" si="1321"/>
        <v>1.381729106029279E-2</v>
      </c>
      <c r="CM584" s="32">
        <f t="shared" si="1321"/>
        <v>8.6935157395671425E-3</v>
      </c>
      <c r="CN584" s="32">
        <f t="shared" si="1321"/>
        <v>1.4399565253191918E-2</v>
      </c>
      <c r="CO584" s="32">
        <f t="shared" si="1321"/>
        <v>9.059869016676516E-3</v>
      </c>
      <c r="CP584" s="32">
        <f t="shared" si="1321"/>
        <v>5.7002572755549237E-3</v>
      </c>
      <c r="CQ584" s="32">
        <f t="shared" si="1321"/>
        <v>9.4416607800864236E-3</v>
      </c>
      <c r="CR584" s="32">
        <f t="shared" si="1321"/>
        <v>5.940471706151914E-3</v>
      </c>
      <c r="CS584" s="32">
        <f t="shared" si="1321"/>
        <v>3.7376055879936427E-3</v>
      </c>
    </row>
    <row r="585" spans="2:97" ht="13.15" thickTop="1" x14ac:dyDescent="0.35">
      <c r="H585" s="34">
        <f t="shared" si="1317"/>
        <v>1.0013451478519081E-10</v>
      </c>
      <c r="I585" s="34">
        <f t="shared" ref="I585:J585" si="1322">I580</f>
        <v>-0.46334335281082673</v>
      </c>
      <c r="J585" s="34">
        <f t="shared" si="1322"/>
        <v>0.650025434670225</v>
      </c>
      <c r="K585" s="34">
        <f t="shared" si="1313"/>
        <v>-0.46334335274573674</v>
      </c>
      <c r="L585" s="34">
        <f>$CE$6-$CE$7*SUMPRODUCT($B$6:$CD$6,Q584:CS584)</f>
        <v>-1.6661374502291437E-9</v>
      </c>
    </row>
    <row r="586" spans="2:97" ht="13.5" thickBot="1" x14ac:dyDescent="0.4">
      <c r="B586" s="39" t="s">
        <v>367</v>
      </c>
      <c r="D586" s="39" t="s">
        <v>368</v>
      </c>
      <c r="E586" s="39" t="s">
        <v>369</v>
      </c>
      <c r="F586" s="39" t="s">
        <v>370</v>
      </c>
      <c r="H586" s="39" t="s">
        <v>347</v>
      </c>
      <c r="I586" s="39" t="s">
        <v>371</v>
      </c>
      <c r="J586" s="39" t="s">
        <v>372</v>
      </c>
      <c r="K586" s="39" t="s">
        <v>349</v>
      </c>
      <c r="L586" s="39" t="s">
        <v>373</v>
      </c>
      <c r="M586" s="39" t="s">
        <v>374</v>
      </c>
      <c r="O586" s="45" t="s">
        <v>336</v>
      </c>
    </row>
    <row r="587" spans="2:97" ht="13.9" thickTop="1" thickBot="1" x14ac:dyDescent="0.4">
      <c r="B587" s="32">
        <f>1+B582</f>
        <v>6</v>
      </c>
      <c r="D587" s="32">
        <f>IF(F582,IF(M587&lt;0,D582,H587),E582)</f>
        <v>5.0067257392595404E-11</v>
      </c>
      <c r="E587" s="32">
        <f>IF(F582,IF(M587&lt;0,H587,E582),H587)</f>
        <v>1.0013451478519081E-10</v>
      </c>
      <c r="F587" s="32" t="b">
        <f>OR(F582,M587*M582&lt;=0)</f>
        <v>1</v>
      </c>
      <c r="H587" s="32">
        <f>IF(F582,(D582+E582)/2,2*H582)</f>
        <v>5.0067257392595404E-11</v>
      </c>
      <c r="I587" s="32">
        <f>I582</f>
        <v>-0.4884722930545482</v>
      </c>
      <c r="J587" s="32">
        <f>J582</f>
        <v>1</v>
      </c>
      <c r="K587" s="32">
        <f>I587+J587*H587</f>
        <v>-0.48847229300448092</v>
      </c>
      <c r="L587" s="32">
        <f>$CE$3-$CE$7*SUMPRODUCT($B$3:$CD$3,Q589:CS589)</f>
        <v>1.5295000821424765E-8</v>
      </c>
      <c r="M587" s="32">
        <f>SUMPRODUCT(L587:L590,J587:J590)</f>
        <v>3.1994595351784327E-8</v>
      </c>
      <c r="O587" s="46">
        <f>SUM(Q587:CS587)</f>
        <v>-1.6469506084269903</v>
      </c>
      <c r="P587" s="39" t="s">
        <v>363</v>
      </c>
      <c r="Q587" s="32">
        <f t="shared" ref="Q587:AV587" si="1323">SUMPRODUCT(B$3:B$6,$K587:$K590)</f>
        <v>0.94689457156855072</v>
      </c>
      <c r="R587" s="32">
        <f t="shared" si="1323"/>
        <v>0.48355121879026897</v>
      </c>
      <c r="S587" s="32">
        <f t="shared" si="1323"/>
        <v>2.0207866011987208E-2</v>
      </c>
      <c r="T587" s="32">
        <f t="shared" si="1323"/>
        <v>0.52482845100539466</v>
      </c>
      <c r="U587" s="32">
        <f t="shared" si="1323"/>
        <v>6.1485098227112844E-2</v>
      </c>
      <c r="V587" s="32">
        <f t="shared" si="1323"/>
        <v>-0.40185825455116891</v>
      </c>
      <c r="W587" s="32">
        <f t="shared" si="1323"/>
        <v>0.10276233044223848</v>
      </c>
      <c r="X587" s="32">
        <f t="shared" si="1323"/>
        <v>-0.36058102233604328</v>
      </c>
      <c r="Y587" s="32">
        <f t="shared" si="1323"/>
        <v>-0.82392437511432504</v>
      </c>
      <c r="Z587" s="32">
        <f t="shared" si="1323"/>
        <v>1.3128835956634377</v>
      </c>
      <c r="AA587" s="32">
        <f t="shared" si="1323"/>
        <v>0.84954024288515595</v>
      </c>
      <c r="AB587" s="32">
        <f t="shared" si="1323"/>
        <v>0.38619689010687419</v>
      </c>
      <c r="AC587" s="32">
        <f t="shared" si="1323"/>
        <v>0.89081747510028153</v>
      </c>
      <c r="AD587" s="32">
        <f t="shared" si="1323"/>
        <v>0.42747412232199977</v>
      </c>
      <c r="AE587" s="32">
        <f t="shared" si="1323"/>
        <v>-3.5869230456281986E-2</v>
      </c>
      <c r="AF587" s="32">
        <f t="shared" si="1323"/>
        <v>0.46875135453712541</v>
      </c>
      <c r="AG587" s="32">
        <f t="shared" si="1323"/>
        <v>5.4080017588436502E-3</v>
      </c>
      <c r="AH587" s="32">
        <f t="shared" si="1323"/>
        <v>-0.45793535101943811</v>
      </c>
      <c r="AI587" s="32">
        <f t="shared" si="1323"/>
        <v>1.8008689611232869</v>
      </c>
      <c r="AJ587" s="32">
        <f t="shared" si="1323"/>
        <v>1.3375256083450051</v>
      </c>
      <c r="AK587" s="32">
        <f t="shared" si="1323"/>
        <v>0.87418225556672335</v>
      </c>
      <c r="AL587" s="32">
        <f t="shared" si="1323"/>
        <v>1.3788028405601307</v>
      </c>
      <c r="AM587" s="32">
        <f t="shared" si="1323"/>
        <v>0.91545948778184894</v>
      </c>
      <c r="AN587" s="32">
        <f t="shared" si="1323"/>
        <v>0.45211613500356718</v>
      </c>
      <c r="AO587" s="32">
        <f t="shared" si="1323"/>
        <v>0.95673671999697452</v>
      </c>
      <c r="AP587" s="32">
        <f t="shared" si="1323"/>
        <v>0.49339336721869281</v>
      </c>
      <c r="AQ587" s="32">
        <f t="shared" si="1323"/>
        <v>3.0050014440411055E-2</v>
      </c>
      <c r="AR587" s="32">
        <f t="shared" si="1323"/>
        <v>0.45842227856406981</v>
      </c>
      <c r="AS587" s="32">
        <f t="shared" si="1323"/>
        <v>-4.9210742142119512E-3</v>
      </c>
      <c r="AT587" s="32">
        <f t="shared" si="1323"/>
        <v>-0.46826442699249371</v>
      </c>
      <c r="AU587" s="32">
        <f t="shared" si="1323"/>
        <v>3.6356158000913685E-2</v>
      </c>
      <c r="AV587" s="32">
        <f t="shared" si="1323"/>
        <v>-0.42698719477736807</v>
      </c>
      <c r="AW587" s="32">
        <f t="shared" ref="AW587:CB587" si="1324">SUMPRODUCT(AH$3:AH$6,$K587:$K590)</f>
        <v>-0.89033054755564978</v>
      </c>
      <c r="AX587" s="32">
        <f t="shared" si="1324"/>
        <v>-0.38570996256224244</v>
      </c>
      <c r="AY587" s="32">
        <f t="shared" si="1324"/>
        <v>-0.8490533153405242</v>
      </c>
      <c r="AZ587" s="32">
        <f t="shared" si="1324"/>
        <v>-1.312396668118806</v>
      </c>
      <c r="BA587" s="32">
        <f t="shared" si="1324"/>
        <v>0.82441130265895679</v>
      </c>
      <c r="BB587" s="32">
        <f t="shared" si="1324"/>
        <v>0.36106794988067498</v>
      </c>
      <c r="BC587" s="32">
        <f t="shared" si="1324"/>
        <v>-0.10227540289760678</v>
      </c>
      <c r="BD587" s="32">
        <f t="shared" si="1324"/>
        <v>0.40234518209580061</v>
      </c>
      <c r="BE587" s="32">
        <f t="shared" si="1324"/>
        <v>-6.0998170682481152E-2</v>
      </c>
      <c r="BF587" s="32">
        <f t="shared" si="1324"/>
        <v>-0.5243415234607629</v>
      </c>
      <c r="BG587" s="32">
        <f t="shared" si="1324"/>
        <v>-1.9720938467355509E-2</v>
      </c>
      <c r="BH587" s="32">
        <f t="shared" si="1324"/>
        <v>-0.48306429124563727</v>
      </c>
      <c r="BI587" s="32">
        <f t="shared" si="1324"/>
        <v>-0.94640764402391908</v>
      </c>
      <c r="BJ587" s="32">
        <f t="shared" si="1324"/>
        <v>1.312396668118806</v>
      </c>
      <c r="BK587" s="32">
        <f t="shared" si="1324"/>
        <v>0.8490533153405242</v>
      </c>
      <c r="BL587" s="32">
        <f t="shared" si="1324"/>
        <v>0.38570996256224244</v>
      </c>
      <c r="BM587" s="32">
        <f t="shared" si="1324"/>
        <v>0.89033054755564978</v>
      </c>
      <c r="BN587" s="32">
        <f t="shared" si="1324"/>
        <v>0.42698719477736807</v>
      </c>
      <c r="BO587" s="32">
        <f t="shared" si="1324"/>
        <v>-3.6356158000913685E-2</v>
      </c>
      <c r="BP587" s="32">
        <f t="shared" si="1324"/>
        <v>0.46826442699249371</v>
      </c>
      <c r="BQ587" s="32">
        <f t="shared" si="1324"/>
        <v>4.9210742142119512E-3</v>
      </c>
      <c r="BR587" s="32">
        <f t="shared" si="1324"/>
        <v>-0.45842227856406981</v>
      </c>
      <c r="BS587" s="32">
        <f t="shared" si="1324"/>
        <v>-3.0050014440411055E-2</v>
      </c>
      <c r="BT587" s="32">
        <f t="shared" si="1324"/>
        <v>-0.49339336721869281</v>
      </c>
      <c r="BU587" s="32">
        <f t="shared" si="1324"/>
        <v>-0.95673671999697452</v>
      </c>
      <c r="BV587" s="32">
        <f t="shared" si="1324"/>
        <v>-0.45211613500356718</v>
      </c>
      <c r="BW587" s="32">
        <f t="shared" si="1324"/>
        <v>-0.91545948778184894</v>
      </c>
      <c r="BX587" s="32">
        <f t="shared" si="1324"/>
        <v>-1.3788028405601307</v>
      </c>
      <c r="BY587" s="32">
        <f t="shared" si="1324"/>
        <v>-0.87418225556672335</v>
      </c>
      <c r="BZ587" s="32">
        <f t="shared" si="1324"/>
        <v>-1.3375256083450051</v>
      </c>
      <c r="CA587" s="32">
        <f t="shared" si="1324"/>
        <v>-1.8008689611232869</v>
      </c>
      <c r="CB587" s="32">
        <f t="shared" si="1324"/>
        <v>0.33593900965447582</v>
      </c>
      <c r="CC587" s="32">
        <f t="shared" ref="CC587:CS587" si="1325">SUMPRODUCT(BN$3:BN$6,$K587:$K590)</f>
        <v>-0.12740434312380594</v>
      </c>
      <c r="CD587" s="32">
        <f t="shared" si="1325"/>
        <v>-0.59074769590208764</v>
      </c>
      <c r="CE587" s="32">
        <f t="shared" si="1325"/>
        <v>-8.6127110908680304E-2</v>
      </c>
      <c r="CF587" s="32">
        <f t="shared" si="1325"/>
        <v>-0.54947046368696206</v>
      </c>
      <c r="CG587" s="32">
        <f t="shared" si="1325"/>
        <v>-1.0128138164652438</v>
      </c>
      <c r="CH587" s="32">
        <f t="shared" si="1325"/>
        <v>-0.50819323147183648</v>
      </c>
      <c r="CI587" s="32">
        <f t="shared" si="1325"/>
        <v>-0.97153658425011824</v>
      </c>
      <c r="CJ587" s="32">
        <f t="shared" si="1325"/>
        <v>-1.4348799370284</v>
      </c>
      <c r="CK587" s="32">
        <f t="shared" si="1325"/>
        <v>0.82392437511432504</v>
      </c>
      <c r="CL587" s="32">
        <f t="shared" si="1325"/>
        <v>0.36058102233604328</v>
      </c>
      <c r="CM587" s="32">
        <f t="shared" si="1325"/>
        <v>-0.10276233044223848</v>
      </c>
      <c r="CN587" s="32">
        <f t="shared" si="1325"/>
        <v>0.40185825455116891</v>
      </c>
      <c r="CO587" s="32">
        <f t="shared" si="1325"/>
        <v>-6.1485098227112844E-2</v>
      </c>
      <c r="CP587" s="32">
        <f t="shared" si="1325"/>
        <v>-0.52482845100539466</v>
      </c>
      <c r="CQ587" s="32">
        <f t="shared" si="1325"/>
        <v>-2.0207866011987208E-2</v>
      </c>
      <c r="CR587" s="32">
        <f t="shared" si="1325"/>
        <v>-0.48355121879026897</v>
      </c>
      <c r="CS587" s="32">
        <f t="shared" si="1325"/>
        <v>-0.94689457156855072</v>
      </c>
    </row>
    <row r="588" spans="2:97" ht="13.9" thickTop="1" thickBot="1" x14ac:dyDescent="0.4">
      <c r="H588" s="33">
        <f>H587</f>
        <v>5.0067257392595404E-11</v>
      </c>
      <c r="I588" s="33">
        <f t="shared" ref="I588:J588" si="1326">I583</f>
        <v>0.42698719479651182</v>
      </c>
      <c r="J588" s="33">
        <f t="shared" si="1326"/>
        <v>-0.38236083087571598</v>
      </c>
      <c r="K588" s="33">
        <f t="shared" ref="K588:K590" si="1327">I588+J588*H588</f>
        <v>0.42698719477736807</v>
      </c>
      <c r="L588" s="33">
        <f>$CE$4-$CE$7*SUMPRODUCT($B$4:$CD$4,Q589:CS589)</f>
        <v>-6.3878360379021615E-9</v>
      </c>
      <c r="M588" s="39" t="s">
        <v>375</v>
      </c>
      <c r="O588" s="47">
        <f t="shared" ref="O588:O589" si="1328">SUM(Q588:CS588)</f>
        <v>103.79476315686004</v>
      </c>
      <c r="P588" s="39" t="s">
        <v>365</v>
      </c>
      <c r="Q588" s="33">
        <f>EXP(Q587)</f>
        <v>2.5776923780139933</v>
      </c>
      <c r="R588" s="33">
        <f>EXP(R587)</f>
        <v>1.6218236383320961</v>
      </c>
      <c r="S588" s="33">
        <f t="shared" ref="S588:CD588" si="1329">EXP(S587)</f>
        <v>1.0204134272528305</v>
      </c>
      <c r="T588" s="33">
        <f t="shared" si="1329"/>
        <v>1.6901688767361132</v>
      </c>
      <c r="U588" s="33">
        <f t="shared" si="1329"/>
        <v>1.0634146496471326</v>
      </c>
      <c r="V588" s="33">
        <f t="shared" si="1329"/>
        <v>0.66907557738722589</v>
      </c>
      <c r="W588" s="33">
        <f t="shared" si="1329"/>
        <v>1.1082279857181261</v>
      </c>
      <c r="X588" s="33">
        <f t="shared" si="1329"/>
        <v>0.69727107828266399</v>
      </c>
      <c r="Y588" s="33">
        <f t="shared" si="1329"/>
        <v>0.43870662253166465</v>
      </c>
      <c r="Z588" s="33">
        <f t="shared" si="1329"/>
        <v>3.7168762421230261</v>
      </c>
      <c r="AA588" s="33">
        <f t="shared" si="1329"/>
        <v>2.3385714298750084</v>
      </c>
      <c r="AB588" s="33">
        <f t="shared" si="1329"/>
        <v>1.4713743413484963</v>
      </c>
      <c r="AC588" s="33">
        <f t="shared" si="1329"/>
        <v>2.4371211230241365</v>
      </c>
      <c r="AD588" s="33">
        <f t="shared" si="1329"/>
        <v>1.5333794988540528</v>
      </c>
      <c r="AE588" s="33">
        <f t="shared" si="1329"/>
        <v>0.96476644730251271</v>
      </c>
      <c r="AF588" s="33">
        <f t="shared" si="1329"/>
        <v>1.5979976144962624</v>
      </c>
      <c r="AG588" s="33">
        <f t="shared" si="1329"/>
        <v>1.0054226513968725</v>
      </c>
      <c r="AH588" s="33">
        <f t="shared" si="1329"/>
        <v>0.63258837107874877</v>
      </c>
      <c r="AI588" s="33">
        <f t="shared" si="1329"/>
        <v>6.0549066575553701</v>
      </c>
      <c r="AJ588" s="33">
        <f t="shared" si="1329"/>
        <v>3.8096053776143695</v>
      </c>
      <c r="AK588" s="33">
        <f t="shared" si="1329"/>
        <v>2.3969144289018476</v>
      </c>
      <c r="AL588" s="33">
        <f t="shared" si="1329"/>
        <v>3.9701458837485912</v>
      </c>
      <c r="AM588" s="33">
        <f t="shared" si="1329"/>
        <v>2.497922753238393</v>
      </c>
      <c r="AN588" s="33">
        <f t="shared" si="1329"/>
        <v>1.5716344597530656</v>
      </c>
      <c r="AO588" s="33">
        <f t="shared" si="1329"/>
        <v>2.6031876674065382</v>
      </c>
      <c r="AP588" s="33">
        <f t="shared" si="1329"/>
        <v>1.6378646769585921</v>
      </c>
      <c r="AQ588" s="33">
        <f t="shared" si="1329"/>
        <v>1.0305060728492355</v>
      </c>
      <c r="AR588" s="33">
        <f t="shared" si="1329"/>
        <v>1.5815767280182031</v>
      </c>
      <c r="AS588" s="33">
        <f t="shared" si="1329"/>
        <v>0.99509101443365855</v>
      </c>
      <c r="AT588" s="33">
        <f t="shared" si="1329"/>
        <v>0.62608794721416183</v>
      </c>
      <c r="AU588" s="33">
        <f t="shared" si="1329"/>
        <v>1.0370251255217826</v>
      </c>
      <c r="AV588" s="33">
        <f t="shared" si="1329"/>
        <v>0.65247190722243964</v>
      </c>
      <c r="AW588" s="33">
        <f t="shared" si="1329"/>
        <v>0.41052003392905806</v>
      </c>
      <c r="AX588" s="33">
        <f t="shared" si="1329"/>
        <v>0.67996771317634819</v>
      </c>
      <c r="AY588" s="33">
        <f t="shared" si="1329"/>
        <v>0.42781975069564859</v>
      </c>
      <c r="AZ588" s="33">
        <f t="shared" si="1329"/>
        <v>0.26917416156466611</v>
      </c>
      <c r="BA588" s="33">
        <f t="shared" si="1329"/>
        <v>2.280537823522097</v>
      </c>
      <c r="BB588" s="33">
        <f t="shared" si="1329"/>
        <v>1.4348609561968795</v>
      </c>
      <c r="BC588" s="33">
        <f t="shared" si="1329"/>
        <v>0.9027808889565101</v>
      </c>
      <c r="BD588" s="33">
        <f t="shared" si="1329"/>
        <v>1.4953274038488227</v>
      </c>
      <c r="BE588" s="33">
        <f t="shared" si="1329"/>
        <v>0.94082496084201861</v>
      </c>
      <c r="BF588" s="33">
        <f t="shared" si="1329"/>
        <v>0.59194501797070953</v>
      </c>
      <c r="BG588" s="33">
        <f t="shared" si="1329"/>
        <v>0.98047224722102688</v>
      </c>
      <c r="BH588" s="33">
        <f t="shared" si="1329"/>
        <v>0.6168901614617025</v>
      </c>
      <c r="BI588" s="33">
        <f t="shared" si="1329"/>
        <v>0.38813283332277487</v>
      </c>
      <c r="BJ588" s="33">
        <f t="shared" si="1329"/>
        <v>3.7150668332620067</v>
      </c>
      <c r="BK588" s="33">
        <f t="shared" si="1329"/>
        <v>2.3374329922215327</v>
      </c>
      <c r="BL588" s="33">
        <f t="shared" si="1329"/>
        <v>1.4706580630551969</v>
      </c>
      <c r="BM588" s="33">
        <f t="shared" si="1329"/>
        <v>2.4359347104916442</v>
      </c>
      <c r="BN588" s="33">
        <f t="shared" si="1329"/>
        <v>1.5326330358911249</v>
      </c>
      <c r="BO588" s="33">
        <f t="shared" si="1329"/>
        <v>0.96429679029893001</v>
      </c>
      <c r="BP588" s="33">
        <f t="shared" si="1329"/>
        <v>1.5972196948521298</v>
      </c>
      <c r="BQ588" s="33">
        <f t="shared" si="1329"/>
        <v>1.0049332025866351</v>
      </c>
      <c r="BR588" s="33">
        <f t="shared" si="1329"/>
        <v>0.63228042135714235</v>
      </c>
      <c r="BS588" s="33">
        <f t="shared" si="1329"/>
        <v>0.97039699847193583</v>
      </c>
      <c r="BT588" s="33">
        <f t="shared" si="1329"/>
        <v>0.61055105105321328</v>
      </c>
      <c r="BU588" s="33">
        <f t="shared" si="1329"/>
        <v>0.38414441360513357</v>
      </c>
      <c r="BV588" s="33">
        <f t="shared" si="1329"/>
        <v>0.63628027102251217</v>
      </c>
      <c r="BW588" s="33">
        <f t="shared" si="1329"/>
        <v>0.40033263586856943</v>
      </c>
      <c r="BX588" s="33">
        <f t="shared" si="1329"/>
        <v>0.25187991305140789</v>
      </c>
      <c r="BY588" s="33">
        <f t="shared" si="1329"/>
        <v>0.41720304569160305</v>
      </c>
      <c r="BZ588" s="33">
        <f t="shared" si="1329"/>
        <v>0.26249437956910238</v>
      </c>
      <c r="CA588" s="33">
        <f t="shared" si="1329"/>
        <v>0.1651553123039792</v>
      </c>
      <c r="CB588" s="33">
        <f t="shared" si="1329"/>
        <v>1.3992536812428951</v>
      </c>
      <c r="CC588" s="33">
        <f t="shared" si="1329"/>
        <v>0.88037762598008951</v>
      </c>
      <c r="CD588" s="33">
        <f t="shared" si="1329"/>
        <v>0.5539129714047869</v>
      </c>
      <c r="CE588" s="33">
        <f t="shared" ref="CE588:CS588" si="1330">EXP(CE587)</f>
        <v>0.91747760239617571</v>
      </c>
      <c r="CF588" s="33">
        <f t="shared" si="1330"/>
        <v>0.57725540716103874</v>
      </c>
      <c r="CG588" s="33">
        <f t="shared" si="1330"/>
        <v>0.36319557472179831</v>
      </c>
      <c r="CH588" s="33">
        <f t="shared" si="1330"/>
        <v>0.60158151604856414</v>
      </c>
      <c r="CI588" s="33">
        <f t="shared" si="1330"/>
        <v>0.37850099237323498</v>
      </c>
      <c r="CJ588" s="33">
        <f t="shared" si="1330"/>
        <v>0.23814395456917337</v>
      </c>
      <c r="CK588" s="33">
        <f t="shared" si="1330"/>
        <v>2.2794276371513464</v>
      </c>
      <c r="CL588" s="33">
        <f t="shared" si="1330"/>
        <v>1.4341624529486277</v>
      </c>
      <c r="CM588" s="33">
        <f t="shared" si="1330"/>
        <v>0.90234140708150856</v>
      </c>
      <c r="CN588" s="33">
        <f t="shared" si="1330"/>
        <v>1.4945994649887697</v>
      </c>
      <c r="CO588" s="33">
        <f t="shared" si="1330"/>
        <v>0.94036695876986909</v>
      </c>
      <c r="CP588" s="33">
        <f t="shared" si="1330"/>
        <v>0.59165685379978183</v>
      </c>
      <c r="CQ588" s="33">
        <f t="shared" si="1330"/>
        <v>0.97999494449246149</v>
      </c>
      <c r="CR588" s="33">
        <f t="shared" si="1330"/>
        <v>0.61658985377005149</v>
      </c>
      <c r="CS588" s="33">
        <f t="shared" si="1330"/>
        <v>0.38794388676063013</v>
      </c>
    </row>
    <row r="589" spans="2:97" ht="13.9" thickTop="1" thickBot="1" x14ac:dyDescent="0.4">
      <c r="H589" s="32">
        <f t="shared" ref="H589:H590" si="1331">H588</f>
        <v>5.0067257392595404E-11</v>
      </c>
      <c r="I589" s="32">
        <f t="shared" ref="I589:J589" si="1332">I584</f>
        <v>-0.42206612052809445</v>
      </c>
      <c r="J589" s="32">
        <f t="shared" si="1332"/>
        <v>-0.70029153970498426</v>
      </c>
      <c r="K589" s="32">
        <f t="shared" si="1327"/>
        <v>-0.42206612056315612</v>
      </c>
      <c r="L589" s="32">
        <f>$CE$5-$CE$7*SUMPRODUCT($B$5:$CD$5,Q589:CS589)</f>
        <v>-1.1024667401215993E-8</v>
      </c>
      <c r="M589" s="32">
        <f>SUMPRODUCT($B$7:$CD$7, LN(Q589:CS589))</f>
        <v>-2480.339048877494</v>
      </c>
      <c r="O589" s="48">
        <f t="shared" si="1328"/>
        <v>1.0000000000000002</v>
      </c>
      <c r="P589" s="39" t="s">
        <v>366</v>
      </c>
      <c r="Q589" s="32">
        <f t="shared" ref="Q589:AV589" si="1333">Q588/$O588</f>
        <v>2.4834512836822514E-2</v>
      </c>
      <c r="R589" s="32">
        <f t="shared" si="1333"/>
        <v>1.5625293502342808E-2</v>
      </c>
      <c r="S589" s="32">
        <f t="shared" si="1333"/>
        <v>9.8310685069026901E-3</v>
      </c>
      <c r="T589" s="32">
        <f t="shared" si="1333"/>
        <v>1.6283758691966396E-2</v>
      </c>
      <c r="U589" s="32">
        <f t="shared" si="1333"/>
        <v>1.0245359373671339E-2</v>
      </c>
      <c r="V589" s="32">
        <f t="shared" si="1333"/>
        <v>6.4461400270848356E-3</v>
      </c>
      <c r="W589" s="32">
        <f t="shared" si="1333"/>
        <v>1.0677108863799942E-2</v>
      </c>
      <c r="X589" s="32">
        <f t="shared" si="1333"/>
        <v>6.7177866886107898E-3</v>
      </c>
      <c r="Y589" s="32">
        <f t="shared" si="1333"/>
        <v>4.2266739591540698E-3</v>
      </c>
      <c r="Z589" s="32">
        <f t="shared" si="1333"/>
        <v>3.5809862936012384E-2</v>
      </c>
      <c r="AA589" s="32">
        <f t="shared" si="1333"/>
        <v>2.2530726587244462E-2</v>
      </c>
      <c r="AB589" s="32">
        <f t="shared" si="1333"/>
        <v>1.4175805181277585E-2</v>
      </c>
      <c r="AC589" s="32">
        <f t="shared" si="1333"/>
        <v>2.3480193498211777E-2</v>
      </c>
      <c r="AD589" s="32">
        <f t="shared" si="1333"/>
        <v>1.4773187511750762E-2</v>
      </c>
      <c r="AE589" s="32">
        <f t="shared" si="1333"/>
        <v>9.2949433859635822E-3</v>
      </c>
      <c r="AF589" s="32">
        <f t="shared" si="1333"/>
        <v>1.5395744119395363E-2</v>
      </c>
      <c r="AG589" s="32">
        <f t="shared" si="1333"/>
        <v>9.6866414144365399E-3</v>
      </c>
      <c r="AH589" s="32">
        <f t="shared" si="1333"/>
        <v>6.094607780189722E-3</v>
      </c>
      <c r="AI589" s="32">
        <f t="shared" si="1333"/>
        <v>5.833537717509775E-2</v>
      </c>
      <c r="AJ589" s="32">
        <f t="shared" si="1333"/>
        <v>3.6703252281207056E-2</v>
      </c>
      <c r="AK589" s="32">
        <f t="shared" si="1333"/>
        <v>2.3092826227461071E-2</v>
      </c>
      <c r="AL589" s="32">
        <f t="shared" si="1333"/>
        <v>3.8249963321836389E-2</v>
      </c>
      <c r="AM589" s="32">
        <f t="shared" si="1333"/>
        <v>2.406598056843583E-2</v>
      </c>
      <c r="AN589" s="32">
        <f t="shared" si="1333"/>
        <v>1.514175100893992E-2</v>
      </c>
      <c r="AO589" s="32">
        <f t="shared" si="1333"/>
        <v>2.5080144587569082E-2</v>
      </c>
      <c r="AP589" s="32">
        <f t="shared" si="1333"/>
        <v>1.5779839243752269E-2</v>
      </c>
      <c r="AQ589" s="32">
        <f t="shared" si="1333"/>
        <v>9.9283050657563623E-3</v>
      </c>
      <c r="AR589" s="32">
        <f t="shared" si="1333"/>
        <v>1.5237538772818839E-2</v>
      </c>
      <c r="AS589" s="32">
        <f t="shared" si="1333"/>
        <v>9.5871023177713233E-3</v>
      </c>
      <c r="AT589" s="32">
        <f t="shared" si="1333"/>
        <v>6.0319801131776289E-3</v>
      </c>
      <c r="AU589" s="32">
        <f t="shared" si="1333"/>
        <v>9.9911122101080992E-3</v>
      </c>
      <c r="AV589" s="32">
        <f t="shared" si="1333"/>
        <v>6.2861736698256168E-3</v>
      </c>
      <c r="AW589" s="32">
        <f t="shared" ref="AW589:CB589" si="1334">AW588/$O588</f>
        <v>3.9551131621993188E-3</v>
      </c>
      <c r="AX589" s="32">
        <f t="shared" si="1334"/>
        <v>6.5510791922011096E-3</v>
      </c>
      <c r="AY589" s="32">
        <f t="shared" si="1334"/>
        <v>4.1217855090541046E-3</v>
      </c>
      <c r="AZ589" s="32">
        <f t="shared" si="1334"/>
        <v>2.593330851941693E-3</v>
      </c>
      <c r="BA589" s="32">
        <f t="shared" si="1334"/>
        <v>2.1971607759012173E-2</v>
      </c>
      <c r="BB589" s="32">
        <f t="shared" si="1334"/>
        <v>1.3824020717003256E-2</v>
      </c>
      <c r="BC589" s="32">
        <f t="shared" si="1334"/>
        <v>8.6977498815829536E-3</v>
      </c>
      <c r="BD589" s="32">
        <f t="shared" si="1334"/>
        <v>1.4406578505208458E-2</v>
      </c>
      <c r="BE589" s="32">
        <f t="shared" si="1334"/>
        <v>9.0642815902011835E-3</v>
      </c>
      <c r="BF589" s="32">
        <f t="shared" si="1334"/>
        <v>5.7030335632264166E-3</v>
      </c>
      <c r="BG589" s="32">
        <f t="shared" si="1334"/>
        <v>9.4462593044245032E-3</v>
      </c>
      <c r="BH589" s="32">
        <f t="shared" si="1334"/>
        <v>5.9433649897097989E-3</v>
      </c>
      <c r="BI589" s="32">
        <f t="shared" si="1334"/>
        <v>3.7394259740851123E-3</v>
      </c>
      <c r="BJ589" s="32">
        <f t="shared" si="1334"/>
        <v>3.5792430371921605E-2</v>
      </c>
      <c r="BK589" s="32">
        <f t="shared" si="1334"/>
        <v>2.2519758426435083E-2</v>
      </c>
      <c r="BL589" s="32">
        <f t="shared" si="1334"/>
        <v>1.4168904271525356E-2</v>
      </c>
      <c r="BM589" s="32">
        <f t="shared" si="1334"/>
        <v>2.3468763128351024E-2</v>
      </c>
      <c r="BN589" s="32">
        <f t="shared" si="1334"/>
        <v>1.4765995790894866E-2</v>
      </c>
      <c r="BO589" s="32">
        <f t="shared" si="1334"/>
        <v>9.2904185237325954E-3</v>
      </c>
      <c r="BP589" s="32">
        <f t="shared" si="1334"/>
        <v>1.5388249332370731E-2</v>
      </c>
      <c r="BQ589" s="32">
        <f t="shared" si="1334"/>
        <v>9.6819258700742723E-3</v>
      </c>
      <c r="BR589" s="32">
        <f t="shared" si="1334"/>
        <v>6.0916408701815455E-3</v>
      </c>
      <c r="BS589" s="32">
        <f t="shared" si="1334"/>
        <v>9.3491903537119836E-3</v>
      </c>
      <c r="BT589" s="32">
        <f t="shared" si="1334"/>
        <v>5.8822914806454813E-3</v>
      </c>
      <c r="BU589" s="32">
        <f t="shared" si="1334"/>
        <v>3.7009999533848788E-3</v>
      </c>
      <c r="BV589" s="32">
        <f t="shared" si="1334"/>
        <v>6.1301770115408652E-3</v>
      </c>
      <c r="BW589" s="32">
        <f t="shared" si="1334"/>
        <v>3.8569637204486505E-3</v>
      </c>
      <c r="BX589" s="32">
        <f t="shared" si="1334"/>
        <v>2.4267111884127899E-3</v>
      </c>
      <c r="BY589" s="32">
        <f t="shared" si="1334"/>
        <v>4.0194999535872935E-3</v>
      </c>
      <c r="BZ589" s="32">
        <f t="shared" si="1334"/>
        <v>2.5289751774124404E-3</v>
      </c>
      <c r="CA589" s="32">
        <f t="shared" si="1334"/>
        <v>1.5911719173576022E-3</v>
      </c>
      <c r="CB589" s="32">
        <f t="shared" si="1334"/>
        <v>1.348096607849348E-2</v>
      </c>
      <c r="CC589" s="32">
        <f t="shared" ref="CC589:CS589" si="1335">CC588/$O588</f>
        <v>8.4819079422110838E-3</v>
      </c>
      <c r="CD589" s="32">
        <f t="shared" si="1335"/>
        <v>5.3366177113163679E-3</v>
      </c>
      <c r="CE589" s="32">
        <f t="shared" si="1335"/>
        <v>8.8393438598596327E-3</v>
      </c>
      <c r="CF589" s="32">
        <f t="shared" si="1335"/>
        <v>5.5615080145099451E-3</v>
      </c>
      <c r="CG589" s="32">
        <f t="shared" si="1335"/>
        <v>3.4991705137658851E-3</v>
      </c>
      <c r="CH589" s="32">
        <f t="shared" si="1335"/>
        <v>5.7958754155970557E-3</v>
      </c>
      <c r="CI589" s="32">
        <f t="shared" si="1335"/>
        <v>3.6466289903395667E-3</v>
      </c>
      <c r="CJ589" s="32">
        <f t="shared" si="1335"/>
        <v>2.2943735052343424E-3</v>
      </c>
      <c r="CK589" s="32">
        <f t="shared" si="1335"/>
        <v>2.196091178228864E-2</v>
      </c>
      <c r="CL589" s="32">
        <f t="shared" si="1335"/>
        <v>1.3817291059099453E-2</v>
      </c>
      <c r="CM589" s="32">
        <f t="shared" si="1335"/>
        <v>8.6935157385333913E-3</v>
      </c>
      <c r="CN589" s="32">
        <f t="shared" si="1335"/>
        <v>1.4399565252921799E-2</v>
      </c>
      <c r="CO589" s="32">
        <f t="shared" si="1335"/>
        <v>9.0598690162117107E-3</v>
      </c>
      <c r="CP589" s="32">
        <f t="shared" si="1335"/>
        <v>5.7002572750769632E-3</v>
      </c>
      <c r="CQ589" s="32">
        <f t="shared" si="1335"/>
        <v>9.441660780240349E-3</v>
      </c>
      <c r="CR589" s="32">
        <f t="shared" si="1335"/>
        <v>5.9404717060554287E-3</v>
      </c>
      <c r="CS589" s="32">
        <f t="shared" si="1335"/>
        <v>3.7376055878112959E-3</v>
      </c>
    </row>
    <row r="590" spans="2:97" ht="13.15" thickTop="1" x14ac:dyDescent="0.35">
      <c r="H590" s="34">
        <f t="shared" si="1331"/>
        <v>5.0067257392595404E-11</v>
      </c>
      <c r="I590" s="34">
        <f t="shared" ref="I590:J590" si="1336">I585</f>
        <v>-0.46334335281082673</v>
      </c>
      <c r="J590" s="34">
        <f t="shared" si="1336"/>
        <v>0.650025434670225</v>
      </c>
      <c r="K590" s="34">
        <f t="shared" si="1327"/>
        <v>-0.46334335277828176</v>
      </c>
      <c r="L590" s="34">
        <f>$CE$6-$CE$7*SUMPRODUCT($B$6:$CD$6,Q589:CS589)</f>
        <v>1.0055998700408963E-8</v>
      </c>
    </row>
    <row r="591" spans="2:97" ht="13.5" thickBot="1" x14ac:dyDescent="0.4">
      <c r="B591" s="39" t="s">
        <v>367</v>
      </c>
      <c r="D591" s="39" t="s">
        <v>368</v>
      </c>
      <c r="E591" s="39" t="s">
        <v>369</v>
      </c>
      <c r="F591" s="39" t="s">
        <v>370</v>
      </c>
      <c r="H591" s="39" t="s">
        <v>347</v>
      </c>
      <c r="I591" s="39" t="s">
        <v>371</v>
      </c>
      <c r="J591" s="39" t="s">
        <v>372</v>
      </c>
      <c r="K591" s="39" t="s">
        <v>349</v>
      </c>
      <c r="L591" s="39" t="s">
        <v>373</v>
      </c>
      <c r="M591" s="39" t="s">
        <v>374</v>
      </c>
      <c r="O591" s="45" t="s">
        <v>336</v>
      </c>
    </row>
    <row r="592" spans="2:97" ht="13.9" thickTop="1" thickBot="1" x14ac:dyDescent="0.4">
      <c r="B592" s="32">
        <f>1+B587</f>
        <v>7</v>
      </c>
      <c r="D592" s="32">
        <f>IF(F587,IF(M592&lt;0,D587,H592),E587)</f>
        <v>7.5100886088893105E-11</v>
      </c>
      <c r="E592" s="32">
        <f>IF(F587,IF(M592&lt;0,H592,E587),H592)</f>
        <v>1.0013451478519081E-10</v>
      </c>
      <c r="F592" s="32" t="b">
        <f>OR(F587,M592*M587&lt;=0)</f>
        <v>1</v>
      </c>
      <c r="H592" s="32">
        <f>IF(F587,(D587+E587)/2,2*H587)</f>
        <v>7.5100886088893105E-11</v>
      </c>
      <c r="I592" s="32">
        <f>I587</f>
        <v>-0.4884722930545482</v>
      </c>
      <c r="J592" s="32">
        <f>J587</f>
        <v>1</v>
      </c>
      <c r="K592" s="32">
        <f>I592+J592*H592</f>
        <v>-0.48847229297944733</v>
      </c>
      <c r="L592" s="32">
        <f>$CE$3-$CE$7*SUMPRODUCT($B$3:$CD$3,Q594:CS594)</f>
        <v>6.3803327066125348E-9</v>
      </c>
      <c r="M592" s="32">
        <f>SUMPRODUCT(L592:L595,J592:J595)</f>
        <v>1.3346638157637167E-8</v>
      </c>
      <c r="O592" s="46">
        <f>SUM(Q592:CS592)</f>
        <v>-1.6469506083900702</v>
      </c>
      <c r="P592" s="39" t="s">
        <v>363</v>
      </c>
      <c r="Q592" s="32">
        <f t="shared" ref="Q592:AV592" si="1337">SUMPRODUCT(B$3:B$6,$K592:$K595)</f>
        <v>0.94689457155434731</v>
      </c>
      <c r="R592" s="32">
        <f t="shared" si="1337"/>
        <v>0.48355121879233814</v>
      </c>
      <c r="S592" s="32">
        <f t="shared" si="1337"/>
        <v>2.0207866030328925E-2</v>
      </c>
      <c r="T592" s="32">
        <f t="shared" si="1337"/>
        <v>0.52482845097366038</v>
      </c>
      <c r="U592" s="32">
        <f t="shared" si="1337"/>
        <v>6.1485098211651157E-2</v>
      </c>
      <c r="V592" s="32">
        <f t="shared" si="1337"/>
        <v>-0.40185825455035806</v>
      </c>
      <c r="W592" s="32">
        <f t="shared" si="1337"/>
        <v>0.10276233039297339</v>
      </c>
      <c r="X592" s="32">
        <f t="shared" si="1337"/>
        <v>-0.36058102236903583</v>
      </c>
      <c r="Y592" s="32">
        <f t="shared" si="1337"/>
        <v>-0.82392437513104499</v>
      </c>
      <c r="Z592" s="32">
        <f t="shared" si="1337"/>
        <v>1.3128835956410299</v>
      </c>
      <c r="AA592" s="32">
        <f t="shared" si="1337"/>
        <v>0.84954024287902064</v>
      </c>
      <c r="AB592" s="32">
        <f t="shared" si="1337"/>
        <v>0.38619689011701142</v>
      </c>
      <c r="AC592" s="32">
        <f t="shared" si="1337"/>
        <v>0.89081747506034281</v>
      </c>
      <c r="AD592" s="32">
        <f t="shared" si="1337"/>
        <v>0.42747412229833359</v>
      </c>
      <c r="AE592" s="32">
        <f t="shared" si="1337"/>
        <v>-3.5869230463675628E-2</v>
      </c>
      <c r="AF592" s="32">
        <f t="shared" si="1337"/>
        <v>0.46875135447965582</v>
      </c>
      <c r="AG592" s="32">
        <f t="shared" si="1337"/>
        <v>5.4080017176466044E-3</v>
      </c>
      <c r="AH592" s="32">
        <f t="shared" si="1337"/>
        <v>-0.45793535104436262</v>
      </c>
      <c r="AI592" s="32">
        <f t="shared" si="1337"/>
        <v>1.8008689610899398</v>
      </c>
      <c r="AJ592" s="32">
        <f t="shared" si="1337"/>
        <v>1.3375256083279305</v>
      </c>
      <c r="AK592" s="32">
        <f t="shared" si="1337"/>
        <v>0.87418225556592133</v>
      </c>
      <c r="AL592" s="32">
        <f t="shared" si="1337"/>
        <v>1.3788028405092527</v>
      </c>
      <c r="AM592" s="32">
        <f t="shared" si="1337"/>
        <v>0.91545948774724351</v>
      </c>
      <c r="AN592" s="32">
        <f t="shared" si="1337"/>
        <v>0.45211613498523429</v>
      </c>
      <c r="AO592" s="32">
        <f t="shared" si="1337"/>
        <v>0.95673671992856568</v>
      </c>
      <c r="AP592" s="32">
        <f t="shared" si="1337"/>
        <v>0.49339336716655652</v>
      </c>
      <c r="AQ592" s="32">
        <f t="shared" si="1337"/>
        <v>3.0050014404547298E-2</v>
      </c>
      <c r="AR592" s="32">
        <f t="shared" si="1337"/>
        <v>0.45842227857490003</v>
      </c>
      <c r="AS592" s="32">
        <f t="shared" si="1337"/>
        <v>-4.9210741871091868E-3</v>
      </c>
      <c r="AT592" s="32">
        <f t="shared" si="1337"/>
        <v>-0.46826442694911841</v>
      </c>
      <c r="AU592" s="32">
        <f t="shared" si="1337"/>
        <v>3.6356157994213045E-2</v>
      </c>
      <c r="AV592" s="32">
        <f t="shared" si="1337"/>
        <v>-0.42698719476779617</v>
      </c>
      <c r="AW592" s="32">
        <f t="shared" ref="AW592:CB592" si="1338">SUMPRODUCT(AH$3:AH$6,$K592:$K595)</f>
        <v>-0.89033054752980534</v>
      </c>
      <c r="AX592" s="32">
        <f t="shared" si="1338"/>
        <v>-0.38570996258647394</v>
      </c>
      <c r="AY592" s="32">
        <f t="shared" si="1338"/>
        <v>-0.84905331534848316</v>
      </c>
      <c r="AZ592" s="32">
        <f t="shared" si="1338"/>
        <v>-1.3123966681104924</v>
      </c>
      <c r="BA592" s="32">
        <f t="shared" si="1338"/>
        <v>0.82441130266158247</v>
      </c>
      <c r="BB592" s="32">
        <f t="shared" si="1338"/>
        <v>0.36106794989957325</v>
      </c>
      <c r="BC592" s="32">
        <f t="shared" si="1338"/>
        <v>-0.10227540286243597</v>
      </c>
      <c r="BD592" s="32">
        <f t="shared" si="1338"/>
        <v>0.40234518208089548</v>
      </c>
      <c r="BE592" s="32">
        <f t="shared" si="1338"/>
        <v>-6.0998170681113739E-2</v>
      </c>
      <c r="BF592" s="32">
        <f t="shared" si="1338"/>
        <v>-0.52434152344312301</v>
      </c>
      <c r="BG592" s="32">
        <f t="shared" si="1338"/>
        <v>-1.9720938499791507E-2</v>
      </c>
      <c r="BH592" s="32">
        <f t="shared" si="1338"/>
        <v>-0.48306429126180073</v>
      </c>
      <c r="BI592" s="32">
        <f t="shared" si="1338"/>
        <v>-0.94640764402380995</v>
      </c>
      <c r="BJ592" s="32">
        <f t="shared" si="1338"/>
        <v>1.3123966681104924</v>
      </c>
      <c r="BK592" s="32">
        <f t="shared" si="1338"/>
        <v>0.84905331534848316</v>
      </c>
      <c r="BL592" s="32">
        <f t="shared" si="1338"/>
        <v>0.38570996258647394</v>
      </c>
      <c r="BM592" s="32">
        <f t="shared" si="1338"/>
        <v>0.89033054752980534</v>
      </c>
      <c r="BN592" s="32">
        <f t="shared" si="1338"/>
        <v>0.42698719476779617</v>
      </c>
      <c r="BO592" s="32">
        <f t="shared" si="1338"/>
        <v>-3.6356157994213045E-2</v>
      </c>
      <c r="BP592" s="32">
        <f t="shared" si="1338"/>
        <v>0.46826442694911841</v>
      </c>
      <c r="BQ592" s="32">
        <f t="shared" si="1338"/>
        <v>4.9210741871091868E-3</v>
      </c>
      <c r="BR592" s="32">
        <f t="shared" si="1338"/>
        <v>-0.45842227857490003</v>
      </c>
      <c r="BS592" s="32">
        <f t="shared" si="1338"/>
        <v>-3.0050014404547298E-2</v>
      </c>
      <c r="BT592" s="32">
        <f t="shared" si="1338"/>
        <v>-0.49339336716655652</v>
      </c>
      <c r="BU592" s="32">
        <f t="shared" si="1338"/>
        <v>-0.95673671992856568</v>
      </c>
      <c r="BV592" s="32">
        <f t="shared" si="1338"/>
        <v>-0.45211613498523429</v>
      </c>
      <c r="BW592" s="32">
        <f t="shared" si="1338"/>
        <v>-0.91545948774724351</v>
      </c>
      <c r="BX592" s="32">
        <f t="shared" si="1338"/>
        <v>-1.3788028405092527</v>
      </c>
      <c r="BY592" s="32">
        <f t="shared" si="1338"/>
        <v>-0.87418225556592133</v>
      </c>
      <c r="BZ592" s="32">
        <f t="shared" si="1338"/>
        <v>-1.3375256083279305</v>
      </c>
      <c r="CA592" s="32">
        <f t="shared" si="1338"/>
        <v>-1.8008689610899398</v>
      </c>
      <c r="CB592" s="32">
        <f t="shared" si="1338"/>
        <v>0.33593900968213514</v>
      </c>
      <c r="CC592" s="32">
        <f t="shared" ref="CC592:CS592" si="1339">SUMPRODUCT(BN$3:BN$6,$K592:$K595)</f>
        <v>-0.12740434307987408</v>
      </c>
      <c r="CD592" s="32">
        <f t="shared" si="1339"/>
        <v>-0.59074769584188336</v>
      </c>
      <c r="CE592" s="32">
        <f t="shared" si="1339"/>
        <v>-8.6127110898551851E-2</v>
      </c>
      <c r="CF592" s="32">
        <f t="shared" si="1339"/>
        <v>-0.54947046366056107</v>
      </c>
      <c r="CG592" s="32">
        <f t="shared" si="1339"/>
        <v>-1.0128138164225704</v>
      </c>
      <c r="CH592" s="32">
        <f t="shared" si="1339"/>
        <v>-0.50819323147923878</v>
      </c>
      <c r="CI592" s="32">
        <f t="shared" si="1339"/>
        <v>-0.971536584241248</v>
      </c>
      <c r="CJ592" s="32">
        <f t="shared" si="1339"/>
        <v>-1.4348799370032572</v>
      </c>
      <c r="CK592" s="32">
        <f t="shared" si="1339"/>
        <v>0.82392437513104499</v>
      </c>
      <c r="CL592" s="32">
        <f t="shared" si="1339"/>
        <v>0.36058102236903583</v>
      </c>
      <c r="CM592" s="32">
        <f t="shared" si="1339"/>
        <v>-0.10276233039297339</v>
      </c>
      <c r="CN592" s="32">
        <f t="shared" si="1339"/>
        <v>0.40185825455035806</v>
      </c>
      <c r="CO592" s="32">
        <f t="shared" si="1339"/>
        <v>-6.1485098211651157E-2</v>
      </c>
      <c r="CP592" s="32">
        <f t="shared" si="1339"/>
        <v>-0.52482845097366038</v>
      </c>
      <c r="CQ592" s="32">
        <f t="shared" si="1339"/>
        <v>-2.0207866030328925E-2</v>
      </c>
      <c r="CR592" s="32">
        <f t="shared" si="1339"/>
        <v>-0.48355121879233814</v>
      </c>
      <c r="CS592" s="32">
        <f t="shared" si="1339"/>
        <v>-0.94689457155434731</v>
      </c>
    </row>
    <row r="593" spans="2:97" ht="13.9" thickTop="1" thickBot="1" x14ac:dyDescent="0.4">
      <c r="H593" s="33">
        <f>H592</f>
        <v>7.5100886088893105E-11</v>
      </c>
      <c r="I593" s="33">
        <f t="shared" ref="I593:J593" si="1340">I588</f>
        <v>0.42698719479651182</v>
      </c>
      <c r="J593" s="33">
        <f t="shared" si="1340"/>
        <v>-0.38236083087571598</v>
      </c>
      <c r="K593" s="33">
        <f t="shared" ref="K593:K595" si="1341">I593+J593*H593</f>
        <v>0.42698719476779617</v>
      </c>
      <c r="L593" s="33">
        <f>$CE$4-$CE$7*SUMPRODUCT($B$4:$CD$4,Q594:CS594)</f>
        <v>-2.6647342110663885E-9</v>
      </c>
      <c r="M593" s="39" t="s">
        <v>375</v>
      </c>
      <c r="O593" s="47">
        <f t="shared" ref="O593:O594" si="1342">SUM(Q593:CS593)</f>
        <v>103.79476315580237</v>
      </c>
      <c r="P593" s="39" t="s">
        <v>365</v>
      </c>
      <c r="Q593" s="33">
        <f>EXP(Q592)</f>
        <v>2.5776923779773813</v>
      </c>
      <c r="R593" s="33">
        <f>EXP(R592)</f>
        <v>1.6218236383354518</v>
      </c>
      <c r="S593" s="33">
        <f t="shared" ref="S593:CD593" si="1343">EXP(S592)</f>
        <v>1.0204134272715466</v>
      </c>
      <c r="T593" s="33">
        <f t="shared" si="1343"/>
        <v>1.690168876682477</v>
      </c>
      <c r="U593" s="33">
        <f t="shared" si="1343"/>
        <v>1.0634146496306904</v>
      </c>
      <c r="V593" s="33">
        <f t="shared" si="1343"/>
        <v>0.66907557738776846</v>
      </c>
      <c r="W593" s="33">
        <f t="shared" si="1343"/>
        <v>1.1082279856635293</v>
      </c>
      <c r="X593" s="33">
        <f t="shared" si="1343"/>
        <v>0.69727107825965928</v>
      </c>
      <c r="Y593" s="33">
        <f t="shared" si="1343"/>
        <v>0.43870662252432946</v>
      </c>
      <c r="Z593" s="33">
        <f t="shared" si="1343"/>
        <v>3.716876242039739</v>
      </c>
      <c r="AA593" s="33">
        <f t="shared" si="1343"/>
        <v>2.3385714298606604</v>
      </c>
      <c r="AB593" s="33">
        <f t="shared" si="1343"/>
        <v>1.4713743413634119</v>
      </c>
      <c r="AC593" s="33">
        <f t="shared" si="1343"/>
        <v>2.4371211229268011</v>
      </c>
      <c r="AD593" s="33">
        <f t="shared" si="1343"/>
        <v>1.5333794988177636</v>
      </c>
      <c r="AE593" s="33">
        <f t="shared" si="1343"/>
        <v>0.96476644729537964</v>
      </c>
      <c r="AF593" s="33">
        <f t="shared" si="1343"/>
        <v>1.5979976144044261</v>
      </c>
      <c r="AG593" s="33">
        <f t="shared" si="1343"/>
        <v>1.0054226513554521</v>
      </c>
      <c r="AH593" s="33">
        <f t="shared" si="1343"/>
        <v>0.63258837106298182</v>
      </c>
      <c r="AI593" s="33">
        <f t="shared" si="1343"/>
        <v>6.0549066573534569</v>
      </c>
      <c r="AJ593" s="33">
        <f t="shared" si="1343"/>
        <v>3.8096053775493224</v>
      </c>
      <c r="AK593" s="33">
        <f t="shared" si="1343"/>
        <v>2.3969144288999251</v>
      </c>
      <c r="AL593" s="33">
        <f t="shared" si="1343"/>
        <v>3.9701458835465981</v>
      </c>
      <c r="AM593" s="33">
        <f t="shared" si="1343"/>
        <v>2.4979227531519514</v>
      </c>
      <c r="AN593" s="33">
        <f t="shared" si="1343"/>
        <v>1.5716344597242531</v>
      </c>
      <c r="AO593" s="33">
        <f t="shared" si="1343"/>
        <v>2.6031876672284571</v>
      </c>
      <c r="AP593" s="33">
        <f t="shared" si="1343"/>
        <v>1.6378646768731999</v>
      </c>
      <c r="AQ593" s="33">
        <f t="shared" si="1343"/>
        <v>1.0305060728122775</v>
      </c>
      <c r="AR593" s="33">
        <f t="shared" si="1343"/>
        <v>1.5815767280353321</v>
      </c>
      <c r="AS593" s="33">
        <f t="shared" si="1343"/>
        <v>0.99509101446062831</v>
      </c>
      <c r="AT593" s="33">
        <f t="shared" si="1343"/>
        <v>0.62608794724131867</v>
      </c>
      <c r="AU593" s="33">
        <f t="shared" si="1343"/>
        <v>1.0370251255148339</v>
      </c>
      <c r="AV593" s="33">
        <f t="shared" si="1343"/>
        <v>0.65247190722868498</v>
      </c>
      <c r="AW593" s="33">
        <f t="shared" si="1343"/>
        <v>0.41052003393966774</v>
      </c>
      <c r="AX593" s="33">
        <f t="shared" si="1343"/>
        <v>0.67996771315987159</v>
      </c>
      <c r="AY593" s="33">
        <f t="shared" si="1343"/>
        <v>0.42781975069224359</v>
      </c>
      <c r="AZ593" s="33">
        <f t="shared" si="1343"/>
        <v>0.26917416156690394</v>
      </c>
      <c r="BA593" s="33">
        <f t="shared" si="1343"/>
        <v>2.2805378235280847</v>
      </c>
      <c r="BB593" s="33">
        <f t="shared" si="1343"/>
        <v>1.4348609562239958</v>
      </c>
      <c r="BC593" s="33">
        <f t="shared" si="1343"/>
        <v>0.90278088898826159</v>
      </c>
      <c r="BD593" s="33">
        <f t="shared" si="1343"/>
        <v>1.4953274038265345</v>
      </c>
      <c r="BE593" s="33">
        <f t="shared" si="1343"/>
        <v>0.94082496084330502</v>
      </c>
      <c r="BF593" s="33">
        <f t="shared" si="1343"/>
        <v>0.5919450179811514</v>
      </c>
      <c r="BG593" s="33">
        <f t="shared" si="1343"/>
        <v>0.98047224718922432</v>
      </c>
      <c r="BH593" s="33">
        <f t="shared" si="1343"/>
        <v>0.61689016145173137</v>
      </c>
      <c r="BI593" s="33">
        <f t="shared" si="1343"/>
        <v>0.38813283332281723</v>
      </c>
      <c r="BJ593" s="33">
        <f t="shared" si="1343"/>
        <v>3.7150668332311212</v>
      </c>
      <c r="BK593" s="33">
        <f t="shared" si="1343"/>
        <v>2.337432992240136</v>
      </c>
      <c r="BL593" s="33">
        <f t="shared" si="1343"/>
        <v>1.4706580630908332</v>
      </c>
      <c r="BM593" s="33">
        <f t="shared" si="1343"/>
        <v>2.4359347104286888</v>
      </c>
      <c r="BN593" s="33">
        <f t="shared" si="1343"/>
        <v>1.5326330358764546</v>
      </c>
      <c r="BO593" s="33">
        <f t="shared" si="1343"/>
        <v>0.9642967903053915</v>
      </c>
      <c r="BP593" s="33">
        <f t="shared" si="1343"/>
        <v>1.5972196947828501</v>
      </c>
      <c r="BQ593" s="33">
        <f t="shared" si="1343"/>
        <v>1.0049332025593987</v>
      </c>
      <c r="BR593" s="33">
        <f t="shared" si="1343"/>
        <v>0.63228042135029461</v>
      </c>
      <c r="BS593" s="33">
        <f t="shared" si="1343"/>
        <v>0.97039699850673788</v>
      </c>
      <c r="BT593" s="33">
        <f t="shared" si="1343"/>
        <v>0.61055105108504515</v>
      </c>
      <c r="BU593" s="33">
        <f t="shared" si="1343"/>
        <v>0.38414441363141244</v>
      </c>
      <c r="BV593" s="33">
        <f t="shared" si="1343"/>
        <v>0.63628027103417695</v>
      </c>
      <c r="BW593" s="33">
        <f t="shared" si="1343"/>
        <v>0.40033263588242307</v>
      </c>
      <c r="BX593" s="33">
        <f t="shared" si="1343"/>
        <v>0.25187991306422303</v>
      </c>
      <c r="BY593" s="33">
        <f t="shared" si="1343"/>
        <v>0.41720304569193761</v>
      </c>
      <c r="BZ593" s="33">
        <f t="shared" si="1343"/>
        <v>0.26249437957358435</v>
      </c>
      <c r="CA593" s="33">
        <f t="shared" si="1343"/>
        <v>0.16515531230948666</v>
      </c>
      <c r="CB593" s="33">
        <f t="shared" si="1343"/>
        <v>1.3992536812815974</v>
      </c>
      <c r="CC593" s="33">
        <f t="shared" si="1343"/>
        <v>0.88037762601876612</v>
      </c>
      <c r="CD593" s="33">
        <f t="shared" si="1343"/>
        <v>0.55391297143813478</v>
      </c>
      <c r="CE593" s="33">
        <f t="shared" ref="CE593:CS593" si="1344">EXP(CE592)</f>
        <v>0.91747760240546838</v>
      </c>
      <c r="CF593" s="33">
        <f t="shared" si="1344"/>
        <v>0.57725540717627888</v>
      </c>
      <c r="CG593" s="33">
        <f t="shared" si="1344"/>
        <v>0.36319557473729713</v>
      </c>
      <c r="CH593" s="33">
        <f t="shared" si="1344"/>
        <v>0.60158151604411103</v>
      </c>
      <c r="CI593" s="33">
        <f t="shared" si="1344"/>
        <v>0.3785009923765924</v>
      </c>
      <c r="CJ593" s="33">
        <f t="shared" si="1344"/>
        <v>0.23814395457516097</v>
      </c>
      <c r="CK593" s="33">
        <f t="shared" si="1344"/>
        <v>2.2794276371894586</v>
      </c>
      <c r="CL593" s="33">
        <f t="shared" si="1344"/>
        <v>1.4341624529959442</v>
      </c>
      <c r="CM593" s="33">
        <f t="shared" si="1344"/>
        <v>0.90234140712596256</v>
      </c>
      <c r="CN593" s="33">
        <f t="shared" si="1344"/>
        <v>1.4945994649875578</v>
      </c>
      <c r="CO593" s="33">
        <f t="shared" si="1344"/>
        <v>0.94036695878440879</v>
      </c>
      <c r="CP593" s="33">
        <f t="shared" si="1344"/>
        <v>0.59165685381855759</v>
      </c>
      <c r="CQ593" s="33">
        <f t="shared" si="1344"/>
        <v>0.97999494447448676</v>
      </c>
      <c r="CR593" s="33">
        <f t="shared" si="1344"/>
        <v>0.61658985376877562</v>
      </c>
      <c r="CS593" s="33">
        <f t="shared" si="1344"/>
        <v>0.38794388676614022</v>
      </c>
    </row>
    <row r="594" spans="2:97" ht="13.9" thickTop="1" thickBot="1" x14ac:dyDescent="0.4">
      <c r="H594" s="32">
        <f t="shared" ref="H594:H595" si="1345">H593</f>
        <v>7.5100886088893105E-11</v>
      </c>
      <c r="I594" s="32">
        <f t="shared" ref="I594:J594" si="1346">I589</f>
        <v>-0.42206612052809445</v>
      </c>
      <c r="J594" s="32">
        <f t="shared" si="1346"/>
        <v>-0.70029153970498426</v>
      </c>
      <c r="K594" s="32">
        <f t="shared" si="1341"/>
        <v>-0.42206612058068699</v>
      </c>
      <c r="L594" s="32">
        <f>$CE$5-$CE$7*SUMPRODUCT($B$5:$CD$5,Q594:CS594)</f>
        <v>-4.5989736463525333E-9</v>
      </c>
      <c r="M594" s="32">
        <f>SUMPRODUCT($B$7:$CD$7, LN(Q594:CS594))</f>
        <v>-2480.339048877494</v>
      </c>
      <c r="O594" s="48">
        <f t="shared" si="1342"/>
        <v>1</v>
      </c>
      <c r="P594" s="39" t="s">
        <v>366</v>
      </c>
      <c r="Q594" s="32">
        <f t="shared" ref="Q594:AV594" si="1347">Q593/$O593</f>
        <v>2.4834512836722843E-2</v>
      </c>
      <c r="R594" s="32">
        <f t="shared" si="1347"/>
        <v>1.5625293502534363E-2</v>
      </c>
      <c r="S594" s="32">
        <f t="shared" si="1347"/>
        <v>9.8310685071831879E-3</v>
      </c>
      <c r="T594" s="32">
        <f t="shared" si="1347"/>
        <v>1.6283758691615576E-2</v>
      </c>
      <c r="U594" s="32">
        <f t="shared" si="1347"/>
        <v>1.0245359373617329E-2</v>
      </c>
      <c r="V594" s="32">
        <f t="shared" si="1347"/>
        <v>6.4461400271557494E-3</v>
      </c>
      <c r="W594" s="32">
        <f t="shared" si="1347"/>
        <v>1.0677108863382736E-2</v>
      </c>
      <c r="X594" s="32">
        <f t="shared" si="1347"/>
        <v>6.7177866884576077E-3</v>
      </c>
      <c r="Y594" s="32">
        <f t="shared" si="1347"/>
        <v>4.2266739591264703E-3</v>
      </c>
      <c r="Z594" s="32">
        <f t="shared" si="1347"/>
        <v>3.5809862935574865E-2</v>
      </c>
      <c r="AA594" s="32">
        <f t="shared" si="1347"/>
        <v>2.2530726587335816E-2</v>
      </c>
      <c r="AB594" s="32">
        <f t="shared" si="1347"/>
        <v>1.417580518156574E-2</v>
      </c>
      <c r="AC594" s="32">
        <f t="shared" si="1347"/>
        <v>2.3480193497513274E-2</v>
      </c>
      <c r="AD594" s="32">
        <f t="shared" si="1347"/>
        <v>1.4773187511551676E-2</v>
      </c>
      <c r="AE594" s="32">
        <f t="shared" si="1347"/>
        <v>9.2949433859895753E-3</v>
      </c>
      <c r="AF594" s="32">
        <f t="shared" si="1347"/>
        <v>1.5395744118667457E-2</v>
      </c>
      <c r="AG594" s="32">
        <f t="shared" si="1347"/>
        <v>9.6866414141361865E-3</v>
      </c>
      <c r="AH594" s="32">
        <f t="shared" si="1347"/>
        <v>6.0946077800999214E-3</v>
      </c>
      <c r="AI594" s="32">
        <f t="shared" si="1347"/>
        <v>5.8335377173746879E-2</v>
      </c>
      <c r="AJ594" s="32">
        <f t="shared" si="1347"/>
        <v>3.6703252280954377E-2</v>
      </c>
      <c r="AK594" s="32">
        <f t="shared" si="1347"/>
        <v>2.3092826227677866E-2</v>
      </c>
      <c r="AL594" s="32">
        <f t="shared" si="1347"/>
        <v>3.8249963320280071E-2</v>
      </c>
      <c r="AM594" s="32">
        <f t="shared" si="1347"/>
        <v>2.4065980567848252E-2</v>
      </c>
      <c r="AN594" s="32">
        <f t="shared" si="1347"/>
        <v>1.5141751008816623E-2</v>
      </c>
      <c r="AO594" s="32">
        <f t="shared" si="1347"/>
        <v>2.5080144586108945E-2</v>
      </c>
      <c r="AP594" s="32">
        <f t="shared" si="1347"/>
        <v>1.5779839243090361E-2</v>
      </c>
      <c r="AQ594" s="32">
        <f t="shared" si="1347"/>
        <v>9.9283050655014637E-3</v>
      </c>
      <c r="AR594" s="32">
        <f t="shared" si="1347"/>
        <v>1.5237538773139136E-2</v>
      </c>
      <c r="AS594" s="32">
        <f t="shared" si="1347"/>
        <v>9.587102318128855E-3</v>
      </c>
      <c r="AT594" s="32">
        <f t="shared" si="1347"/>
        <v>6.031980113500735E-3</v>
      </c>
      <c r="AU594" s="32">
        <f t="shared" si="1347"/>
        <v>9.991112210142962E-3</v>
      </c>
      <c r="AV594" s="32">
        <f t="shared" si="1347"/>
        <v>6.2861736699498429E-3</v>
      </c>
      <c r="AW594" s="32">
        <f t="shared" ref="AW594:CB594" si="1348">AW593/$O593</f>
        <v>3.9551131623418393E-3</v>
      </c>
      <c r="AX594" s="32">
        <f t="shared" si="1348"/>
        <v>6.5510791921091233E-3</v>
      </c>
      <c r="AY594" s="32">
        <f t="shared" si="1348"/>
        <v>4.1217855090633004E-3</v>
      </c>
      <c r="AZ594" s="32">
        <f t="shared" si="1348"/>
        <v>2.5933308519896794E-3</v>
      </c>
      <c r="BA594" s="32">
        <f t="shared" si="1348"/>
        <v>2.1971607759293754E-2</v>
      </c>
      <c r="BB594" s="32">
        <f t="shared" si="1348"/>
        <v>1.3824020717405372E-2</v>
      </c>
      <c r="BC594" s="32">
        <f t="shared" si="1348"/>
        <v>8.6977498819774905E-3</v>
      </c>
      <c r="BD594" s="32">
        <f t="shared" si="1348"/>
        <v>1.4406578505140528E-2</v>
      </c>
      <c r="BE594" s="32">
        <f t="shared" si="1348"/>
        <v>9.0642815903059434E-3</v>
      </c>
      <c r="BF594" s="32">
        <f t="shared" si="1348"/>
        <v>5.7030335633851317E-3</v>
      </c>
      <c r="BG594" s="32">
        <f t="shared" si="1348"/>
        <v>9.4462593042143623E-3</v>
      </c>
      <c r="BH594" s="32">
        <f t="shared" si="1348"/>
        <v>5.9433649896742961E-3</v>
      </c>
      <c r="BI594" s="32">
        <f t="shared" si="1348"/>
        <v>3.7394259741236249E-3</v>
      </c>
      <c r="BJ594" s="32">
        <f t="shared" si="1348"/>
        <v>3.5792430371988766E-2</v>
      </c>
      <c r="BK594" s="32">
        <f t="shared" si="1348"/>
        <v>2.2519758426843794E-2</v>
      </c>
      <c r="BL594" s="32">
        <f t="shared" si="1348"/>
        <v>1.4168904272013071E-2</v>
      </c>
      <c r="BM594" s="32">
        <f t="shared" si="1348"/>
        <v>2.3468763127983634E-2</v>
      </c>
      <c r="BN594" s="32">
        <f t="shared" si="1348"/>
        <v>1.4765995790903992E-2</v>
      </c>
      <c r="BO594" s="32">
        <f t="shared" si="1348"/>
        <v>9.2904185238895168E-3</v>
      </c>
      <c r="BP594" s="32">
        <f t="shared" si="1348"/>
        <v>1.538824933186007E-2</v>
      </c>
      <c r="BQ594" s="32">
        <f t="shared" si="1348"/>
        <v>9.681925869910523E-3</v>
      </c>
      <c r="BR594" s="32">
        <f t="shared" si="1348"/>
        <v>6.0916408701776458E-3</v>
      </c>
      <c r="BS594" s="32">
        <f t="shared" si="1348"/>
        <v>9.3491903541425489E-3</v>
      </c>
      <c r="BT594" s="32">
        <f t="shared" si="1348"/>
        <v>5.882291481012103E-3</v>
      </c>
      <c r="BU594" s="32">
        <f t="shared" si="1348"/>
        <v>3.7009999536757733E-3</v>
      </c>
      <c r="BV594" s="32">
        <f t="shared" si="1348"/>
        <v>6.1301770117157149E-3</v>
      </c>
      <c r="BW594" s="32">
        <f t="shared" si="1348"/>
        <v>3.8569637206214247E-3</v>
      </c>
      <c r="BX594" s="32">
        <f t="shared" si="1348"/>
        <v>2.4267111885609843E-3</v>
      </c>
      <c r="BY594" s="32">
        <f t="shared" si="1348"/>
        <v>4.0194999536314752E-3</v>
      </c>
      <c r="BZ594" s="32">
        <f t="shared" si="1348"/>
        <v>2.5289751774813921E-3</v>
      </c>
      <c r="CA594" s="32">
        <f t="shared" si="1348"/>
        <v>1.5911719174268773E-3</v>
      </c>
      <c r="CB594" s="32">
        <f t="shared" si="1348"/>
        <v>1.3480966079003726E-2</v>
      </c>
      <c r="CC594" s="32">
        <f t="shared" ref="CC594:CS594" si="1349">CC593/$O593</f>
        <v>8.4819079426701402E-3</v>
      </c>
      <c r="CD594" s="32">
        <f t="shared" si="1349"/>
        <v>5.3366177116920353E-3</v>
      </c>
      <c r="CE594" s="32">
        <f t="shared" si="1349"/>
        <v>8.8393438600392355E-3</v>
      </c>
      <c r="CF594" s="32">
        <f t="shared" si="1349"/>
        <v>5.5615080147134472E-3</v>
      </c>
      <c r="CG594" s="32">
        <f t="shared" si="1349"/>
        <v>3.4991705139508634E-3</v>
      </c>
      <c r="CH594" s="32">
        <f t="shared" si="1349"/>
        <v>5.7958754156132129E-3</v>
      </c>
      <c r="CI594" s="32">
        <f t="shared" si="1349"/>
        <v>3.6466289904090727E-3</v>
      </c>
      <c r="CJ594" s="32">
        <f t="shared" si="1349"/>
        <v>2.294373505315409E-3</v>
      </c>
      <c r="CK594" s="32">
        <f t="shared" si="1349"/>
        <v>2.1960911782879608E-2</v>
      </c>
      <c r="CL594" s="32">
        <f t="shared" si="1349"/>
        <v>1.3817291059696118E-2</v>
      </c>
      <c r="CM594" s="32">
        <f t="shared" si="1349"/>
        <v>8.693515739050266E-3</v>
      </c>
      <c r="CN594" s="32">
        <f t="shared" si="1349"/>
        <v>1.4399565253056856E-2</v>
      </c>
      <c r="CO594" s="32">
        <f t="shared" si="1349"/>
        <v>9.0598690164441116E-3</v>
      </c>
      <c r="CP594" s="32">
        <f t="shared" si="1349"/>
        <v>5.7002572753159422E-3</v>
      </c>
      <c r="CQ594" s="32">
        <f t="shared" si="1349"/>
        <v>9.4416607801633846E-3</v>
      </c>
      <c r="CR594" s="32">
        <f t="shared" si="1349"/>
        <v>5.9404717061036696E-3</v>
      </c>
      <c r="CS594" s="32">
        <f t="shared" si="1349"/>
        <v>3.7376055879024686E-3</v>
      </c>
    </row>
    <row r="595" spans="2:97" ht="13.15" thickTop="1" x14ac:dyDescent="0.35">
      <c r="H595" s="34">
        <f t="shared" si="1345"/>
        <v>7.5100886088893105E-11</v>
      </c>
      <c r="I595" s="34">
        <f t="shared" ref="I595:J595" si="1350">I590</f>
        <v>-0.46334335281082673</v>
      </c>
      <c r="J595" s="34">
        <f t="shared" si="1350"/>
        <v>0.650025434670225</v>
      </c>
      <c r="K595" s="34">
        <f t="shared" si="1341"/>
        <v>-0.46334335276200922</v>
      </c>
      <c r="L595" s="34">
        <f>$CE$6-$CE$7*SUMPRODUCT($B$6:$CD$6,Q594:CS594)</f>
        <v>4.1949022033804795E-9</v>
      </c>
    </row>
    <row r="596" spans="2:97" ht="13.5" thickBot="1" x14ac:dyDescent="0.4">
      <c r="B596" s="39" t="s">
        <v>367</v>
      </c>
      <c r="D596" s="39" t="s">
        <v>368</v>
      </c>
      <c r="E596" s="39" t="s">
        <v>369</v>
      </c>
      <c r="F596" s="39" t="s">
        <v>370</v>
      </c>
      <c r="H596" s="39" t="s">
        <v>347</v>
      </c>
      <c r="I596" s="39" t="s">
        <v>371</v>
      </c>
      <c r="J596" s="39" t="s">
        <v>372</v>
      </c>
      <c r="K596" s="39" t="s">
        <v>349</v>
      </c>
      <c r="L596" s="39" t="s">
        <v>373</v>
      </c>
      <c r="M596" s="39" t="s">
        <v>374</v>
      </c>
      <c r="O596" s="45" t="s">
        <v>336</v>
      </c>
    </row>
    <row r="597" spans="2:97" ht="13.9" thickTop="1" thickBot="1" x14ac:dyDescent="0.4">
      <c r="B597" s="32">
        <f>1+B592</f>
        <v>8</v>
      </c>
      <c r="D597" s="32">
        <f>IF(F592,IF(M597&lt;0,D592,H597),E592)</f>
        <v>8.7617700437041956E-11</v>
      </c>
      <c r="E597" s="32">
        <f>IF(F592,IF(M597&lt;0,H597,E592),H597)</f>
        <v>1.0013451478519081E-10</v>
      </c>
      <c r="F597" s="32" t="b">
        <f>OR(F592,M597*M592&lt;=0)</f>
        <v>1</v>
      </c>
      <c r="H597" s="32">
        <f>IF(F592,(D592+E592)/2,2*H592)</f>
        <v>8.7617700437041956E-11</v>
      </c>
      <c r="I597" s="32">
        <f>I592</f>
        <v>-0.4884722930545482</v>
      </c>
      <c r="J597" s="32">
        <f>J592</f>
        <v>1</v>
      </c>
      <c r="K597" s="32">
        <f>I597+J597*H597</f>
        <v>-0.48847229296693051</v>
      </c>
      <c r="L597" s="32">
        <f>$CE$3-$CE$7*SUMPRODUCT($B$3:$CD$3,Q599:CS599)</f>
        <v>1.923069703479996E-9</v>
      </c>
      <c r="M597" s="32">
        <f>SUMPRODUCT(L597:L600,J597:J600)</f>
        <v>4.0227239537971027E-9</v>
      </c>
      <c r="O597" s="46">
        <f>SUM(Q597:CS597)</f>
        <v>-1.6469506083716112</v>
      </c>
      <c r="P597" s="39" t="s">
        <v>363</v>
      </c>
      <c r="Q597" s="32">
        <f t="shared" ref="Q597:AV597" si="1351">SUMPRODUCT(B$3:B$6,$K597:$K600)</f>
        <v>0.94689457154724566</v>
      </c>
      <c r="R597" s="32">
        <f t="shared" si="1351"/>
        <v>0.48355121879337265</v>
      </c>
      <c r="S597" s="32">
        <f t="shared" si="1351"/>
        <v>2.0207866039499645E-2</v>
      </c>
      <c r="T597" s="32">
        <f t="shared" si="1351"/>
        <v>0.52482845095779329</v>
      </c>
      <c r="U597" s="32">
        <f t="shared" si="1351"/>
        <v>6.1485098203920285E-2</v>
      </c>
      <c r="V597" s="32">
        <f t="shared" si="1351"/>
        <v>-0.40185825454995272</v>
      </c>
      <c r="W597" s="32">
        <f t="shared" si="1351"/>
        <v>0.10276233036834093</v>
      </c>
      <c r="X597" s="32">
        <f t="shared" si="1351"/>
        <v>-0.36058102238553208</v>
      </c>
      <c r="Y597" s="32">
        <f t="shared" si="1351"/>
        <v>-0.82392437513940509</v>
      </c>
      <c r="Z597" s="32">
        <f t="shared" si="1351"/>
        <v>1.3128835956298259</v>
      </c>
      <c r="AA597" s="32">
        <f t="shared" si="1351"/>
        <v>0.84954024287595287</v>
      </c>
      <c r="AB597" s="32">
        <f t="shared" si="1351"/>
        <v>0.38619689012207986</v>
      </c>
      <c r="AC597" s="32">
        <f t="shared" si="1351"/>
        <v>0.89081747504037345</v>
      </c>
      <c r="AD597" s="32">
        <f t="shared" si="1351"/>
        <v>0.4274741222865005</v>
      </c>
      <c r="AE597" s="32">
        <f t="shared" si="1351"/>
        <v>-3.5869230467372504E-2</v>
      </c>
      <c r="AF597" s="32">
        <f t="shared" si="1351"/>
        <v>0.46875135445092114</v>
      </c>
      <c r="AG597" s="32">
        <f t="shared" si="1351"/>
        <v>5.408001697048137E-3</v>
      </c>
      <c r="AH597" s="32">
        <f t="shared" si="1351"/>
        <v>-0.45793535105682487</v>
      </c>
      <c r="AI597" s="32">
        <f t="shared" si="1351"/>
        <v>1.800868961073266</v>
      </c>
      <c r="AJ597" s="32">
        <f t="shared" si="1351"/>
        <v>1.3375256083193929</v>
      </c>
      <c r="AK597" s="32">
        <f t="shared" si="1351"/>
        <v>0.87418225556551987</v>
      </c>
      <c r="AL597" s="32">
        <f t="shared" si="1351"/>
        <v>1.3788028404838137</v>
      </c>
      <c r="AM597" s="32">
        <f t="shared" si="1351"/>
        <v>0.91545948772994068</v>
      </c>
      <c r="AN597" s="32">
        <f t="shared" si="1351"/>
        <v>0.45211613497606767</v>
      </c>
      <c r="AO597" s="32">
        <f t="shared" si="1351"/>
        <v>0.95673671989436126</v>
      </c>
      <c r="AP597" s="32">
        <f t="shared" si="1351"/>
        <v>0.49339336714048831</v>
      </c>
      <c r="AQ597" s="32">
        <f t="shared" si="1351"/>
        <v>3.0050014386615309E-2</v>
      </c>
      <c r="AR597" s="32">
        <f t="shared" si="1351"/>
        <v>0.45842227858031515</v>
      </c>
      <c r="AS597" s="32">
        <f t="shared" si="1351"/>
        <v>-4.92107417355786E-3</v>
      </c>
      <c r="AT597" s="32">
        <f t="shared" si="1351"/>
        <v>-0.46826442692743087</v>
      </c>
      <c r="AU597" s="32">
        <f t="shared" si="1351"/>
        <v>3.6356157990862781E-2</v>
      </c>
      <c r="AV597" s="32">
        <f t="shared" si="1351"/>
        <v>-0.42698719476301022</v>
      </c>
      <c r="AW597" s="32">
        <f t="shared" ref="AW597:CB597" si="1352">SUMPRODUCT(AH$3:AH$6,$K597:$K600)</f>
        <v>-0.89033054751688323</v>
      </c>
      <c r="AX597" s="32">
        <f t="shared" si="1352"/>
        <v>-0.38570996259858964</v>
      </c>
      <c r="AY597" s="32">
        <f t="shared" si="1352"/>
        <v>-0.84905331535246265</v>
      </c>
      <c r="AZ597" s="32">
        <f t="shared" si="1352"/>
        <v>-1.3123966681063357</v>
      </c>
      <c r="BA597" s="32">
        <f t="shared" si="1352"/>
        <v>0.82441130266289542</v>
      </c>
      <c r="BB597" s="32">
        <f t="shared" si="1352"/>
        <v>0.36106794990902236</v>
      </c>
      <c r="BC597" s="32">
        <f t="shared" si="1352"/>
        <v>-0.10227540284485065</v>
      </c>
      <c r="BD597" s="32">
        <f t="shared" si="1352"/>
        <v>0.402345182073443</v>
      </c>
      <c r="BE597" s="32">
        <f t="shared" si="1352"/>
        <v>-6.0998170680430029E-2</v>
      </c>
      <c r="BF597" s="32">
        <f t="shared" si="1352"/>
        <v>-0.52434152343430307</v>
      </c>
      <c r="BG597" s="32">
        <f t="shared" si="1352"/>
        <v>-1.9720938516009368E-2</v>
      </c>
      <c r="BH597" s="32">
        <f t="shared" si="1352"/>
        <v>-0.48306429126988237</v>
      </c>
      <c r="BI597" s="32">
        <f t="shared" si="1352"/>
        <v>-0.94640764402375543</v>
      </c>
      <c r="BJ597" s="32">
        <f t="shared" si="1352"/>
        <v>1.3123966681063357</v>
      </c>
      <c r="BK597" s="32">
        <f t="shared" si="1352"/>
        <v>0.84905331535246265</v>
      </c>
      <c r="BL597" s="32">
        <f t="shared" si="1352"/>
        <v>0.38570996259858964</v>
      </c>
      <c r="BM597" s="32">
        <f t="shared" si="1352"/>
        <v>0.89033054751688323</v>
      </c>
      <c r="BN597" s="32">
        <f t="shared" si="1352"/>
        <v>0.42698719476301022</v>
      </c>
      <c r="BO597" s="32">
        <f t="shared" si="1352"/>
        <v>-3.6356157990862781E-2</v>
      </c>
      <c r="BP597" s="32">
        <f t="shared" si="1352"/>
        <v>0.46826442692743087</v>
      </c>
      <c r="BQ597" s="32">
        <f t="shared" si="1352"/>
        <v>4.92107417355786E-3</v>
      </c>
      <c r="BR597" s="32">
        <f t="shared" si="1352"/>
        <v>-0.45842227858031515</v>
      </c>
      <c r="BS597" s="32">
        <f t="shared" si="1352"/>
        <v>-3.0050014386615309E-2</v>
      </c>
      <c r="BT597" s="32">
        <f t="shared" si="1352"/>
        <v>-0.49339336714048831</v>
      </c>
      <c r="BU597" s="32">
        <f t="shared" si="1352"/>
        <v>-0.95673671989436126</v>
      </c>
      <c r="BV597" s="32">
        <f t="shared" si="1352"/>
        <v>-0.45211613497606767</v>
      </c>
      <c r="BW597" s="32">
        <f t="shared" si="1352"/>
        <v>-0.91545948772994068</v>
      </c>
      <c r="BX597" s="32">
        <f t="shared" si="1352"/>
        <v>-1.3788028404838137</v>
      </c>
      <c r="BY597" s="32">
        <f t="shared" si="1352"/>
        <v>-0.87418225556551987</v>
      </c>
      <c r="BZ597" s="32">
        <f t="shared" si="1352"/>
        <v>-1.3375256083193929</v>
      </c>
      <c r="CA597" s="32">
        <f t="shared" si="1352"/>
        <v>-1.800868961073266</v>
      </c>
      <c r="CB597" s="32">
        <f t="shared" si="1352"/>
        <v>0.33593900969596485</v>
      </c>
      <c r="CC597" s="32">
        <f t="shared" ref="CC597:CS597" si="1353">SUMPRODUCT(BN$3:BN$6,$K597:$K600)</f>
        <v>-0.12740434305790815</v>
      </c>
      <c r="CD597" s="32">
        <f t="shared" si="1353"/>
        <v>-0.59074769581178121</v>
      </c>
      <c r="CE597" s="32">
        <f t="shared" si="1353"/>
        <v>-8.6127110893487513E-2</v>
      </c>
      <c r="CF597" s="32">
        <f t="shared" si="1353"/>
        <v>-0.54947046364736052</v>
      </c>
      <c r="CG597" s="32">
        <f t="shared" si="1353"/>
        <v>-1.0128138164012335</v>
      </c>
      <c r="CH597" s="32">
        <f t="shared" si="1353"/>
        <v>-0.50819323148293982</v>
      </c>
      <c r="CI597" s="32">
        <f t="shared" si="1353"/>
        <v>-0.97153658423681288</v>
      </c>
      <c r="CJ597" s="32">
        <f t="shared" si="1353"/>
        <v>-1.4348799369906859</v>
      </c>
      <c r="CK597" s="32">
        <f t="shared" si="1353"/>
        <v>0.82392437513940509</v>
      </c>
      <c r="CL597" s="32">
        <f t="shared" si="1353"/>
        <v>0.36058102238553208</v>
      </c>
      <c r="CM597" s="32">
        <f t="shared" si="1353"/>
        <v>-0.10276233036834093</v>
      </c>
      <c r="CN597" s="32">
        <f t="shared" si="1353"/>
        <v>0.40185825454995272</v>
      </c>
      <c r="CO597" s="32">
        <f t="shared" si="1353"/>
        <v>-6.1485098203920285E-2</v>
      </c>
      <c r="CP597" s="32">
        <f t="shared" si="1353"/>
        <v>-0.52482845095779329</v>
      </c>
      <c r="CQ597" s="32">
        <f t="shared" si="1353"/>
        <v>-2.0207866039499645E-2</v>
      </c>
      <c r="CR597" s="32">
        <f t="shared" si="1353"/>
        <v>-0.48355121879337265</v>
      </c>
      <c r="CS597" s="32">
        <f t="shared" si="1353"/>
        <v>-0.94689457154724566</v>
      </c>
    </row>
    <row r="598" spans="2:97" ht="13.9" thickTop="1" thickBot="1" x14ac:dyDescent="0.4">
      <c r="H598" s="33">
        <f>H597</f>
        <v>8.7617700437041956E-11</v>
      </c>
      <c r="I598" s="33">
        <f t="shared" ref="I598:J598" si="1354">I593</f>
        <v>0.42698719479651182</v>
      </c>
      <c r="J598" s="33">
        <f t="shared" si="1354"/>
        <v>-0.38236083087571598</v>
      </c>
      <c r="K598" s="33">
        <f t="shared" ref="K598:K600" si="1355">I598+J598*H598</f>
        <v>0.42698719476301022</v>
      </c>
      <c r="L598" s="33">
        <f>$CE$4-$CE$7*SUMPRODUCT($B$4:$CD$4,Q599:CS599)</f>
        <v>-8.0319750850321725E-10</v>
      </c>
      <c r="M598" s="39" t="s">
        <v>375</v>
      </c>
      <c r="O598" s="47">
        <f t="shared" ref="O598:O599" si="1356">SUM(Q598:CS598)</f>
        <v>103.79476315527353</v>
      </c>
      <c r="P598" s="39" t="s">
        <v>365</v>
      </c>
      <c r="Q598" s="33">
        <f>EXP(Q597)</f>
        <v>2.5776923779590755</v>
      </c>
      <c r="R598" s="33">
        <f>EXP(R597)</f>
        <v>1.6218236383371296</v>
      </c>
      <c r="S598" s="33">
        <f t="shared" ref="S598:CD598" si="1357">EXP(S597)</f>
        <v>1.0204134272809045</v>
      </c>
      <c r="T598" s="33">
        <f t="shared" si="1357"/>
        <v>1.6901688766556588</v>
      </c>
      <c r="U598" s="33">
        <f t="shared" si="1357"/>
        <v>1.0634146496224695</v>
      </c>
      <c r="V598" s="33">
        <f t="shared" si="1357"/>
        <v>0.66907557738803958</v>
      </c>
      <c r="W598" s="33">
        <f t="shared" si="1357"/>
        <v>1.1082279856362309</v>
      </c>
      <c r="X598" s="33">
        <f t="shared" si="1357"/>
        <v>0.69727107824815693</v>
      </c>
      <c r="Y598" s="33">
        <f t="shared" si="1357"/>
        <v>0.43870662252066184</v>
      </c>
      <c r="Z598" s="33">
        <f t="shared" si="1357"/>
        <v>3.7168762419980954</v>
      </c>
      <c r="AA598" s="33">
        <f t="shared" si="1357"/>
        <v>2.3385714298534865</v>
      </c>
      <c r="AB598" s="33">
        <f t="shared" si="1357"/>
        <v>1.4713743413708695</v>
      </c>
      <c r="AC598" s="33">
        <f t="shared" si="1357"/>
        <v>2.4371211228781333</v>
      </c>
      <c r="AD598" s="33">
        <f t="shared" si="1357"/>
        <v>1.533379498799619</v>
      </c>
      <c r="AE598" s="33">
        <f t="shared" si="1357"/>
        <v>0.96476644729181305</v>
      </c>
      <c r="AF598" s="33">
        <f t="shared" si="1357"/>
        <v>1.5979976143585082</v>
      </c>
      <c r="AG598" s="33">
        <f t="shared" si="1357"/>
        <v>1.005422651334742</v>
      </c>
      <c r="AH598" s="33">
        <f t="shared" si="1357"/>
        <v>0.63258837105509835</v>
      </c>
      <c r="AI598" s="33">
        <f t="shared" si="1357"/>
        <v>6.0549066572524985</v>
      </c>
      <c r="AJ598" s="33">
        <f t="shared" si="1357"/>
        <v>3.8096053775167973</v>
      </c>
      <c r="AK598" s="33">
        <f t="shared" si="1357"/>
        <v>2.3969144288989628</v>
      </c>
      <c r="AL598" s="33">
        <f t="shared" si="1357"/>
        <v>3.9701458834456016</v>
      </c>
      <c r="AM598" s="33">
        <f t="shared" si="1357"/>
        <v>2.4979227531087305</v>
      </c>
      <c r="AN598" s="33">
        <f t="shared" si="1357"/>
        <v>1.5716344597098464</v>
      </c>
      <c r="AO598" s="33">
        <f t="shared" si="1357"/>
        <v>2.6031876671394163</v>
      </c>
      <c r="AP598" s="33">
        <f t="shared" si="1357"/>
        <v>1.6378646768305036</v>
      </c>
      <c r="AQ598" s="33">
        <f t="shared" si="1357"/>
        <v>1.0305060727937985</v>
      </c>
      <c r="AR598" s="33">
        <f t="shared" si="1357"/>
        <v>1.5815767280438964</v>
      </c>
      <c r="AS598" s="33">
        <f t="shared" si="1357"/>
        <v>0.99509101447411308</v>
      </c>
      <c r="AT598" s="33">
        <f t="shared" si="1357"/>
        <v>0.62608794725489691</v>
      </c>
      <c r="AU598" s="33">
        <f t="shared" si="1357"/>
        <v>1.0370251255113596</v>
      </c>
      <c r="AV598" s="33">
        <f t="shared" si="1357"/>
        <v>0.6524719072318077</v>
      </c>
      <c r="AW598" s="33">
        <f t="shared" si="1357"/>
        <v>0.4105200339449725</v>
      </c>
      <c r="AX598" s="33">
        <f t="shared" si="1357"/>
        <v>0.67996771315163329</v>
      </c>
      <c r="AY598" s="33">
        <f t="shared" si="1357"/>
        <v>0.42781975069054112</v>
      </c>
      <c r="AZ598" s="33">
        <f t="shared" si="1357"/>
        <v>0.26917416156802282</v>
      </c>
      <c r="BA598" s="33">
        <f t="shared" si="1357"/>
        <v>2.2805378235310791</v>
      </c>
      <c r="BB598" s="33">
        <f t="shared" si="1357"/>
        <v>1.4348609562375541</v>
      </c>
      <c r="BC598" s="33">
        <f t="shared" si="1357"/>
        <v>0.90278088900413733</v>
      </c>
      <c r="BD598" s="33">
        <f t="shared" si="1357"/>
        <v>1.4953274038153908</v>
      </c>
      <c r="BE598" s="33">
        <f t="shared" si="1357"/>
        <v>0.94082496084394829</v>
      </c>
      <c r="BF598" s="33">
        <f t="shared" si="1357"/>
        <v>0.59194501798637233</v>
      </c>
      <c r="BG598" s="33">
        <f t="shared" si="1357"/>
        <v>0.98047224717332315</v>
      </c>
      <c r="BH598" s="33">
        <f t="shared" si="1357"/>
        <v>0.61689016144674591</v>
      </c>
      <c r="BI598" s="33">
        <f t="shared" si="1357"/>
        <v>0.38813283332283838</v>
      </c>
      <c r="BJ598" s="33">
        <f t="shared" si="1357"/>
        <v>3.7150668332156789</v>
      </c>
      <c r="BK598" s="33">
        <f t="shared" si="1357"/>
        <v>2.3374329922494379</v>
      </c>
      <c r="BL598" s="33">
        <f t="shared" si="1357"/>
        <v>1.4706580631086512</v>
      </c>
      <c r="BM598" s="33">
        <f t="shared" si="1357"/>
        <v>2.4359347103972113</v>
      </c>
      <c r="BN598" s="33">
        <f t="shared" si="1357"/>
        <v>1.5326330358691196</v>
      </c>
      <c r="BO598" s="33">
        <f t="shared" si="1357"/>
        <v>0.96429679030862214</v>
      </c>
      <c r="BP598" s="33">
        <f t="shared" si="1357"/>
        <v>1.5972196947482102</v>
      </c>
      <c r="BQ598" s="33">
        <f t="shared" si="1357"/>
        <v>1.0049332025457804</v>
      </c>
      <c r="BR598" s="33">
        <f t="shared" si="1357"/>
        <v>0.63228042134687068</v>
      </c>
      <c r="BS598" s="33">
        <f t="shared" si="1357"/>
        <v>0.97039699852413908</v>
      </c>
      <c r="BT598" s="33">
        <f t="shared" si="1357"/>
        <v>0.61055105110096108</v>
      </c>
      <c r="BU598" s="33">
        <f t="shared" si="1357"/>
        <v>0.38414441364455187</v>
      </c>
      <c r="BV598" s="33">
        <f t="shared" si="1357"/>
        <v>0.6362802710400095</v>
      </c>
      <c r="BW598" s="33">
        <f t="shared" si="1357"/>
        <v>0.40033263588934997</v>
      </c>
      <c r="BX598" s="33">
        <f t="shared" si="1357"/>
        <v>0.25187991307063057</v>
      </c>
      <c r="BY598" s="33">
        <f t="shared" si="1357"/>
        <v>0.41720304569210515</v>
      </c>
      <c r="BZ598" s="33">
        <f t="shared" si="1357"/>
        <v>0.26249437957582544</v>
      </c>
      <c r="CA598" s="33">
        <f t="shared" si="1357"/>
        <v>0.1651553123122404</v>
      </c>
      <c r="CB598" s="33">
        <f t="shared" si="1357"/>
        <v>1.3992536813009486</v>
      </c>
      <c r="CC598" s="33">
        <f t="shared" si="1357"/>
        <v>0.88037762603810443</v>
      </c>
      <c r="CD598" s="33">
        <f t="shared" si="1357"/>
        <v>0.55391297145480878</v>
      </c>
      <c r="CE598" s="33">
        <f t="shared" ref="CE598:CS598" si="1358">EXP(CE597)</f>
        <v>0.91747760241011478</v>
      </c>
      <c r="CF598" s="33">
        <f t="shared" si="1358"/>
        <v>0.57725540718389889</v>
      </c>
      <c r="CG598" s="33">
        <f t="shared" si="1358"/>
        <v>0.3631955747450466</v>
      </c>
      <c r="CH598" s="33">
        <f t="shared" si="1358"/>
        <v>0.60158151604188448</v>
      </c>
      <c r="CI598" s="33">
        <f t="shared" si="1358"/>
        <v>0.37850099237827106</v>
      </c>
      <c r="CJ598" s="33">
        <f t="shared" si="1358"/>
        <v>0.23814395457815474</v>
      </c>
      <c r="CK598" s="33">
        <f t="shared" si="1358"/>
        <v>2.2794276372085145</v>
      </c>
      <c r="CL598" s="33">
        <f t="shared" si="1358"/>
        <v>1.4341624530196027</v>
      </c>
      <c r="CM598" s="33">
        <f t="shared" si="1358"/>
        <v>0.90234140714818944</v>
      </c>
      <c r="CN598" s="33">
        <f t="shared" si="1358"/>
        <v>1.4945994649869518</v>
      </c>
      <c r="CO598" s="33">
        <f t="shared" si="1358"/>
        <v>0.94036695879167864</v>
      </c>
      <c r="CP598" s="33">
        <f t="shared" si="1358"/>
        <v>0.59165685382794553</v>
      </c>
      <c r="CQ598" s="33">
        <f t="shared" si="1358"/>
        <v>0.97999494446549951</v>
      </c>
      <c r="CR598" s="33">
        <f t="shared" si="1358"/>
        <v>0.6165898537681378</v>
      </c>
      <c r="CS598" s="33">
        <f t="shared" si="1358"/>
        <v>0.3879438867688953</v>
      </c>
    </row>
    <row r="599" spans="2:97" ht="13.9" thickTop="1" thickBot="1" x14ac:dyDescent="0.4">
      <c r="H599" s="32">
        <f t="shared" ref="H599:H600" si="1359">H598</f>
        <v>8.7617700437041956E-11</v>
      </c>
      <c r="I599" s="32">
        <f t="shared" ref="I599:J599" si="1360">I594</f>
        <v>-0.42206612052809445</v>
      </c>
      <c r="J599" s="32">
        <f t="shared" si="1360"/>
        <v>-0.70029153970498426</v>
      </c>
      <c r="K599" s="32">
        <f t="shared" si="1355"/>
        <v>-0.42206612058945236</v>
      </c>
      <c r="L599" s="32">
        <f>$CE$5-$CE$7*SUMPRODUCT($B$5:$CD$5,Q599:CS599)</f>
        <v>-1.3860699255019426E-9</v>
      </c>
      <c r="M599" s="32">
        <f>SUMPRODUCT($B$7:$CD$7, LN(Q599:CS599))</f>
        <v>-2480.3390488774935</v>
      </c>
      <c r="O599" s="48">
        <f t="shared" si="1356"/>
        <v>0.99999999999999956</v>
      </c>
      <c r="P599" s="39" t="s">
        <v>366</v>
      </c>
      <c r="Q599" s="32">
        <f t="shared" ref="Q599:AV599" si="1361">Q598/$O598</f>
        <v>2.4834512836673012E-2</v>
      </c>
      <c r="R599" s="32">
        <f t="shared" si="1361"/>
        <v>1.5625293502630137E-2</v>
      </c>
      <c r="S599" s="32">
        <f t="shared" si="1361"/>
        <v>9.8310685073234351E-3</v>
      </c>
      <c r="T599" s="32">
        <f t="shared" si="1361"/>
        <v>1.6283758691440164E-2</v>
      </c>
      <c r="U599" s="32">
        <f t="shared" si="1361"/>
        <v>1.0245359373590326E-2</v>
      </c>
      <c r="V599" s="32">
        <f t="shared" si="1361"/>
        <v>6.4461400271912045E-3</v>
      </c>
      <c r="W599" s="32">
        <f t="shared" si="1361"/>
        <v>1.0677108863174132E-2</v>
      </c>
      <c r="X599" s="32">
        <f t="shared" si="1361"/>
        <v>6.717786688381017E-3</v>
      </c>
      <c r="Y599" s="32">
        <f t="shared" si="1361"/>
        <v>4.2266739591126697E-3</v>
      </c>
      <c r="Z599" s="32">
        <f t="shared" si="1361"/>
        <v>3.580986293535611E-2</v>
      </c>
      <c r="AA599" s="32">
        <f t="shared" si="1361"/>
        <v>2.2530726587381495E-2</v>
      </c>
      <c r="AB599" s="32">
        <f t="shared" si="1361"/>
        <v>1.4175805181709815E-2</v>
      </c>
      <c r="AC599" s="32">
        <f t="shared" si="1361"/>
        <v>2.3480193497164022E-2</v>
      </c>
      <c r="AD599" s="32">
        <f t="shared" si="1361"/>
        <v>1.4773187511452134E-2</v>
      </c>
      <c r="AE599" s="32">
        <f t="shared" si="1361"/>
        <v>9.2949433860025719E-3</v>
      </c>
      <c r="AF599" s="32">
        <f t="shared" si="1361"/>
        <v>1.5395744118303509E-2</v>
      </c>
      <c r="AG599" s="32">
        <f t="shared" si="1361"/>
        <v>9.6866414139860114E-3</v>
      </c>
      <c r="AH599" s="32">
        <f t="shared" si="1361"/>
        <v>6.0946077800550216E-3</v>
      </c>
      <c r="AI599" s="32">
        <f t="shared" si="1361"/>
        <v>5.8335377173071426E-2</v>
      </c>
      <c r="AJ599" s="32">
        <f t="shared" si="1361"/>
        <v>3.6703252280828019E-2</v>
      </c>
      <c r="AK599" s="32">
        <f t="shared" si="1361"/>
        <v>2.3092826227786252E-2</v>
      </c>
      <c r="AL599" s="32">
        <f t="shared" si="1361"/>
        <v>3.8249963319501916E-2</v>
      </c>
      <c r="AM599" s="32">
        <f t="shared" si="1361"/>
        <v>2.4065980567554459E-2</v>
      </c>
      <c r="AN599" s="32">
        <f t="shared" si="1361"/>
        <v>1.5141751008754973E-2</v>
      </c>
      <c r="AO599" s="32">
        <f t="shared" si="1361"/>
        <v>2.5080144585378876E-2</v>
      </c>
      <c r="AP599" s="32">
        <f t="shared" si="1361"/>
        <v>1.577983924275941E-2</v>
      </c>
      <c r="AQ599" s="32">
        <f t="shared" si="1361"/>
        <v>9.9283050653740153E-3</v>
      </c>
      <c r="AR599" s="32">
        <f t="shared" si="1361"/>
        <v>1.5237538773299284E-2</v>
      </c>
      <c r="AS599" s="32">
        <f t="shared" si="1361"/>
        <v>9.5871023183076182E-3</v>
      </c>
      <c r="AT599" s="32">
        <f t="shared" si="1361"/>
        <v>6.0319801136622863E-3</v>
      </c>
      <c r="AU599" s="32">
        <f t="shared" si="1361"/>
        <v>9.9911122101603942E-3</v>
      </c>
      <c r="AV599" s="32">
        <f t="shared" si="1361"/>
        <v>6.2861736700119573E-3</v>
      </c>
      <c r="AW599" s="32">
        <f t="shared" ref="AW599:CB599" si="1362">AW598/$O598</f>
        <v>3.9551131624130991E-3</v>
      </c>
      <c r="AX599" s="32">
        <f t="shared" si="1362"/>
        <v>6.5510791920631306E-3</v>
      </c>
      <c r="AY599" s="32">
        <f t="shared" si="1362"/>
        <v>4.1217855090678992E-3</v>
      </c>
      <c r="AZ599" s="32">
        <f t="shared" si="1362"/>
        <v>2.5933308520136723E-3</v>
      </c>
      <c r="BA599" s="32">
        <f t="shared" si="1362"/>
        <v>2.1971607759434551E-2</v>
      </c>
      <c r="BB599" s="32">
        <f t="shared" si="1362"/>
        <v>1.3824020717606432E-2</v>
      </c>
      <c r="BC599" s="32">
        <f t="shared" si="1362"/>
        <v>8.697749882174758E-3</v>
      </c>
      <c r="BD599" s="32">
        <f t="shared" si="1362"/>
        <v>1.4406578505106567E-2</v>
      </c>
      <c r="BE599" s="32">
        <f t="shared" si="1362"/>
        <v>9.0642815903583234E-3</v>
      </c>
      <c r="BF599" s="32">
        <f t="shared" si="1362"/>
        <v>5.7030335634644901E-3</v>
      </c>
      <c r="BG599" s="32">
        <f t="shared" si="1362"/>
        <v>9.4462593041092936E-3</v>
      </c>
      <c r="BH599" s="32">
        <f t="shared" si="1362"/>
        <v>5.9433649896565464E-3</v>
      </c>
      <c r="BI599" s="32">
        <f t="shared" si="1362"/>
        <v>3.7394259741428816E-3</v>
      </c>
      <c r="BJ599" s="32">
        <f t="shared" si="1362"/>
        <v>3.5792430372022351E-2</v>
      </c>
      <c r="BK599" s="32">
        <f t="shared" si="1362"/>
        <v>2.2519758427048151E-2</v>
      </c>
      <c r="BL599" s="32">
        <f t="shared" si="1362"/>
        <v>1.416890427225693E-2</v>
      </c>
      <c r="BM599" s="32">
        <f t="shared" si="1362"/>
        <v>2.3468763127799941E-2</v>
      </c>
      <c r="BN599" s="32">
        <f t="shared" si="1362"/>
        <v>1.4765995790908558E-2</v>
      </c>
      <c r="BO599" s="32">
        <f t="shared" si="1362"/>
        <v>9.2904185239679783E-3</v>
      </c>
      <c r="BP599" s="32">
        <f t="shared" si="1362"/>
        <v>1.538824933160474E-2</v>
      </c>
      <c r="BQ599" s="32">
        <f t="shared" si="1362"/>
        <v>9.681925869828651E-3</v>
      </c>
      <c r="BR599" s="32">
        <f t="shared" si="1362"/>
        <v>6.091640870175696E-3</v>
      </c>
      <c r="BS599" s="32">
        <f t="shared" si="1362"/>
        <v>9.3491903543578333E-3</v>
      </c>
      <c r="BT599" s="32">
        <f t="shared" si="1362"/>
        <v>5.8822914811954138E-3</v>
      </c>
      <c r="BU599" s="32">
        <f t="shared" si="1362"/>
        <v>3.7009999538212207E-3</v>
      </c>
      <c r="BV599" s="32">
        <f t="shared" si="1362"/>
        <v>6.1301770118031415E-3</v>
      </c>
      <c r="BW599" s="32">
        <f t="shared" si="1362"/>
        <v>3.8569637207078126E-3</v>
      </c>
      <c r="BX599" s="32">
        <f t="shared" si="1362"/>
        <v>2.4267111886350813E-3</v>
      </c>
      <c r="BY599" s="32">
        <f t="shared" si="1362"/>
        <v>4.0194999536535695E-3</v>
      </c>
      <c r="BZ599" s="32">
        <f t="shared" si="1362"/>
        <v>2.5289751775158689E-3</v>
      </c>
      <c r="CA599" s="32">
        <f t="shared" si="1362"/>
        <v>1.5911719174615151E-3</v>
      </c>
      <c r="CB599" s="32">
        <f t="shared" si="1362"/>
        <v>1.3480966079258848E-2</v>
      </c>
      <c r="CC599" s="32">
        <f t="shared" ref="CC599:CS599" si="1363">CC598/$O598</f>
        <v>8.4819079428996684E-3</v>
      </c>
      <c r="CD599" s="32">
        <f t="shared" si="1363"/>
        <v>5.3366177118798694E-3</v>
      </c>
      <c r="CE599" s="32">
        <f t="shared" si="1363"/>
        <v>8.8393438601290387E-3</v>
      </c>
      <c r="CF599" s="32">
        <f t="shared" si="1363"/>
        <v>5.5615080148151974E-3</v>
      </c>
      <c r="CG599" s="32">
        <f t="shared" si="1363"/>
        <v>3.4991705140433537E-3</v>
      </c>
      <c r="CH599" s="32">
        <f t="shared" si="1363"/>
        <v>5.7958754156212915E-3</v>
      </c>
      <c r="CI599" s="32">
        <f t="shared" si="1363"/>
        <v>3.6466289904438253E-3</v>
      </c>
      <c r="CJ599" s="32">
        <f t="shared" si="1363"/>
        <v>2.2943735053559421E-3</v>
      </c>
      <c r="CK599" s="32">
        <f t="shared" si="1363"/>
        <v>2.1960911783175094E-2</v>
      </c>
      <c r="CL599" s="32">
        <f t="shared" si="1363"/>
        <v>1.3817291059994454E-2</v>
      </c>
      <c r="CM599" s="32">
        <f t="shared" si="1363"/>
        <v>8.6935157393087034E-3</v>
      </c>
      <c r="CN599" s="32">
        <f t="shared" si="1363"/>
        <v>1.4399565253124386E-2</v>
      </c>
      <c r="CO599" s="32">
        <f t="shared" si="1363"/>
        <v>9.0598690165603138E-3</v>
      </c>
      <c r="CP599" s="32">
        <f t="shared" si="1363"/>
        <v>5.7002572754354325E-3</v>
      </c>
      <c r="CQ599" s="32">
        <f t="shared" si="1363"/>
        <v>9.4416607801249032E-3</v>
      </c>
      <c r="CR599" s="32">
        <f t="shared" si="1363"/>
        <v>5.9404717061277918E-3</v>
      </c>
      <c r="CS599" s="32">
        <f t="shared" si="1363"/>
        <v>3.7376055879480554E-3</v>
      </c>
    </row>
    <row r="600" spans="2:97" ht="13.15" thickTop="1" x14ac:dyDescent="0.35">
      <c r="H600" s="34">
        <f t="shared" si="1359"/>
        <v>8.7617700437041956E-11</v>
      </c>
      <c r="I600" s="34">
        <f t="shared" ref="I600:J600" si="1364">I595</f>
        <v>-0.46334335281082673</v>
      </c>
      <c r="J600" s="34">
        <f t="shared" si="1364"/>
        <v>0.650025434670225</v>
      </c>
      <c r="K600" s="34">
        <f t="shared" si="1355"/>
        <v>-0.46334335275387301</v>
      </c>
      <c r="L600" s="34">
        <f>$CE$6-$CE$7*SUMPRODUCT($B$6:$CD$6,Q599:CS599)</f>
        <v>1.2643965874303831E-9</v>
      </c>
    </row>
    <row r="601" spans="2:97" ht="13.5" thickBot="1" x14ac:dyDescent="0.4">
      <c r="B601" s="39" t="s">
        <v>367</v>
      </c>
      <c r="D601" s="39" t="s">
        <v>368</v>
      </c>
      <c r="E601" s="39" t="s">
        <v>369</v>
      </c>
      <c r="F601" s="39" t="s">
        <v>370</v>
      </c>
      <c r="H601" s="39" t="s">
        <v>347</v>
      </c>
      <c r="I601" s="39" t="s">
        <v>371</v>
      </c>
      <c r="J601" s="39" t="s">
        <v>372</v>
      </c>
      <c r="K601" s="39" t="s">
        <v>349</v>
      </c>
      <c r="L601" s="39" t="s">
        <v>373</v>
      </c>
      <c r="M601" s="39" t="s">
        <v>374</v>
      </c>
      <c r="O601" s="45" t="s">
        <v>336</v>
      </c>
    </row>
    <row r="602" spans="2:97" ht="13.9" thickTop="1" thickBot="1" x14ac:dyDescent="0.4">
      <c r="B602" s="32">
        <f>1+B597</f>
        <v>9</v>
      </c>
      <c r="D602" s="32">
        <f>IF(F597,IF(M602&lt;0,D597,H602),E597)</f>
        <v>8.7617700437041956E-11</v>
      </c>
      <c r="E602" s="32">
        <f>IF(F597,IF(M602&lt;0,H602,E597),H602)</f>
        <v>9.3876107611116382E-11</v>
      </c>
      <c r="F602" s="32" t="b">
        <f>OR(F597,M602*M597&lt;=0)</f>
        <v>1</v>
      </c>
      <c r="H602" s="32">
        <f>IF(F597,(D597+E597)/2,2*H597)</f>
        <v>9.3876107611116382E-11</v>
      </c>
      <c r="I602" s="32">
        <f>I597</f>
        <v>-0.4884722930545482</v>
      </c>
      <c r="J602" s="32">
        <f>J597</f>
        <v>1</v>
      </c>
      <c r="K602" s="32">
        <f>I602+J602*H602</f>
        <v>-0.48847229296067207</v>
      </c>
      <c r="L602" s="32">
        <f>$CE$3-$CE$7*SUMPRODUCT($B$3:$CD$3,Q604:CS604)</f>
        <v>-3.0550495466741268E-10</v>
      </c>
      <c r="M602" s="32">
        <f>SUMPRODUCT(L602:L605,J602:J605)</f>
        <v>-6.3914873376741006E-10</v>
      </c>
      <c r="O602" s="46">
        <f>SUM(Q602:CS602)</f>
        <v>-1.6469506083623771</v>
      </c>
      <c r="P602" s="39" t="s">
        <v>363</v>
      </c>
      <c r="Q602" s="32">
        <f t="shared" ref="Q602:AV602" si="1365">SUMPRODUCT(B$3:B$6,$K602:$K605)</f>
        <v>0.94689457154369472</v>
      </c>
      <c r="R602" s="32">
        <f t="shared" si="1365"/>
        <v>0.4835512187938899</v>
      </c>
      <c r="S602" s="32">
        <f t="shared" si="1365"/>
        <v>2.0207866044085032E-2</v>
      </c>
      <c r="T602" s="32">
        <f t="shared" si="1365"/>
        <v>0.52482845094985975</v>
      </c>
      <c r="U602" s="32">
        <f t="shared" si="1365"/>
        <v>6.1485098200054822E-2</v>
      </c>
      <c r="V602" s="32">
        <f t="shared" si="1365"/>
        <v>-0.40185825454975005</v>
      </c>
      <c r="W602" s="32">
        <f t="shared" si="1365"/>
        <v>0.10276233035602461</v>
      </c>
      <c r="X602" s="32">
        <f t="shared" si="1365"/>
        <v>-0.36058102239378026</v>
      </c>
      <c r="Y602" s="32">
        <f t="shared" si="1365"/>
        <v>-0.82392437514358519</v>
      </c>
      <c r="Z602" s="32">
        <f t="shared" si="1365"/>
        <v>1.312883595624224</v>
      </c>
      <c r="AA602" s="32">
        <f t="shared" si="1365"/>
        <v>0.84954024287441898</v>
      </c>
      <c r="AB602" s="32">
        <f t="shared" si="1365"/>
        <v>0.38619689012461411</v>
      </c>
      <c r="AC602" s="32">
        <f t="shared" si="1365"/>
        <v>0.89081747503038877</v>
      </c>
      <c r="AD602" s="32">
        <f t="shared" si="1365"/>
        <v>0.4274741222805839</v>
      </c>
      <c r="AE602" s="32">
        <f t="shared" si="1365"/>
        <v>-3.586923046922097E-2</v>
      </c>
      <c r="AF602" s="32">
        <f t="shared" si="1365"/>
        <v>0.46875135443655369</v>
      </c>
      <c r="AG602" s="32">
        <f t="shared" si="1365"/>
        <v>5.4080016867488201E-3</v>
      </c>
      <c r="AH602" s="32">
        <f t="shared" si="1365"/>
        <v>-0.45793535106305605</v>
      </c>
      <c r="AI602" s="32">
        <f t="shared" si="1365"/>
        <v>1.8008689610649293</v>
      </c>
      <c r="AJ602" s="32">
        <f t="shared" si="1365"/>
        <v>1.3375256083151243</v>
      </c>
      <c r="AK602" s="32">
        <f t="shared" si="1365"/>
        <v>0.87418225556531948</v>
      </c>
      <c r="AL602" s="32">
        <f t="shared" si="1365"/>
        <v>1.3788028404710944</v>
      </c>
      <c r="AM602" s="32">
        <f t="shared" si="1365"/>
        <v>0.91545948772128938</v>
      </c>
      <c r="AN602" s="32">
        <f t="shared" si="1365"/>
        <v>0.45211613497148451</v>
      </c>
      <c r="AO602" s="32">
        <f t="shared" si="1365"/>
        <v>0.95673671987725917</v>
      </c>
      <c r="AP602" s="32">
        <f t="shared" si="1365"/>
        <v>0.4933933671274543</v>
      </c>
      <c r="AQ602" s="32">
        <f t="shared" si="1365"/>
        <v>3.0050014377649426E-2</v>
      </c>
      <c r="AR602" s="32">
        <f t="shared" si="1365"/>
        <v>0.4584222785830227</v>
      </c>
      <c r="AS602" s="32">
        <f t="shared" si="1365"/>
        <v>-4.9210741667821689E-3</v>
      </c>
      <c r="AT602" s="32">
        <f t="shared" si="1365"/>
        <v>-0.46826442691658704</v>
      </c>
      <c r="AU602" s="32">
        <f t="shared" si="1365"/>
        <v>3.6356157989187621E-2</v>
      </c>
      <c r="AV602" s="32">
        <f t="shared" si="1365"/>
        <v>-0.42698719476061725</v>
      </c>
      <c r="AW602" s="32">
        <f t="shared" ref="AW602:CB602" si="1366">SUMPRODUCT(AH$3:AH$6,$K602:$K605)</f>
        <v>-0.89033054751042218</v>
      </c>
      <c r="AX602" s="32">
        <f t="shared" si="1366"/>
        <v>-0.38570996260464752</v>
      </c>
      <c r="AY602" s="32">
        <f t="shared" si="1366"/>
        <v>-0.84905331535445239</v>
      </c>
      <c r="AZ602" s="32">
        <f t="shared" si="1366"/>
        <v>-1.3123966681042574</v>
      </c>
      <c r="BA602" s="32">
        <f t="shared" si="1366"/>
        <v>0.82441130266355178</v>
      </c>
      <c r="BB602" s="32">
        <f t="shared" si="1366"/>
        <v>0.36106794991374691</v>
      </c>
      <c r="BC602" s="32">
        <f t="shared" si="1366"/>
        <v>-0.10227540283605796</v>
      </c>
      <c r="BD602" s="32">
        <f t="shared" si="1366"/>
        <v>0.4023451820697167</v>
      </c>
      <c r="BE602" s="32">
        <f t="shared" si="1366"/>
        <v>-6.0998170680088178E-2</v>
      </c>
      <c r="BF602" s="32">
        <f t="shared" si="1366"/>
        <v>-0.52434152342989304</v>
      </c>
      <c r="BG602" s="32">
        <f t="shared" si="1366"/>
        <v>-1.9720938524118381E-2</v>
      </c>
      <c r="BH602" s="32">
        <f t="shared" si="1366"/>
        <v>-0.48306429127392325</v>
      </c>
      <c r="BI602" s="32">
        <f t="shared" si="1366"/>
        <v>-0.94640764402372812</v>
      </c>
      <c r="BJ602" s="32">
        <f t="shared" si="1366"/>
        <v>1.3123966681042574</v>
      </c>
      <c r="BK602" s="32">
        <f t="shared" si="1366"/>
        <v>0.84905331535445239</v>
      </c>
      <c r="BL602" s="32">
        <f t="shared" si="1366"/>
        <v>0.38570996260464752</v>
      </c>
      <c r="BM602" s="32">
        <f t="shared" si="1366"/>
        <v>0.89033054751042218</v>
      </c>
      <c r="BN602" s="32">
        <f t="shared" si="1366"/>
        <v>0.42698719476061725</v>
      </c>
      <c r="BO602" s="32">
        <f t="shared" si="1366"/>
        <v>-3.6356157989187621E-2</v>
      </c>
      <c r="BP602" s="32">
        <f t="shared" si="1366"/>
        <v>0.46826442691658704</v>
      </c>
      <c r="BQ602" s="32">
        <f t="shared" si="1366"/>
        <v>4.9210741667821689E-3</v>
      </c>
      <c r="BR602" s="32">
        <f t="shared" si="1366"/>
        <v>-0.4584222785830227</v>
      </c>
      <c r="BS602" s="32">
        <f t="shared" si="1366"/>
        <v>-3.0050014377649426E-2</v>
      </c>
      <c r="BT602" s="32">
        <f t="shared" si="1366"/>
        <v>-0.4933933671274543</v>
      </c>
      <c r="BU602" s="32">
        <f t="shared" si="1366"/>
        <v>-0.95673671987725917</v>
      </c>
      <c r="BV602" s="32">
        <f t="shared" si="1366"/>
        <v>-0.45211613497148451</v>
      </c>
      <c r="BW602" s="32">
        <f t="shared" si="1366"/>
        <v>-0.91545948772128938</v>
      </c>
      <c r="BX602" s="32">
        <f t="shared" si="1366"/>
        <v>-1.3788028404710944</v>
      </c>
      <c r="BY602" s="32">
        <f t="shared" si="1366"/>
        <v>-0.87418225556531948</v>
      </c>
      <c r="BZ602" s="32">
        <f t="shared" si="1366"/>
        <v>-1.3375256083151243</v>
      </c>
      <c r="CA602" s="32">
        <f t="shared" si="1366"/>
        <v>-1.8008689610649293</v>
      </c>
      <c r="CB602" s="32">
        <f t="shared" si="1366"/>
        <v>0.33593900970287971</v>
      </c>
      <c r="CC602" s="32">
        <f t="shared" ref="CC602:CS602" si="1367">SUMPRODUCT(BN$3:BN$6,$K602:$K605)</f>
        <v>-0.12740434304692516</v>
      </c>
      <c r="CD602" s="32">
        <f t="shared" si="1367"/>
        <v>-0.59074769579673003</v>
      </c>
      <c r="CE602" s="32">
        <f t="shared" si="1367"/>
        <v>-8.6127110890955372E-2</v>
      </c>
      <c r="CF602" s="32">
        <f t="shared" si="1367"/>
        <v>-0.54947046364076024</v>
      </c>
      <c r="CG602" s="32">
        <f t="shared" si="1367"/>
        <v>-1.0128138163905651</v>
      </c>
      <c r="CH602" s="32">
        <f t="shared" si="1367"/>
        <v>-0.50819323148479045</v>
      </c>
      <c r="CI602" s="32">
        <f t="shared" si="1367"/>
        <v>-0.97153658423459532</v>
      </c>
      <c r="CJ602" s="32">
        <f t="shared" si="1367"/>
        <v>-1.4348799369844003</v>
      </c>
      <c r="CK602" s="32">
        <f t="shared" si="1367"/>
        <v>0.82392437514358519</v>
      </c>
      <c r="CL602" s="32">
        <f t="shared" si="1367"/>
        <v>0.36058102239378026</v>
      </c>
      <c r="CM602" s="32">
        <f t="shared" si="1367"/>
        <v>-0.10276233035602461</v>
      </c>
      <c r="CN602" s="32">
        <f t="shared" si="1367"/>
        <v>0.40185825454975005</v>
      </c>
      <c r="CO602" s="32">
        <f t="shared" si="1367"/>
        <v>-6.1485098200054822E-2</v>
      </c>
      <c r="CP602" s="32">
        <f t="shared" si="1367"/>
        <v>-0.52482845094985975</v>
      </c>
      <c r="CQ602" s="32">
        <f t="shared" si="1367"/>
        <v>-2.0207866044085032E-2</v>
      </c>
      <c r="CR602" s="32">
        <f t="shared" si="1367"/>
        <v>-0.4835512187938899</v>
      </c>
      <c r="CS602" s="32">
        <f t="shared" si="1367"/>
        <v>-0.94689457154369472</v>
      </c>
    </row>
    <row r="603" spans="2:97" ht="13.9" thickTop="1" thickBot="1" x14ac:dyDescent="0.4">
      <c r="H603" s="33">
        <f>H602</f>
        <v>9.3876107611116382E-11</v>
      </c>
      <c r="I603" s="33">
        <f t="shared" ref="I603:J603" si="1368">I598</f>
        <v>0.42698719479651182</v>
      </c>
      <c r="J603" s="33">
        <f t="shared" si="1368"/>
        <v>-0.38236083087571598</v>
      </c>
      <c r="K603" s="33">
        <f t="shared" ref="K603:K605" si="1369">I603+J603*H603</f>
        <v>0.42698719476061725</v>
      </c>
      <c r="L603" s="33">
        <f>$CE$4-$CE$7*SUMPRODUCT($B$4:$CD$4,Q604:CS604)</f>
        <v>1.2744294508593157E-10</v>
      </c>
      <c r="M603" s="39" t="s">
        <v>375</v>
      </c>
      <c r="O603" s="47">
        <f t="shared" ref="O603:O604" si="1370">SUM(Q603:CS603)</f>
        <v>103.79476315500909</v>
      </c>
      <c r="P603" s="39" t="s">
        <v>365</v>
      </c>
      <c r="Q603" s="33">
        <f>EXP(Q602)</f>
        <v>2.5776923779499223</v>
      </c>
      <c r="R603" s="33">
        <f>EXP(R602)</f>
        <v>1.6218236383379685</v>
      </c>
      <c r="S603" s="33">
        <f t="shared" ref="S603:CD603" si="1371">EXP(S602)</f>
        <v>1.0204134272855836</v>
      </c>
      <c r="T603" s="33">
        <f t="shared" si="1371"/>
        <v>1.6901688766422498</v>
      </c>
      <c r="U603" s="33">
        <f t="shared" si="1371"/>
        <v>1.0634146496183587</v>
      </c>
      <c r="V603" s="33">
        <f t="shared" si="1371"/>
        <v>0.66907557738817525</v>
      </c>
      <c r="W603" s="33">
        <f t="shared" si="1371"/>
        <v>1.1082279856225816</v>
      </c>
      <c r="X603" s="33">
        <f t="shared" si="1371"/>
        <v>0.69727107824240575</v>
      </c>
      <c r="Y603" s="33">
        <f t="shared" si="1371"/>
        <v>0.43870662251882803</v>
      </c>
      <c r="Z603" s="33">
        <f t="shared" si="1371"/>
        <v>3.7168762419772734</v>
      </c>
      <c r="AA603" s="33">
        <f t="shared" si="1371"/>
        <v>2.3385714298498992</v>
      </c>
      <c r="AB603" s="33">
        <f t="shared" si="1371"/>
        <v>1.4713743413745983</v>
      </c>
      <c r="AC603" s="33">
        <f t="shared" si="1371"/>
        <v>2.4371211228537994</v>
      </c>
      <c r="AD603" s="33">
        <f t="shared" si="1371"/>
        <v>1.5333794987905467</v>
      </c>
      <c r="AE603" s="33">
        <f t="shared" si="1371"/>
        <v>0.96476644729002969</v>
      </c>
      <c r="AF603" s="33">
        <f t="shared" si="1371"/>
        <v>1.597997614335549</v>
      </c>
      <c r="AG603" s="33">
        <f t="shared" si="1371"/>
        <v>1.0054226513243867</v>
      </c>
      <c r="AH603" s="33">
        <f t="shared" si="1371"/>
        <v>0.63258837105115662</v>
      </c>
      <c r="AI603" s="33">
        <f t="shared" si="1371"/>
        <v>6.0549066572020207</v>
      </c>
      <c r="AJ603" s="33">
        <f t="shared" si="1371"/>
        <v>3.8096053775005356</v>
      </c>
      <c r="AK603" s="33">
        <f t="shared" si="1371"/>
        <v>2.3969144288984823</v>
      </c>
      <c r="AL603" s="33">
        <f t="shared" si="1371"/>
        <v>3.9701458833951038</v>
      </c>
      <c r="AM603" s="33">
        <f t="shared" si="1371"/>
        <v>2.4979227530871202</v>
      </c>
      <c r="AN603" s="33">
        <f t="shared" si="1371"/>
        <v>1.5716344597026433</v>
      </c>
      <c r="AO603" s="33">
        <f t="shared" si="1371"/>
        <v>2.6031876670948964</v>
      </c>
      <c r="AP603" s="33">
        <f t="shared" si="1371"/>
        <v>1.6378646768091556</v>
      </c>
      <c r="AQ603" s="33">
        <f t="shared" si="1371"/>
        <v>1.0305060727845592</v>
      </c>
      <c r="AR603" s="33">
        <f t="shared" si="1371"/>
        <v>1.5815767280481787</v>
      </c>
      <c r="AS603" s="33">
        <f t="shared" si="1371"/>
        <v>0.99509101448085546</v>
      </c>
      <c r="AT603" s="33">
        <f t="shared" si="1371"/>
        <v>0.62608794726168615</v>
      </c>
      <c r="AU603" s="33">
        <f t="shared" si="1371"/>
        <v>1.0370251255096223</v>
      </c>
      <c r="AV603" s="33">
        <f t="shared" si="1371"/>
        <v>0.65247190723336912</v>
      </c>
      <c r="AW603" s="33">
        <f t="shared" si="1371"/>
        <v>0.41052003394762493</v>
      </c>
      <c r="AX603" s="33">
        <f t="shared" si="1371"/>
        <v>0.67996771314751414</v>
      </c>
      <c r="AY603" s="33">
        <f t="shared" si="1371"/>
        <v>0.42781975068968986</v>
      </c>
      <c r="AZ603" s="33">
        <f t="shared" si="1371"/>
        <v>0.26917416156858226</v>
      </c>
      <c r="BA603" s="33">
        <f t="shared" si="1371"/>
        <v>2.2805378235325757</v>
      </c>
      <c r="BB603" s="33">
        <f t="shared" si="1371"/>
        <v>1.4348609562443331</v>
      </c>
      <c r="BC603" s="33">
        <f t="shared" si="1371"/>
        <v>0.90278088901207521</v>
      </c>
      <c r="BD603" s="33">
        <f t="shared" si="1371"/>
        <v>1.4953274038098185</v>
      </c>
      <c r="BE603" s="33">
        <f t="shared" si="1371"/>
        <v>0.94082496084426992</v>
      </c>
      <c r="BF603" s="33">
        <f t="shared" si="1371"/>
        <v>0.5919450179889828</v>
      </c>
      <c r="BG603" s="33">
        <f t="shared" si="1371"/>
        <v>0.98047224716537251</v>
      </c>
      <c r="BH603" s="33">
        <f t="shared" si="1371"/>
        <v>0.61689016144425313</v>
      </c>
      <c r="BI603" s="33">
        <f t="shared" si="1371"/>
        <v>0.38813283332284898</v>
      </c>
      <c r="BJ603" s="33">
        <f t="shared" si="1371"/>
        <v>3.7150668332079579</v>
      </c>
      <c r="BK603" s="33">
        <f t="shared" si="1371"/>
        <v>2.3374329922540888</v>
      </c>
      <c r="BL603" s="33">
        <f t="shared" si="1371"/>
        <v>1.4706580631175603</v>
      </c>
      <c r="BM603" s="33">
        <f t="shared" si="1371"/>
        <v>2.4359347103814728</v>
      </c>
      <c r="BN603" s="33">
        <f t="shared" si="1371"/>
        <v>1.5326330358654521</v>
      </c>
      <c r="BO603" s="33">
        <f t="shared" si="1371"/>
        <v>0.96429679031023752</v>
      </c>
      <c r="BP603" s="33">
        <f t="shared" si="1371"/>
        <v>1.5972196947308903</v>
      </c>
      <c r="BQ603" s="33">
        <f t="shared" si="1371"/>
        <v>1.0049332025389712</v>
      </c>
      <c r="BR603" s="33">
        <f t="shared" si="1371"/>
        <v>0.63228042134515883</v>
      </c>
      <c r="BS603" s="33">
        <f t="shared" si="1371"/>
        <v>0.97039699853283945</v>
      </c>
      <c r="BT603" s="33">
        <f t="shared" si="1371"/>
        <v>0.61055105110891905</v>
      </c>
      <c r="BU603" s="33">
        <f t="shared" si="1371"/>
        <v>0.38414441365112156</v>
      </c>
      <c r="BV603" s="33">
        <f t="shared" si="1371"/>
        <v>0.63628027104292573</v>
      </c>
      <c r="BW603" s="33">
        <f t="shared" si="1371"/>
        <v>0.40033263589281337</v>
      </c>
      <c r="BX603" s="33">
        <f t="shared" si="1371"/>
        <v>0.25187991307383434</v>
      </c>
      <c r="BY603" s="33">
        <f t="shared" si="1371"/>
        <v>0.41720304569218875</v>
      </c>
      <c r="BZ603" s="33">
        <f t="shared" si="1371"/>
        <v>0.26249437957694594</v>
      </c>
      <c r="CA603" s="33">
        <f t="shared" si="1371"/>
        <v>0.16515531231361724</v>
      </c>
      <c r="CB603" s="33">
        <f t="shared" si="1371"/>
        <v>1.3992536813106244</v>
      </c>
      <c r="CC603" s="33">
        <f t="shared" si="1371"/>
        <v>0.8803776260477737</v>
      </c>
      <c r="CD603" s="33">
        <f t="shared" si="1371"/>
        <v>0.55391297146314578</v>
      </c>
      <c r="CE603" s="33">
        <f t="shared" ref="CE603:CS603" si="1372">EXP(CE602)</f>
        <v>0.91747760241243792</v>
      </c>
      <c r="CF603" s="33">
        <f t="shared" si="1372"/>
        <v>0.57725540718770896</v>
      </c>
      <c r="CG603" s="33">
        <f t="shared" si="1372"/>
        <v>0.36319557474892133</v>
      </c>
      <c r="CH603" s="33">
        <f t="shared" si="1372"/>
        <v>0.60158151604077126</v>
      </c>
      <c r="CI603" s="33">
        <f t="shared" si="1372"/>
        <v>0.37850099237911045</v>
      </c>
      <c r="CJ603" s="33">
        <f t="shared" si="1372"/>
        <v>0.23814395457965162</v>
      </c>
      <c r="CK603" s="33">
        <f t="shared" si="1372"/>
        <v>2.2794276372180429</v>
      </c>
      <c r="CL603" s="33">
        <f t="shared" si="1372"/>
        <v>1.4341624530314319</v>
      </c>
      <c r="CM603" s="33">
        <f t="shared" si="1372"/>
        <v>0.902341407159303</v>
      </c>
      <c r="CN603" s="33">
        <f t="shared" si="1372"/>
        <v>1.494599464986649</v>
      </c>
      <c r="CO603" s="33">
        <f t="shared" si="1372"/>
        <v>0.94036695879531351</v>
      </c>
      <c r="CP603" s="33">
        <f t="shared" si="1372"/>
        <v>0.59165685383263944</v>
      </c>
      <c r="CQ603" s="33">
        <f t="shared" si="1372"/>
        <v>0.97999494446100577</v>
      </c>
      <c r="CR603" s="33">
        <f t="shared" si="1372"/>
        <v>0.61658985376781883</v>
      </c>
      <c r="CS603" s="33">
        <f t="shared" si="1372"/>
        <v>0.38794388677027286</v>
      </c>
    </row>
    <row r="604" spans="2:97" ht="13.9" thickTop="1" thickBot="1" x14ac:dyDescent="0.4">
      <c r="H604" s="32">
        <f t="shared" ref="H604:H605" si="1373">H603</f>
        <v>9.3876107611116382E-11</v>
      </c>
      <c r="I604" s="32">
        <f t="shared" ref="I604:J604" si="1374">I599</f>
        <v>-0.42206612052809445</v>
      </c>
      <c r="J604" s="32">
        <f t="shared" si="1374"/>
        <v>-0.70029153970498426</v>
      </c>
      <c r="K604" s="32">
        <f t="shared" si="1369"/>
        <v>-0.42206612059383508</v>
      </c>
      <c r="L604" s="32">
        <f>$CE$5-$CE$7*SUMPRODUCT($B$5:$CD$5,Q604:CS604)</f>
        <v>2.2043877834221348E-10</v>
      </c>
      <c r="M604" s="32">
        <f>SUMPRODUCT($B$7:$CD$7, LN(Q604:CS604))</f>
        <v>-2480.339048877494</v>
      </c>
      <c r="O604" s="48">
        <f t="shared" si="1370"/>
        <v>0.99999999999999978</v>
      </c>
      <c r="P604" s="39" t="s">
        <v>366</v>
      </c>
      <c r="Q604" s="32">
        <f t="shared" ref="Q604:AV604" si="1375">Q603/$O603</f>
        <v>2.4834512836648098E-2</v>
      </c>
      <c r="R604" s="32">
        <f t="shared" si="1375"/>
        <v>1.562529350267803E-2</v>
      </c>
      <c r="S604" s="32">
        <f t="shared" si="1375"/>
        <v>9.831068507393563E-3</v>
      </c>
      <c r="T604" s="32">
        <f t="shared" si="1375"/>
        <v>1.6283758691352464E-2</v>
      </c>
      <c r="U604" s="32">
        <f t="shared" si="1375"/>
        <v>1.0245359373576823E-2</v>
      </c>
      <c r="V604" s="32">
        <f t="shared" si="1375"/>
        <v>6.4461400272089343E-3</v>
      </c>
      <c r="W604" s="32">
        <f t="shared" si="1375"/>
        <v>1.0677108863069832E-2</v>
      </c>
      <c r="X604" s="32">
        <f t="shared" si="1375"/>
        <v>6.7177866883427221E-3</v>
      </c>
      <c r="Y604" s="32">
        <f t="shared" si="1375"/>
        <v>4.2266739591057707E-3</v>
      </c>
      <c r="Z604" s="32">
        <f t="shared" si="1375"/>
        <v>3.5809862935246732E-2</v>
      </c>
      <c r="AA604" s="32">
        <f t="shared" si="1375"/>
        <v>2.2530726587404334E-2</v>
      </c>
      <c r="AB604" s="32">
        <f t="shared" si="1375"/>
        <v>1.4175805181781855E-2</v>
      </c>
      <c r="AC604" s="32">
        <f t="shared" si="1375"/>
        <v>2.3480193496989401E-2</v>
      </c>
      <c r="AD604" s="32">
        <f t="shared" si="1375"/>
        <v>1.4773187511402365E-2</v>
      </c>
      <c r="AE604" s="32">
        <f t="shared" si="1375"/>
        <v>9.2949433860090701E-3</v>
      </c>
      <c r="AF604" s="32">
        <f t="shared" si="1375"/>
        <v>1.5395744118121535E-2</v>
      </c>
      <c r="AG604" s="32">
        <f t="shared" si="1375"/>
        <v>9.6866414139109239E-3</v>
      </c>
      <c r="AH604" s="32">
        <f t="shared" si="1375"/>
        <v>6.0946077800325725E-3</v>
      </c>
      <c r="AI604" s="32">
        <f t="shared" si="1375"/>
        <v>5.8335377172733724E-2</v>
      </c>
      <c r="AJ604" s="32">
        <f t="shared" si="1375"/>
        <v>3.6703252280764855E-2</v>
      </c>
      <c r="AK604" s="32">
        <f t="shared" si="1375"/>
        <v>2.3092826227840455E-2</v>
      </c>
      <c r="AL604" s="32">
        <f t="shared" si="1375"/>
        <v>3.8249963319112852E-2</v>
      </c>
      <c r="AM604" s="32">
        <f t="shared" si="1375"/>
        <v>2.406598056740757E-2</v>
      </c>
      <c r="AN604" s="32">
        <f t="shared" si="1375"/>
        <v>1.514175100872415E-2</v>
      </c>
      <c r="AO604" s="32">
        <f t="shared" si="1375"/>
        <v>2.5080144585013849E-2</v>
      </c>
      <c r="AP604" s="32">
        <f t="shared" si="1375"/>
        <v>1.5779839242593935E-2</v>
      </c>
      <c r="AQ604" s="32">
        <f t="shared" si="1375"/>
        <v>9.9283050653102955E-3</v>
      </c>
      <c r="AR604" s="32">
        <f t="shared" si="1375"/>
        <v>1.5237538773379362E-2</v>
      </c>
      <c r="AS604" s="32">
        <f t="shared" si="1375"/>
        <v>9.5871023183970033E-3</v>
      </c>
      <c r="AT604" s="32">
        <f t="shared" si="1375"/>
        <v>6.0319801137430637E-3</v>
      </c>
      <c r="AU604" s="32">
        <f t="shared" si="1375"/>
        <v>9.9911122101691112E-3</v>
      </c>
      <c r="AV604" s="32">
        <f t="shared" si="1375"/>
        <v>6.2861736700430158E-3</v>
      </c>
      <c r="AW604" s="32">
        <f t="shared" ref="AW604:CB604" si="1376">AW603/$O603</f>
        <v>3.9551131624487304E-3</v>
      </c>
      <c r="AX604" s="32">
        <f t="shared" si="1376"/>
        <v>6.5510791920401351E-3</v>
      </c>
      <c r="AY604" s="32">
        <f t="shared" si="1376"/>
        <v>4.1217855090701985E-3</v>
      </c>
      <c r="AZ604" s="32">
        <f t="shared" si="1376"/>
        <v>2.5933308520256692E-3</v>
      </c>
      <c r="BA604" s="32">
        <f t="shared" si="1376"/>
        <v>2.1971607759504946E-2</v>
      </c>
      <c r="BB604" s="32">
        <f t="shared" si="1376"/>
        <v>1.3824020717706963E-2</v>
      </c>
      <c r="BC604" s="32">
        <f t="shared" si="1376"/>
        <v>8.6977498822733944E-3</v>
      </c>
      <c r="BD604" s="32">
        <f t="shared" si="1376"/>
        <v>1.4406578505089586E-2</v>
      </c>
      <c r="BE604" s="32">
        <f t="shared" si="1376"/>
        <v>9.064281590384516E-3</v>
      </c>
      <c r="BF604" s="32">
        <f t="shared" si="1376"/>
        <v>5.7030335635041693E-3</v>
      </c>
      <c r="BG604" s="32">
        <f t="shared" si="1376"/>
        <v>9.4462593040567609E-3</v>
      </c>
      <c r="BH604" s="32">
        <f t="shared" si="1376"/>
        <v>5.9433649896476716E-3</v>
      </c>
      <c r="BI604" s="32">
        <f t="shared" si="1376"/>
        <v>3.7394259741525106E-3</v>
      </c>
      <c r="BJ604" s="32">
        <f t="shared" si="1376"/>
        <v>3.5792430372039157E-2</v>
      </c>
      <c r="BK604" s="32">
        <f t="shared" si="1376"/>
        <v>2.2519758427150333E-2</v>
      </c>
      <c r="BL604" s="32">
        <f t="shared" si="1376"/>
        <v>1.416890427237886E-2</v>
      </c>
      <c r="BM604" s="32">
        <f t="shared" si="1376"/>
        <v>2.3468763127708101E-2</v>
      </c>
      <c r="BN604" s="32">
        <f t="shared" si="1376"/>
        <v>1.4765995790910843E-2</v>
      </c>
      <c r="BO604" s="32">
        <f t="shared" si="1376"/>
        <v>9.2904185240072091E-3</v>
      </c>
      <c r="BP604" s="32">
        <f t="shared" si="1376"/>
        <v>1.5388249331477078E-2</v>
      </c>
      <c r="BQ604" s="32">
        <f t="shared" si="1376"/>
        <v>9.681925869787715E-3</v>
      </c>
      <c r="BR604" s="32">
        <f t="shared" si="1376"/>
        <v>6.0916408701747228E-3</v>
      </c>
      <c r="BS604" s="32">
        <f t="shared" si="1376"/>
        <v>9.3491903544654746E-3</v>
      </c>
      <c r="BT604" s="32">
        <f t="shared" si="1376"/>
        <v>5.8822914812870705E-3</v>
      </c>
      <c r="BU604" s="32">
        <f t="shared" si="1376"/>
        <v>3.7009999538939447E-3</v>
      </c>
      <c r="BV604" s="32">
        <f t="shared" si="1376"/>
        <v>6.1301770118468556E-3</v>
      </c>
      <c r="BW604" s="32">
        <f t="shared" si="1376"/>
        <v>3.8569637207510068E-3</v>
      </c>
      <c r="BX604" s="32">
        <f t="shared" si="1376"/>
        <v>2.4267111886721302E-3</v>
      </c>
      <c r="BY604" s="32">
        <f t="shared" si="1376"/>
        <v>4.0194999536646153E-3</v>
      </c>
      <c r="BZ604" s="32">
        <f t="shared" si="1376"/>
        <v>2.5289751775331073E-3</v>
      </c>
      <c r="CA604" s="32">
        <f t="shared" si="1376"/>
        <v>1.591171917478834E-3</v>
      </c>
      <c r="CB604" s="32">
        <f t="shared" si="1376"/>
        <v>1.3480966079386415E-2</v>
      </c>
      <c r="CC604" s="32">
        <f t="shared" ref="CC604:CS604" si="1377">CC603/$O603</f>
        <v>8.481907943014436E-3</v>
      </c>
      <c r="CD604" s="32">
        <f t="shared" si="1377"/>
        <v>5.3366177119737873E-3</v>
      </c>
      <c r="CE604" s="32">
        <f t="shared" si="1377"/>
        <v>8.8393438601739403E-3</v>
      </c>
      <c r="CF604" s="32">
        <f t="shared" si="1377"/>
        <v>5.5615080148660742E-3</v>
      </c>
      <c r="CG604" s="32">
        <f t="shared" si="1377"/>
        <v>3.4991705140895988E-3</v>
      </c>
      <c r="CH604" s="32">
        <f t="shared" si="1377"/>
        <v>5.7958754156253326E-3</v>
      </c>
      <c r="CI604" s="32">
        <f t="shared" si="1377"/>
        <v>3.6466289904612025E-3</v>
      </c>
      <c r="CJ604" s="32">
        <f t="shared" si="1377"/>
        <v>2.2943735053762094E-3</v>
      </c>
      <c r="CK604" s="32">
        <f t="shared" si="1377"/>
        <v>2.1960911783322844E-2</v>
      </c>
      <c r="CL604" s="32">
        <f t="shared" si="1377"/>
        <v>1.3817291060143623E-2</v>
      </c>
      <c r="CM604" s="32">
        <f t="shared" si="1377"/>
        <v>8.693515739437923E-3</v>
      </c>
      <c r="CN604" s="32">
        <f t="shared" si="1377"/>
        <v>1.4399565253158152E-2</v>
      </c>
      <c r="CO604" s="32">
        <f t="shared" si="1377"/>
        <v>9.0598690166184149E-3</v>
      </c>
      <c r="CP604" s="32">
        <f t="shared" si="1377"/>
        <v>5.7002572754951781E-3</v>
      </c>
      <c r="CQ604" s="32">
        <f t="shared" si="1377"/>
        <v>9.4416607801056634E-3</v>
      </c>
      <c r="CR604" s="32">
        <f t="shared" si="1377"/>
        <v>5.9404717061398533E-3</v>
      </c>
      <c r="CS604" s="32">
        <f t="shared" si="1377"/>
        <v>3.7376055879708497E-3</v>
      </c>
    </row>
    <row r="605" spans="2:97" ht="13.15" thickTop="1" x14ac:dyDescent="0.35">
      <c r="H605" s="34">
        <f t="shared" si="1373"/>
        <v>9.3876107611116382E-11</v>
      </c>
      <c r="I605" s="34">
        <f t="shared" ref="I605:J605" si="1378">I600</f>
        <v>-0.46334335281082673</v>
      </c>
      <c r="J605" s="34">
        <f t="shared" si="1378"/>
        <v>0.650025434670225</v>
      </c>
      <c r="K605" s="34">
        <f t="shared" si="1369"/>
        <v>-0.46334335274980487</v>
      </c>
      <c r="L605" s="34">
        <f>$CE$6-$CE$7*SUMPRODUCT($B$6:$CD$6,Q604:CS604)</f>
        <v>-2.0082779883523472E-10</v>
      </c>
    </row>
    <row r="606" spans="2:97" ht="13.5" thickBot="1" x14ac:dyDescent="0.4">
      <c r="B606" s="39" t="s">
        <v>367</v>
      </c>
      <c r="D606" s="39" t="s">
        <v>368</v>
      </c>
      <c r="E606" s="39" t="s">
        <v>369</v>
      </c>
      <c r="F606" s="39" t="s">
        <v>370</v>
      </c>
      <c r="H606" s="39" t="s">
        <v>347</v>
      </c>
      <c r="I606" s="39" t="s">
        <v>371</v>
      </c>
      <c r="J606" s="39" t="s">
        <v>372</v>
      </c>
      <c r="K606" s="39" t="s">
        <v>349</v>
      </c>
      <c r="L606" s="39" t="s">
        <v>373</v>
      </c>
      <c r="M606" s="39" t="s">
        <v>374</v>
      </c>
      <c r="O606" s="45" t="s">
        <v>336</v>
      </c>
    </row>
    <row r="607" spans="2:97" ht="13.9" thickTop="1" thickBot="1" x14ac:dyDescent="0.4">
      <c r="B607" s="32">
        <f>1+B602</f>
        <v>10</v>
      </c>
      <c r="D607" s="32">
        <f>IF(F602,IF(M607&lt;0,D602,H607),E602)</f>
        <v>9.0746904024079169E-11</v>
      </c>
      <c r="E607" s="32">
        <f>IF(F602,IF(M607&lt;0,H607,E602),H607)</f>
        <v>9.3876107611116382E-11</v>
      </c>
      <c r="F607" s="32" t="b">
        <f>OR(F602,M607*M602&lt;=0)</f>
        <v>1</v>
      </c>
      <c r="H607" s="32">
        <f>IF(F602,(D602+E602)/2,2*H602)</f>
        <v>9.0746904024079169E-11</v>
      </c>
      <c r="I607" s="32">
        <f>I602</f>
        <v>-0.4884722930545482</v>
      </c>
      <c r="J607" s="32">
        <f>J602</f>
        <v>1</v>
      </c>
      <c r="K607" s="32">
        <f>I607+J607*H607</f>
        <v>-0.48847229296380129</v>
      </c>
      <c r="L607" s="32">
        <f>$CE$3-$CE$7*SUMPRODUCT($B$3:$CD$3,Q609:CS609)</f>
        <v>8.0882500697043724E-10</v>
      </c>
      <c r="M607" s="32">
        <f>SUMPRODUCT(L607:L610,J607:J610)</f>
        <v>1.6918119690277535E-9</v>
      </c>
      <c r="O607" s="46">
        <f>SUM(Q607:CS607)</f>
        <v>-1.646950608366998</v>
      </c>
      <c r="P607" s="39" t="s">
        <v>363</v>
      </c>
      <c r="Q607" s="32">
        <f t="shared" ref="Q607:AV607" si="1379">SUMPRODUCT(B$3:B$6,$K607:$K610)</f>
        <v>0.94689457154547019</v>
      </c>
      <c r="R607" s="32">
        <f t="shared" si="1379"/>
        <v>0.48355121879363128</v>
      </c>
      <c r="S607" s="32">
        <f t="shared" si="1379"/>
        <v>2.0207866041792366E-2</v>
      </c>
      <c r="T607" s="32">
        <f t="shared" si="1379"/>
        <v>0.52482845095382646</v>
      </c>
      <c r="U607" s="32">
        <f t="shared" si="1379"/>
        <v>6.1485098201987554E-2</v>
      </c>
      <c r="V607" s="32">
        <f t="shared" si="1379"/>
        <v>-0.40185825454985136</v>
      </c>
      <c r="W607" s="32">
        <f t="shared" si="1379"/>
        <v>0.10276233036218274</v>
      </c>
      <c r="X607" s="32">
        <f t="shared" si="1379"/>
        <v>-0.36058102238965617</v>
      </c>
      <c r="Y607" s="32">
        <f t="shared" si="1379"/>
        <v>-0.82392437514149508</v>
      </c>
      <c r="Z607" s="32">
        <f t="shared" si="1379"/>
        <v>1.3128835956270248</v>
      </c>
      <c r="AA607" s="32">
        <f t="shared" si="1379"/>
        <v>0.84954024287518592</v>
      </c>
      <c r="AB607" s="32">
        <f t="shared" si="1379"/>
        <v>0.38619689012334701</v>
      </c>
      <c r="AC607" s="32">
        <f t="shared" si="1379"/>
        <v>0.89081747503538111</v>
      </c>
      <c r="AD607" s="32">
        <f t="shared" si="1379"/>
        <v>0.4274741222835422</v>
      </c>
      <c r="AE607" s="32">
        <f t="shared" si="1379"/>
        <v>-3.5869230468296709E-2</v>
      </c>
      <c r="AF607" s="32">
        <f t="shared" si="1379"/>
        <v>0.46875135444373739</v>
      </c>
      <c r="AG607" s="32">
        <f t="shared" si="1379"/>
        <v>5.4080016918984786E-3</v>
      </c>
      <c r="AH607" s="32">
        <f t="shared" si="1379"/>
        <v>-0.45793535105994043</v>
      </c>
      <c r="AI607" s="32">
        <f t="shared" si="1379"/>
        <v>1.8008689610690976</v>
      </c>
      <c r="AJ607" s="32">
        <f t="shared" si="1379"/>
        <v>1.3375256083172586</v>
      </c>
      <c r="AK607" s="32">
        <f t="shared" si="1379"/>
        <v>0.87418225556541973</v>
      </c>
      <c r="AL607" s="32">
        <f t="shared" si="1379"/>
        <v>1.3788028404774539</v>
      </c>
      <c r="AM607" s="32">
        <f t="shared" si="1379"/>
        <v>0.91545948772561503</v>
      </c>
      <c r="AN607" s="32">
        <f t="shared" si="1379"/>
        <v>0.45211613497377612</v>
      </c>
      <c r="AO607" s="32">
        <f t="shared" si="1379"/>
        <v>0.95673671988581022</v>
      </c>
      <c r="AP607" s="32">
        <f t="shared" si="1379"/>
        <v>0.49339336713397131</v>
      </c>
      <c r="AQ607" s="32">
        <f t="shared" si="1379"/>
        <v>3.0050014382132395E-2</v>
      </c>
      <c r="AR607" s="32">
        <f t="shared" si="1379"/>
        <v>0.4584222785816689</v>
      </c>
      <c r="AS607" s="32">
        <f t="shared" si="1379"/>
        <v>-4.9210741701700145E-3</v>
      </c>
      <c r="AT607" s="32">
        <f t="shared" si="1379"/>
        <v>-0.46826442692200893</v>
      </c>
      <c r="AU607" s="32">
        <f t="shared" si="1379"/>
        <v>3.6356157990025173E-2</v>
      </c>
      <c r="AV607" s="32">
        <f t="shared" si="1379"/>
        <v>-0.42698719476181374</v>
      </c>
      <c r="AW607" s="32">
        <f t="shared" ref="AW607:CB607" si="1380">SUMPRODUCT(AH$3:AH$6,$K607:$K610)</f>
        <v>-0.8903305475136527</v>
      </c>
      <c r="AX607" s="32">
        <f t="shared" si="1380"/>
        <v>-0.38570996260161849</v>
      </c>
      <c r="AY607" s="32">
        <f t="shared" si="1380"/>
        <v>-0.84905331535345741</v>
      </c>
      <c r="AZ607" s="32">
        <f t="shared" si="1380"/>
        <v>-1.3123966681052963</v>
      </c>
      <c r="BA607" s="32">
        <f t="shared" si="1380"/>
        <v>0.8244113026632236</v>
      </c>
      <c r="BB607" s="32">
        <f t="shared" si="1380"/>
        <v>0.36106794991138463</v>
      </c>
      <c r="BC607" s="32">
        <f t="shared" si="1380"/>
        <v>-0.10227540284045428</v>
      </c>
      <c r="BD607" s="32">
        <f t="shared" si="1380"/>
        <v>0.40234518207157982</v>
      </c>
      <c r="BE607" s="32">
        <f t="shared" si="1380"/>
        <v>-6.0998170680259103E-2</v>
      </c>
      <c r="BF607" s="32">
        <f t="shared" si="1380"/>
        <v>-0.52434152343209806</v>
      </c>
      <c r="BG607" s="32">
        <f t="shared" si="1380"/>
        <v>-1.9720938520063902E-2</v>
      </c>
      <c r="BH607" s="32">
        <f t="shared" si="1380"/>
        <v>-0.48306429127190281</v>
      </c>
      <c r="BI607" s="32">
        <f t="shared" si="1380"/>
        <v>-0.94640764402374167</v>
      </c>
      <c r="BJ607" s="32">
        <f t="shared" si="1380"/>
        <v>1.3123966681052963</v>
      </c>
      <c r="BK607" s="32">
        <f t="shared" si="1380"/>
        <v>0.84905331535345741</v>
      </c>
      <c r="BL607" s="32">
        <f t="shared" si="1380"/>
        <v>0.38570996260161849</v>
      </c>
      <c r="BM607" s="32">
        <f t="shared" si="1380"/>
        <v>0.8903305475136527</v>
      </c>
      <c r="BN607" s="32">
        <f t="shared" si="1380"/>
        <v>0.42698719476181374</v>
      </c>
      <c r="BO607" s="32">
        <f t="shared" si="1380"/>
        <v>-3.6356157990025173E-2</v>
      </c>
      <c r="BP607" s="32">
        <f t="shared" si="1380"/>
        <v>0.46826442692200893</v>
      </c>
      <c r="BQ607" s="32">
        <f t="shared" si="1380"/>
        <v>4.9210741701700145E-3</v>
      </c>
      <c r="BR607" s="32">
        <f t="shared" si="1380"/>
        <v>-0.4584222785816689</v>
      </c>
      <c r="BS607" s="32">
        <f t="shared" si="1380"/>
        <v>-3.0050014382132395E-2</v>
      </c>
      <c r="BT607" s="32">
        <f t="shared" si="1380"/>
        <v>-0.49339336713397131</v>
      </c>
      <c r="BU607" s="32">
        <f t="shared" si="1380"/>
        <v>-0.95673671988581022</v>
      </c>
      <c r="BV607" s="32">
        <f t="shared" si="1380"/>
        <v>-0.45211613497377612</v>
      </c>
      <c r="BW607" s="32">
        <f t="shared" si="1380"/>
        <v>-0.91545948772561503</v>
      </c>
      <c r="BX607" s="32">
        <f t="shared" si="1380"/>
        <v>-1.3788028404774539</v>
      </c>
      <c r="BY607" s="32">
        <f t="shared" si="1380"/>
        <v>-0.87418225556541973</v>
      </c>
      <c r="BZ607" s="32">
        <f t="shared" si="1380"/>
        <v>-1.3375256083172586</v>
      </c>
      <c r="CA607" s="32">
        <f t="shared" si="1380"/>
        <v>-1.8008689610690976</v>
      </c>
      <c r="CB607" s="32">
        <f t="shared" si="1380"/>
        <v>0.33593900969942225</v>
      </c>
      <c r="CC607" s="32">
        <f t="shared" ref="CC607:CS607" si="1381">SUMPRODUCT(BN$3:BN$6,$K607:$K610)</f>
        <v>-0.12740434305241666</v>
      </c>
      <c r="CD607" s="32">
        <f t="shared" si="1381"/>
        <v>-0.59074769580425557</v>
      </c>
      <c r="CE607" s="32">
        <f t="shared" si="1381"/>
        <v>-8.612711089222147E-2</v>
      </c>
      <c r="CF607" s="32">
        <f t="shared" si="1381"/>
        <v>-0.54947046364406038</v>
      </c>
      <c r="CG607" s="32">
        <f t="shared" si="1381"/>
        <v>-1.0128138163958993</v>
      </c>
      <c r="CH607" s="32">
        <f t="shared" si="1381"/>
        <v>-0.50819323148386519</v>
      </c>
      <c r="CI607" s="32">
        <f t="shared" si="1381"/>
        <v>-0.9715365842357041</v>
      </c>
      <c r="CJ607" s="32">
        <f t="shared" si="1381"/>
        <v>-1.4348799369875431</v>
      </c>
      <c r="CK607" s="32">
        <f t="shared" si="1381"/>
        <v>0.82392437514149508</v>
      </c>
      <c r="CL607" s="32">
        <f t="shared" si="1381"/>
        <v>0.36058102238965617</v>
      </c>
      <c r="CM607" s="32">
        <f t="shared" si="1381"/>
        <v>-0.10276233036218274</v>
      </c>
      <c r="CN607" s="32">
        <f t="shared" si="1381"/>
        <v>0.40185825454985136</v>
      </c>
      <c r="CO607" s="32">
        <f t="shared" si="1381"/>
        <v>-6.1485098201987554E-2</v>
      </c>
      <c r="CP607" s="32">
        <f t="shared" si="1381"/>
        <v>-0.52482845095382646</v>
      </c>
      <c r="CQ607" s="32">
        <f t="shared" si="1381"/>
        <v>-2.0207866041792366E-2</v>
      </c>
      <c r="CR607" s="32">
        <f t="shared" si="1381"/>
        <v>-0.48355121879363128</v>
      </c>
      <c r="CS607" s="32">
        <f t="shared" si="1381"/>
        <v>-0.94689457154547019</v>
      </c>
    </row>
    <row r="608" spans="2:97" ht="13.9" thickTop="1" thickBot="1" x14ac:dyDescent="0.4">
      <c r="H608" s="33">
        <f>H607</f>
        <v>9.0746904024079169E-11</v>
      </c>
      <c r="I608" s="33">
        <f t="shared" ref="I608:J608" si="1382">I603</f>
        <v>0.42698719479651182</v>
      </c>
      <c r="J608" s="33">
        <f t="shared" si="1382"/>
        <v>-0.38236083087571598</v>
      </c>
      <c r="K608" s="33">
        <f t="shared" ref="K608:K610" si="1383">I608+J608*H608</f>
        <v>0.42698719476181374</v>
      </c>
      <c r="L608" s="33">
        <f>$CE$4-$CE$7*SUMPRODUCT($B$4:$CD$4,Q609:CS609)</f>
        <v>-3.3790570341807324E-10</v>
      </c>
      <c r="M608" s="39" t="s">
        <v>375</v>
      </c>
      <c r="O608" s="47">
        <f t="shared" ref="O608:O609" si="1384">SUM(Q608:CS608)</f>
        <v>103.79476315514128</v>
      </c>
      <c r="P608" s="39" t="s">
        <v>365</v>
      </c>
      <c r="Q608" s="33">
        <f>EXP(Q607)</f>
        <v>2.5776923779544987</v>
      </c>
      <c r="R608" s="33">
        <f>EXP(R607)</f>
        <v>1.6218236383375491</v>
      </c>
      <c r="S608" s="33">
        <f t="shared" ref="S608:CD608" si="1385">EXP(S607)</f>
        <v>1.0204134272832441</v>
      </c>
      <c r="T608" s="33">
        <f t="shared" si="1385"/>
        <v>1.6901688766489542</v>
      </c>
      <c r="U608" s="33">
        <f t="shared" si="1385"/>
        <v>1.063414649620414</v>
      </c>
      <c r="V608" s="33">
        <f t="shared" si="1385"/>
        <v>0.66907557738810741</v>
      </c>
      <c r="W608" s="33">
        <f t="shared" si="1385"/>
        <v>1.1082279856294062</v>
      </c>
      <c r="X608" s="33">
        <f t="shared" si="1385"/>
        <v>0.69727107824528134</v>
      </c>
      <c r="Y608" s="33">
        <f t="shared" si="1385"/>
        <v>0.43870662251974496</v>
      </c>
      <c r="Z608" s="33">
        <f t="shared" si="1385"/>
        <v>3.7168762419876842</v>
      </c>
      <c r="AA608" s="33">
        <f t="shared" si="1385"/>
        <v>2.3385714298516929</v>
      </c>
      <c r="AB608" s="33">
        <f t="shared" si="1385"/>
        <v>1.4713743413727338</v>
      </c>
      <c r="AC608" s="33">
        <f t="shared" si="1385"/>
        <v>2.4371211228659662</v>
      </c>
      <c r="AD608" s="33">
        <f t="shared" si="1385"/>
        <v>1.5333794987950828</v>
      </c>
      <c r="AE608" s="33">
        <f t="shared" si="1385"/>
        <v>0.96476644729092131</v>
      </c>
      <c r="AF608" s="33">
        <f t="shared" si="1385"/>
        <v>1.5979976143470287</v>
      </c>
      <c r="AG608" s="33">
        <f t="shared" si="1385"/>
        <v>1.0054226513295643</v>
      </c>
      <c r="AH608" s="33">
        <f t="shared" si="1385"/>
        <v>0.63258837105312749</v>
      </c>
      <c r="AI608" s="33">
        <f t="shared" si="1385"/>
        <v>6.0549066572272592</v>
      </c>
      <c r="AJ608" s="33">
        <f t="shared" si="1385"/>
        <v>3.8096053775086665</v>
      </c>
      <c r="AK608" s="33">
        <f t="shared" si="1385"/>
        <v>2.3969144288987225</v>
      </c>
      <c r="AL608" s="33">
        <f t="shared" si="1385"/>
        <v>3.9701458834203525</v>
      </c>
      <c r="AM608" s="33">
        <f t="shared" si="1385"/>
        <v>2.4979227530979253</v>
      </c>
      <c r="AN608" s="33">
        <f t="shared" si="1385"/>
        <v>1.5716344597062448</v>
      </c>
      <c r="AO608" s="33">
        <f t="shared" si="1385"/>
        <v>2.6031876671171563</v>
      </c>
      <c r="AP608" s="33">
        <f t="shared" si="1385"/>
        <v>1.6378646768198297</v>
      </c>
      <c r="AQ608" s="33">
        <f t="shared" si="1385"/>
        <v>1.0305060727891788</v>
      </c>
      <c r="AR608" s="33">
        <f t="shared" si="1385"/>
        <v>1.5815767280460375</v>
      </c>
      <c r="AS608" s="33">
        <f t="shared" si="1385"/>
        <v>0.99509101447748427</v>
      </c>
      <c r="AT608" s="33">
        <f t="shared" si="1385"/>
        <v>0.62608794725829153</v>
      </c>
      <c r="AU608" s="33">
        <f t="shared" si="1385"/>
        <v>1.037025125510491</v>
      </c>
      <c r="AV608" s="33">
        <f t="shared" si="1385"/>
        <v>0.65247190723258841</v>
      </c>
      <c r="AW608" s="33">
        <f t="shared" si="1385"/>
        <v>0.41052003394629871</v>
      </c>
      <c r="AX608" s="33">
        <f t="shared" si="1385"/>
        <v>0.67996771314957383</v>
      </c>
      <c r="AY608" s="33">
        <f t="shared" si="1385"/>
        <v>0.42781975069011552</v>
      </c>
      <c r="AZ608" s="33">
        <f t="shared" si="1385"/>
        <v>0.26917416156830259</v>
      </c>
      <c r="BA608" s="33">
        <f t="shared" si="1385"/>
        <v>2.2805378235318274</v>
      </c>
      <c r="BB608" s="33">
        <f t="shared" si="1385"/>
        <v>1.4348609562409436</v>
      </c>
      <c r="BC608" s="33">
        <f t="shared" si="1385"/>
        <v>0.90278088900810627</v>
      </c>
      <c r="BD608" s="33">
        <f t="shared" si="1385"/>
        <v>1.4953274038126045</v>
      </c>
      <c r="BE608" s="33">
        <f t="shared" si="1385"/>
        <v>0.94082496084410916</v>
      </c>
      <c r="BF608" s="33">
        <f t="shared" si="1385"/>
        <v>0.59194501798767762</v>
      </c>
      <c r="BG608" s="33">
        <f t="shared" si="1385"/>
        <v>0.98047224716934778</v>
      </c>
      <c r="BH608" s="33">
        <f t="shared" si="1385"/>
        <v>0.61689016144549957</v>
      </c>
      <c r="BI608" s="33">
        <f t="shared" si="1385"/>
        <v>0.38813283332284371</v>
      </c>
      <c r="BJ608" s="33">
        <f t="shared" si="1385"/>
        <v>3.7150668332118175</v>
      </c>
      <c r="BK608" s="33">
        <f t="shared" si="1385"/>
        <v>2.3374329922517632</v>
      </c>
      <c r="BL608" s="33">
        <f t="shared" si="1385"/>
        <v>1.4706580631131057</v>
      </c>
      <c r="BM608" s="33">
        <f t="shared" si="1385"/>
        <v>2.4359347103893421</v>
      </c>
      <c r="BN608" s="33">
        <f t="shared" si="1385"/>
        <v>1.5326330358672857</v>
      </c>
      <c r="BO608" s="33">
        <f t="shared" si="1385"/>
        <v>0.96429679030942983</v>
      </c>
      <c r="BP608" s="33">
        <f t="shared" si="1385"/>
        <v>1.5972196947395503</v>
      </c>
      <c r="BQ608" s="33">
        <f t="shared" si="1385"/>
        <v>1.0049332025423758</v>
      </c>
      <c r="BR608" s="33">
        <f t="shared" si="1385"/>
        <v>0.63228042134601481</v>
      </c>
      <c r="BS608" s="33">
        <f t="shared" si="1385"/>
        <v>0.97039699852848926</v>
      </c>
      <c r="BT608" s="33">
        <f t="shared" si="1385"/>
        <v>0.61055105110494012</v>
      </c>
      <c r="BU608" s="33">
        <f t="shared" si="1385"/>
        <v>0.38414441364783669</v>
      </c>
      <c r="BV608" s="33">
        <f t="shared" si="1385"/>
        <v>0.63628027104146756</v>
      </c>
      <c r="BW608" s="33">
        <f t="shared" si="1385"/>
        <v>0.4003326358910817</v>
      </c>
      <c r="BX608" s="33">
        <f t="shared" si="1385"/>
        <v>0.25187991307223251</v>
      </c>
      <c r="BY608" s="33">
        <f t="shared" si="1385"/>
        <v>0.41720304569214689</v>
      </c>
      <c r="BZ608" s="33">
        <f t="shared" si="1385"/>
        <v>0.26249437957638566</v>
      </c>
      <c r="CA608" s="33">
        <f t="shared" si="1385"/>
        <v>0.16515531231292885</v>
      </c>
      <c r="CB608" s="33">
        <f t="shared" si="1385"/>
        <v>1.3992536813057865</v>
      </c>
      <c r="CC608" s="33">
        <f t="shared" si="1385"/>
        <v>0.88037762604293912</v>
      </c>
      <c r="CD608" s="33">
        <f t="shared" si="1385"/>
        <v>0.55391297145897733</v>
      </c>
      <c r="CE608" s="33">
        <f t="shared" ref="CE608:CS608" si="1386">EXP(CE607)</f>
        <v>0.91747760241127629</v>
      </c>
      <c r="CF608" s="33">
        <f t="shared" si="1386"/>
        <v>0.57725540718580393</v>
      </c>
      <c r="CG608" s="33">
        <f t="shared" si="1386"/>
        <v>0.36319557474698394</v>
      </c>
      <c r="CH608" s="33">
        <f t="shared" si="1386"/>
        <v>0.60158151604132781</v>
      </c>
      <c r="CI608" s="33">
        <f t="shared" si="1386"/>
        <v>0.37850099237869073</v>
      </c>
      <c r="CJ608" s="33">
        <f t="shared" si="1386"/>
        <v>0.23814395457890319</v>
      </c>
      <c r="CK608" s="33">
        <f t="shared" si="1386"/>
        <v>2.2794276372132787</v>
      </c>
      <c r="CL608" s="33">
        <f t="shared" si="1386"/>
        <v>1.4341624530255173</v>
      </c>
      <c r="CM608" s="33">
        <f t="shared" si="1386"/>
        <v>0.90234140715374622</v>
      </c>
      <c r="CN608" s="33">
        <f t="shared" si="1386"/>
        <v>1.4945994649868004</v>
      </c>
      <c r="CO608" s="33">
        <f t="shared" si="1386"/>
        <v>0.94036695879349608</v>
      </c>
      <c r="CP608" s="33">
        <f t="shared" si="1386"/>
        <v>0.59165685383029243</v>
      </c>
      <c r="CQ608" s="33">
        <f t="shared" si="1386"/>
        <v>0.97999494446325264</v>
      </c>
      <c r="CR608" s="33">
        <f t="shared" si="1386"/>
        <v>0.61658985376797837</v>
      </c>
      <c r="CS608" s="33">
        <f t="shared" si="1386"/>
        <v>0.38794388676958408</v>
      </c>
    </row>
    <row r="609" spans="1:111" ht="13.9" thickTop="1" thickBot="1" x14ac:dyDescent="0.4">
      <c r="H609" s="32">
        <f t="shared" ref="H609:H610" si="1387">H608</f>
        <v>9.0746904024079169E-11</v>
      </c>
      <c r="I609" s="32">
        <f t="shared" ref="I609:J609" si="1388">I604</f>
        <v>-0.42206612052809445</v>
      </c>
      <c r="J609" s="32">
        <f t="shared" si="1388"/>
        <v>-0.70029153970498426</v>
      </c>
      <c r="K609" s="32">
        <f t="shared" si="1383"/>
        <v>-0.42206612059164372</v>
      </c>
      <c r="L609" s="32">
        <f>$CE$5-$CE$7*SUMPRODUCT($B$5:$CD$5,Q609:CS609)</f>
        <v>-5.8278715187043417E-10</v>
      </c>
      <c r="M609" s="32">
        <f>SUMPRODUCT($B$7:$CD$7, LN(Q609:CS609))</f>
        <v>-2480.339048877494</v>
      </c>
      <c r="O609" s="48">
        <f t="shared" si="1384"/>
        <v>1.0000000000000002</v>
      </c>
      <c r="P609" s="39" t="s">
        <v>366</v>
      </c>
      <c r="Q609" s="32">
        <f t="shared" ref="Q609:AV609" si="1389">Q608/$O608</f>
        <v>2.483451283666056E-2</v>
      </c>
      <c r="R609" s="32">
        <f t="shared" si="1389"/>
        <v>1.5625293502654087E-2</v>
      </c>
      <c r="S609" s="32">
        <f t="shared" si="1389"/>
        <v>9.8310685073585025E-3</v>
      </c>
      <c r="T609" s="32">
        <f t="shared" si="1389"/>
        <v>1.6283758691396318E-2</v>
      </c>
      <c r="U609" s="32">
        <f t="shared" si="1389"/>
        <v>1.0245359373583576E-2</v>
      </c>
      <c r="V609" s="32">
        <f t="shared" si="1389"/>
        <v>6.4461400272000716E-3</v>
      </c>
      <c r="W609" s="32">
        <f t="shared" si="1389"/>
        <v>1.0677108863121985E-2</v>
      </c>
      <c r="X609" s="32">
        <f t="shared" si="1389"/>
        <v>6.7177866883618717E-3</v>
      </c>
      <c r="Y609" s="32">
        <f t="shared" si="1389"/>
        <v>4.226673959109222E-3</v>
      </c>
      <c r="Z609" s="32">
        <f t="shared" si="1389"/>
        <v>3.5809862935301431E-2</v>
      </c>
      <c r="AA609" s="32">
        <f t="shared" si="1389"/>
        <v>2.253072658739292E-2</v>
      </c>
      <c r="AB609" s="32">
        <f t="shared" si="1389"/>
        <v>1.4175805181745839E-2</v>
      </c>
      <c r="AC609" s="32">
        <f t="shared" si="1389"/>
        <v>2.3480193497076716E-2</v>
      </c>
      <c r="AD609" s="32">
        <f t="shared" si="1389"/>
        <v>1.4773187511427253E-2</v>
      </c>
      <c r="AE609" s="32">
        <f t="shared" si="1389"/>
        <v>9.2949433860058227E-3</v>
      </c>
      <c r="AF609" s="32">
        <f t="shared" si="1389"/>
        <v>1.5395744118212526E-2</v>
      </c>
      <c r="AG609" s="32">
        <f t="shared" si="1389"/>
        <v>9.6866414139484703E-3</v>
      </c>
      <c r="AH609" s="32">
        <f t="shared" si="1389"/>
        <v>6.0946077800437988E-3</v>
      </c>
      <c r="AI609" s="32">
        <f t="shared" si="1389"/>
        <v>5.8335377172902589E-2</v>
      </c>
      <c r="AJ609" s="32">
        <f t="shared" si="1389"/>
        <v>3.6703252280796447E-2</v>
      </c>
      <c r="AK609" s="32">
        <f t="shared" si="1389"/>
        <v>2.3092826227813362E-2</v>
      </c>
      <c r="AL609" s="32">
        <f t="shared" si="1389"/>
        <v>3.8249963319307391E-2</v>
      </c>
      <c r="AM609" s="32">
        <f t="shared" si="1389"/>
        <v>2.4065980567481021E-2</v>
      </c>
      <c r="AN609" s="32">
        <f t="shared" si="1389"/>
        <v>1.5141751008739567E-2</v>
      </c>
      <c r="AO609" s="32">
        <f t="shared" si="1389"/>
        <v>2.5080144585196369E-2</v>
      </c>
      <c r="AP609" s="32">
        <f t="shared" si="1389"/>
        <v>1.5779839242676678E-2</v>
      </c>
      <c r="AQ609" s="32">
        <f t="shared" si="1389"/>
        <v>9.9283050653421589E-3</v>
      </c>
      <c r="AR609" s="32">
        <f t="shared" si="1389"/>
        <v>1.5237538773339328E-2</v>
      </c>
      <c r="AS609" s="32">
        <f t="shared" si="1389"/>
        <v>9.5871023183523134E-3</v>
      </c>
      <c r="AT609" s="32">
        <f t="shared" si="1389"/>
        <v>6.0319801137026768E-3</v>
      </c>
      <c r="AU609" s="32">
        <f t="shared" si="1389"/>
        <v>9.9911122101647553E-3</v>
      </c>
      <c r="AV609" s="32">
        <f t="shared" si="1389"/>
        <v>6.2861736700274883E-3</v>
      </c>
      <c r="AW609" s="32">
        <f t="shared" ref="AW609:CB609" si="1390">AW608/$O608</f>
        <v>3.9551131624309156E-3</v>
      </c>
      <c r="AX609" s="32">
        <f t="shared" si="1390"/>
        <v>6.5510791920516355E-3</v>
      </c>
      <c r="AY609" s="32">
        <f t="shared" si="1390"/>
        <v>4.1217855090690501E-3</v>
      </c>
      <c r="AZ609" s="32">
        <f t="shared" si="1390"/>
        <v>2.5933308520196719E-3</v>
      </c>
      <c r="BA609" s="32">
        <f t="shared" si="1390"/>
        <v>2.1971607759469752E-2</v>
      </c>
      <c r="BB609" s="32">
        <f t="shared" si="1390"/>
        <v>1.3824020717656701E-2</v>
      </c>
      <c r="BC609" s="32">
        <f t="shared" si="1390"/>
        <v>8.6977498822240797E-3</v>
      </c>
      <c r="BD609" s="32">
        <f t="shared" si="1390"/>
        <v>1.4406578505098079E-2</v>
      </c>
      <c r="BE609" s="32">
        <f t="shared" si="1390"/>
        <v>9.0642815903714223E-3</v>
      </c>
      <c r="BF609" s="32">
        <f t="shared" si="1390"/>
        <v>5.7030335634843318E-3</v>
      </c>
      <c r="BG609" s="32">
        <f t="shared" si="1390"/>
        <v>9.4462593040830298E-3</v>
      </c>
      <c r="BH609" s="32">
        <f t="shared" si="1390"/>
        <v>5.9433649896521107E-3</v>
      </c>
      <c r="BI609" s="32">
        <f t="shared" si="1390"/>
        <v>3.7394259741476972E-3</v>
      </c>
      <c r="BJ609" s="32">
        <f t="shared" si="1390"/>
        <v>3.5792430372030754E-2</v>
      </c>
      <c r="BK609" s="32">
        <f t="shared" si="1390"/>
        <v>2.2519758427099246E-2</v>
      </c>
      <c r="BL609" s="32">
        <f t="shared" si="1390"/>
        <v>1.4168904272317899E-2</v>
      </c>
      <c r="BM609" s="32">
        <f t="shared" si="1390"/>
        <v>2.3468763127754026E-2</v>
      </c>
      <c r="BN609" s="32">
        <f t="shared" si="1390"/>
        <v>1.4765995790909703E-2</v>
      </c>
      <c r="BO609" s="32">
        <f t="shared" si="1390"/>
        <v>9.2904185239875963E-3</v>
      </c>
      <c r="BP609" s="32">
        <f t="shared" si="1390"/>
        <v>1.5388249331540914E-2</v>
      </c>
      <c r="BQ609" s="32">
        <f t="shared" si="1390"/>
        <v>9.6819258698081848E-3</v>
      </c>
      <c r="BR609" s="32">
        <f t="shared" si="1390"/>
        <v>6.0916408701752111E-3</v>
      </c>
      <c r="BS609" s="32">
        <f t="shared" si="1390"/>
        <v>9.3491903544116566E-3</v>
      </c>
      <c r="BT609" s="32">
        <f t="shared" si="1390"/>
        <v>5.8822914812412443E-3</v>
      </c>
      <c r="BU609" s="32">
        <f t="shared" si="1390"/>
        <v>3.7009999538575836E-3</v>
      </c>
      <c r="BV609" s="32">
        <f t="shared" si="1390"/>
        <v>6.1301770118249999E-3</v>
      </c>
      <c r="BW609" s="32">
        <f t="shared" si="1390"/>
        <v>3.8569637207294112E-3</v>
      </c>
      <c r="BX609" s="32">
        <f t="shared" si="1390"/>
        <v>2.4267111886536069E-3</v>
      </c>
      <c r="BY609" s="32">
        <f t="shared" si="1390"/>
        <v>4.0194999536590928E-3</v>
      </c>
      <c r="BZ609" s="32">
        <f t="shared" si="1390"/>
        <v>2.5289751775244883E-3</v>
      </c>
      <c r="CA609" s="32">
        <f t="shared" si="1390"/>
        <v>1.5911719174701753E-3</v>
      </c>
      <c r="CB609" s="32">
        <f t="shared" si="1390"/>
        <v>1.3480966079322636E-2</v>
      </c>
      <c r="CC609" s="32">
        <f t="shared" ref="CC609:CS609" si="1391">CC608/$O608</f>
        <v>8.4819079429570548E-3</v>
      </c>
      <c r="CD609" s="32">
        <f t="shared" si="1391"/>
        <v>5.3366177119268301E-3</v>
      </c>
      <c r="CE609" s="32">
        <f t="shared" si="1391"/>
        <v>8.8393438601514912E-3</v>
      </c>
      <c r="CF609" s="32">
        <f t="shared" si="1391"/>
        <v>5.5615080148406371E-3</v>
      </c>
      <c r="CG609" s="32">
        <f t="shared" si="1391"/>
        <v>3.4991705140664771E-3</v>
      </c>
      <c r="CH609" s="32">
        <f t="shared" si="1391"/>
        <v>5.7958754156233134E-3</v>
      </c>
      <c r="CI609" s="32">
        <f t="shared" si="1391"/>
        <v>3.6466289904525146E-3</v>
      </c>
      <c r="CJ609" s="32">
        <f t="shared" si="1391"/>
        <v>2.2943735053660764E-3</v>
      </c>
      <c r="CK609" s="32">
        <f t="shared" si="1391"/>
        <v>2.1960911783248976E-2</v>
      </c>
      <c r="CL609" s="32">
        <f t="shared" si="1391"/>
        <v>1.3817291060069042E-2</v>
      </c>
      <c r="CM609" s="32">
        <f t="shared" si="1391"/>
        <v>8.6935157393733149E-3</v>
      </c>
      <c r="CN609" s="32">
        <f t="shared" si="1391"/>
        <v>1.4399565253141273E-2</v>
      </c>
      <c r="CO609" s="32">
        <f t="shared" si="1391"/>
        <v>9.0598690165893669E-3</v>
      </c>
      <c r="CP609" s="32">
        <f t="shared" si="1391"/>
        <v>5.7002572754653062E-3</v>
      </c>
      <c r="CQ609" s="32">
        <f t="shared" si="1391"/>
        <v>9.4416607801152859E-3</v>
      </c>
      <c r="CR609" s="32">
        <f t="shared" si="1391"/>
        <v>5.9404717061338243E-3</v>
      </c>
      <c r="CS609" s="32">
        <f t="shared" si="1391"/>
        <v>3.7376055879594539E-3</v>
      </c>
    </row>
    <row r="610" spans="1:111" ht="13.15" thickTop="1" x14ac:dyDescent="0.35">
      <c r="H610" s="34">
        <f t="shared" si="1387"/>
        <v>9.0746904024079169E-11</v>
      </c>
      <c r="I610" s="34">
        <f t="shared" ref="I610:J610" si="1392">I605</f>
        <v>-0.46334335281082673</v>
      </c>
      <c r="J610" s="34">
        <f t="shared" si="1392"/>
        <v>0.650025434670225</v>
      </c>
      <c r="K610" s="34">
        <f t="shared" si="1383"/>
        <v>-0.46334335275183891</v>
      </c>
      <c r="L610" s="34">
        <f>$CE$6-$CE$7*SUMPRODUCT($B$6:$CD$6,Q609:CS609)</f>
        <v>5.3177018344285898E-10</v>
      </c>
    </row>
    <row r="612" spans="1:111" ht="27.75" customHeight="1" x14ac:dyDescent="0.35">
      <c r="A612" s="40" t="s">
        <v>354</v>
      </c>
      <c r="B612" s="40"/>
      <c r="C612" s="40">
        <f>1+C554</f>
        <v>11</v>
      </c>
      <c r="D612" s="40"/>
    </row>
    <row r="613" spans="1:111" ht="13.15" x14ac:dyDescent="0.35">
      <c r="B613" s="37" t="s">
        <v>349</v>
      </c>
      <c r="D613" s="37" t="s">
        <v>350</v>
      </c>
      <c r="F613" s="37" t="s">
        <v>348</v>
      </c>
      <c r="H613" s="37" t="s">
        <v>355</v>
      </c>
      <c r="I613" s="37"/>
      <c r="J613" s="37"/>
      <c r="K613" s="37"/>
      <c r="M613" s="37" t="s">
        <v>356</v>
      </c>
      <c r="N613" s="37" t="s">
        <v>357</v>
      </c>
      <c r="P613" s="37" t="s">
        <v>358</v>
      </c>
      <c r="R613" s="37" t="s">
        <v>359</v>
      </c>
      <c r="T613" s="37" t="s">
        <v>360</v>
      </c>
      <c r="V613" s="37" t="s">
        <v>361</v>
      </c>
      <c r="X613" s="37" t="s">
        <v>362</v>
      </c>
      <c r="Y613" s="37"/>
      <c r="Z613" s="37"/>
      <c r="AA613" s="37"/>
      <c r="AC613" s="37" t="s">
        <v>336</v>
      </c>
    </row>
    <row r="614" spans="1:111" ht="13.15" x14ac:dyDescent="0.35">
      <c r="B614" s="36">
        <f>K607</f>
        <v>-0.48847229296380129</v>
      </c>
      <c r="D614" s="36">
        <f>$CE$3-$CE$7*SUMPRODUCT($B$3:$CD$3,AE616:DG616)</f>
        <v>8.0882500697043724E-10</v>
      </c>
      <c r="F614" s="36">
        <f>SUMPRODUCT(D614:D617,D614:D617)</f>
        <v>1.3907985486872951E-18</v>
      </c>
      <c r="H614" s="36">
        <f t="shared" ref="H614:K617" si="1393">X556</f>
        <v>-2.8083083190091089E-3</v>
      </c>
      <c r="I614" s="36">
        <f t="shared" si="1393"/>
        <v>-4.8228323375524261E-7</v>
      </c>
      <c r="J614" s="36">
        <f t="shared" si="1393"/>
        <v>-5.2877896694961124E-8</v>
      </c>
      <c r="K614" s="36">
        <f t="shared" si="1393"/>
        <v>-2.0330798337128003E-7</v>
      </c>
      <c r="M614" s="36">
        <f t="array" ref="M614:M617">MMULT(H614:K617,D614:D617)</f>
        <v>-2.2713443260071319E-12</v>
      </c>
      <c r="N614" s="36">
        <f>IFERROR(M614/(MAX(ABS(M614),ABS(M615),ABS(M616),ABS(M617))),0)</f>
        <v>-1</v>
      </c>
      <c r="P614" s="36">
        <f>L665</f>
        <v>-7.4834360930253752E-11</v>
      </c>
      <c r="R614" s="36">
        <f>H665*J665</f>
        <v>2.4813606569084148E-12</v>
      </c>
      <c r="T614" s="36">
        <f>P614-D614</f>
        <v>-8.83659367900691E-10</v>
      </c>
      <c r="V614" s="36">
        <f t="array" ref="V614:V617">MMULT(H614:K617,T614:T617)</f>
        <v>2.4814943589835258E-12</v>
      </c>
      <c r="X614" s="36">
        <f t="array" ref="X614:AA617">H614:K617+MMULT(R614:R617,TRANSPOSE(R614:R617))*((SUMPRODUCT(R614:R617,T614:T617)+SUMPRODUCT(V614:V617,T614:T617))/SUMPRODUCT(R614:R617,T614:T617)^2)-(MMULT(V614:V617,TRANSPOSE(R614:R617))+MMULT(R614:R617,TRANSPOSE(V614:V617)))/SUMPRODUCT(R614:R617,T614:T617)</f>
        <v>-2.8081917328666248E-3</v>
      </c>
      <c r="Y614" s="36">
        <v>-4.4790368131618352E-7</v>
      </c>
      <c r="Z614" s="36">
        <v>-2.1120342105188268E-7</v>
      </c>
      <c r="AA614" s="36">
        <v>-3.0220674524417297E-7</v>
      </c>
      <c r="AC614" s="43">
        <f>SUM(AE614:DG614)</f>
        <v>-1.646950608366998</v>
      </c>
      <c r="AD614" s="37" t="s">
        <v>363</v>
      </c>
      <c r="AE614" s="36">
        <f t="shared" ref="AE614:BJ614" si="1394">SUMPRODUCT(B$3:B$6,$B614:$B617)</f>
        <v>0.94689457154547019</v>
      </c>
      <c r="AF614" s="36">
        <f t="shared" si="1394"/>
        <v>0.48355121879363128</v>
      </c>
      <c r="AG614" s="36">
        <f t="shared" si="1394"/>
        <v>2.0207866041792366E-2</v>
      </c>
      <c r="AH614" s="36">
        <f t="shared" si="1394"/>
        <v>0.52482845095382646</v>
      </c>
      <c r="AI614" s="36">
        <f t="shared" si="1394"/>
        <v>6.1485098201987554E-2</v>
      </c>
      <c r="AJ614" s="36">
        <f t="shared" si="1394"/>
        <v>-0.40185825454985136</v>
      </c>
      <c r="AK614" s="36">
        <f t="shared" si="1394"/>
        <v>0.10276233036218274</v>
      </c>
      <c r="AL614" s="36">
        <f t="shared" si="1394"/>
        <v>-0.36058102238965617</v>
      </c>
      <c r="AM614" s="36">
        <f t="shared" si="1394"/>
        <v>-0.82392437514149508</v>
      </c>
      <c r="AN614" s="36">
        <f t="shared" si="1394"/>
        <v>1.3128835956270248</v>
      </c>
      <c r="AO614" s="36">
        <f t="shared" si="1394"/>
        <v>0.84954024287518592</v>
      </c>
      <c r="AP614" s="36">
        <f t="shared" si="1394"/>
        <v>0.38619689012334701</v>
      </c>
      <c r="AQ614" s="36">
        <f t="shared" si="1394"/>
        <v>0.89081747503538111</v>
      </c>
      <c r="AR614" s="36">
        <f t="shared" si="1394"/>
        <v>0.4274741222835422</v>
      </c>
      <c r="AS614" s="36">
        <f t="shared" si="1394"/>
        <v>-3.5869230468296709E-2</v>
      </c>
      <c r="AT614" s="36">
        <f t="shared" si="1394"/>
        <v>0.46875135444373739</v>
      </c>
      <c r="AU614" s="36">
        <f t="shared" si="1394"/>
        <v>5.4080016918984786E-3</v>
      </c>
      <c r="AV614" s="36">
        <f t="shared" si="1394"/>
        <v>-0.45793535105994043</v>
      </c>
      <c r="AW614" s="36">
        <f t="shared" si="1394"/>
        <v>1.8008689610690976</v>
      </c>
      <c r="AX614" s="36">
        <f t="shared" si="1394"/>
        <v>1.3375256083172586</v>
      </c>
      <c r="AY614" s="36">
        <f t="shared" si="1394"/>
        <v>0.87418225556541973</v>
      </c>
      <c r="AZ614" s="36">
        <f t="shared" si="1394"/>
        <v>1.3788028404774539</v>
      </c>
      <c r="BA614" s="36">
        <f t="shared" si="1394"/>
        <v>0.91545948772561503</v>
      </c>
      <c r="BB614" s="36">
        <f t="shared" si="1394"/>
        <v>0.45211613497377612</v>
      </c>
      <c r="BC614" s="36">
        <f t="shared" si="1394"/>
        <v>0.95673671988581022</v>
      </c>
      <c r="BD614" s="36">
        <f t="shared" si="1394"/>
        <v>0.49339336713397131</v>
      </c>
      <c r="BE614" s="36">
        <f t="shared" si="1394"/>
        <v>3.0050014382132395E-2</v>
      </c>
      <c r="BF614" s="36">
        <f t="shared" si="1394"/>
        <v>0.4584222785816689</v>
      </c>
      <c r="BG614" s="36">
        <f t="shared" si="1394"/>
        <v>-4.9210741701700145E-3</v>
      </c>
      <c r="BH614" s="36">
        <f t="shared" si="1394"/>
        <v>-0.46826442692200893</v>
      </c>
      <c r="BI614" s="36">
        <f t="shared" si="1394"/>
        <v>3.6356157990025173E-2</v>
      </c>
      <c r="BJ614" s="36">
        <f t="shared" si="1394"/>
        <v>-0.42698719476181374</v>
      </c>
      <c r="BK614" s="36">
        <f t="shared" ref="BK614:CP614" si="1395">SUMPRODUCT(AH$3:AH$6,$B614:$B617)</f>
        <v>-0.8903305475136527</v>
      </c>
      <c r="BL614" s="36">
        <f t="shared" si="1395"/>
        <v>-0.38570996260161849</v>
      </c>
      <c r="BM614" s="36">
        <f t="shared" si="1395"/>
        <v>-0.84905331535345741</v>
      </c>
      <c r="BN614" s="36">
        <f t="shared" si="1395"/>
        <v>-1.3123966681052963</v>
      </c>
      <c r="BO614" s="36">
        <f t="shared" si="1395"/>
        <v>0.8244113026632236</v>
      </c>
      <c r="BP614" s="36">
        <f t="shared" si="1395"/>
        <v>0.36106794991138463</v>
      </c>
      <c r="BQ614" s="36">
        <f t="shared" si="1395"/>
        <v>-0.10227540284045428</v>
      </c>
      <c r="BR614" s="36">
        <f t="shared" si="1395"/>
        <v>0.40234518207157982</v>
      </c>
      <c r="BS614" s="36">
        <f t="shared" si="1395"/>
        <v>-6.0998170680259103E-2</v>
      </c>
      <c r="BT614" s="36">
        <f t="shared" si="1395"/>
        <v>-0.52434152343209806</v>
      </c>
      <c r="BU614" s="36">
        <f t="shared" si="1395"/>
        <v>-1.9720938520063902E-2</v>
      </c>
      <c r="BV614" s="36">
        <f t="shared" si="1395"/>
        <v>-0.48306429127190281</v>
      </c>
      <c r="BW614" s="36">
        <f t="shared" si="1395"/>
        <v>-0.94640764402374167</v>
      </c>
      <c r="BX614" s="36">
        <f t="shared" si="1395"/>
        <v>1.3123966681052963</v>
      </c>
      <c r="BY614" s="36">
        <f t="shared" si="1395"/>
        <v>0.84905331535345741</v>
      </c>
      <c r="BZ614" s="36">
        <f t="shared" si="1395"/>
        <v>0.38570996260161849</v>
      </c>
      <c r="CA614" s="36">
        <f t="shared" si="1395"/>
        <v>0.8903305475136527</v>
      </c>
      <c r="CB614" s="36">
        <f t="shared" si="1395"/>
        <v>0.42698719476181374</v>
      </c>
      <c r="CC614" s="36">
        <f t="shared" si="1395"/>
        <v>-3.6356157990025173E-2</v>
      </c>
      <c r="CD614" s="36">
        <f t="shared" si="1395"/>
        <v>0.46826442692200893</v>
      </c>
      <c r="CE614" s="36">
        <f t="shared" si="1395"/>
        <v>4.9210741701700145E-3</v>
      </c>
      <c r="CF614" s="36">
        <f t="shared" si="1395"/>
        <v>-0.4584222785816689</v>
      </c>
      <c r="CG614" s="36">
        <f t="shared" si="1395"/>
        <v>-3.0050014382132395E-2</v>
      </c>
      <c r="CH614" s="36">
        <f t="shared" si="1395"/>
        <v>-0.49339336713397131</v>
      </c>
      <c r="CI614" s="36">
        <f t="shared" si="1395"/>
        <v>-0.95673671988581022</v>
      </c>
      <c r="CJ614" s="36">
        <f t="shared" si="1395"/>
        <v>-0.45211613497377612</v>
      </c>
      <c r="CK614" s="36">
        <f t="shared" si="1395"/>
        <v>-0.91545948772561503</v>
      </c>
      <c r="CL614" s="36">
        <f t="shared" si="1395"/>
        <v>-1.3788028404774539</v>
      </c>
      <c r="CM614" s="36">
        <f t="shared" si="1395"/>
        <v>-0.87418225556541973</v>
      </c>
      <c r="CN614" s="36">
        <f t="shared" si="1395"/>
        <v>-1.3375256083172586</v>
      </c>
      <c r="CO614" s="36">
        <f t="shared" si="1395"/>
        <v>-1.8008689610690976</v>
      </c>
      <c r="CP614" s="36">
        <f t="shared" si="1395"/>
        <v>0.33593900969942225</v>
      </c>
      <c r="CQ614" s="36">
        <f t="shared" ref="CQ614:DG614" si="1396">SUMPRODUCT(BN$3:BN$6,$B614:$B617)</f>
        <v>-0.12740434305241666</v>
      </c>
      <c r="CR614" s="36">
        <f t="shared" si="1396"/>
        <v>-0.59074769580425557</v>
      </c>
      <c r="CS614" s="36">
        <f t="shared" si="1396"/>
        <v>-8.612711089222147E-2</v>
      </c>
      <c r="CT614" s="36">
        <f t="shared" si="1396"/>
        <v>-0.54947046364406038</v>
      </c>
      <c r="CU614" s="36">
        <f t="shared" si="1396"/>
        <v>-1.0128138163958993</v>
      </c>
      <c r="CV614" s="36">
        <f t="shared" si="1396"/>
        <v>-0.50819323148386519</v>
      </c>
      <c r="CW614" s="36">
        <f t="shared" si="1396"/>
        <v>-0.9715365842357041</v>
      </c>
      <c r="CX614" s="36">
        <f t="shared" si="1396"/>
        <v>-1.4348799369875431</v>
      </c>
      <c r="CY614" s="36">
        <f t="shared" si="1396"/>
        <v>0.82392437514149508</v>
      </c>
      <c r="CZ614" s="36">
        <f t="shared" si="1396"/>
        <v>0.36058102238965617</v>
      </c>
      <c r="DA614" s="36">
        <f t="shared" si="1396"/>
        <v>-0.10276233036218274</v>
      </c>
      <c r="DB614" s="36">
        <f t="shared" si="1396"/>
        <v>0.40185825454985136</v>
      </c>
      <c r="DC614" s="36">
        <f t="shared" si="1396"/>
        <v>-6.1485098201987554E-2</v>
      </c>
      <c r="DD614" s="36">
        <f t="shared" si="1396"/>
        <v>-0.52482845095382646</v>
      </c>
      <c r="DE614" s="36">
        <f t="shared" si="1396"/>
        <v>-2.0207866041792366E-2</v>
      </c>
      <c r="DF614" s="36">
        <f t="shared" si="1396"/>
        <v>-0.48355121879363128</v>
      </c>
      <c r="DG614" s="36">
        <f t="shared" si="1396"/>
        <v>-0.94689457154547019</v>
      </c>
    </row>
    <row r="615" spans="1:111" ht="13.15" x14ac:dyDescent="0.35">
      <c r="B615" s="35">
        <f t="shared" ref="B615:B617" si="1397">K608</f>
        <v>0.42698719476181374</v>
      </c>
      <c r="D615" s="35">
        <f>$CE$4-$CE$7*SUMPRODUCT($B$4:$CD$4,AE616:DG616)</f>
        <v>-3.3790570341807324E-10</v>
      </c>
      <c r="F615" s="37" t="s">
        <v>364</v>
      </c>
      <c r="H615" s="35">
        <f t="shared" si="1393"/>
        <v>-4.8228323375524261E-7</v>
      </c>
      <c r="I615" s="35">
        <f t="shared" si="1393"/>
        <v>-2.5723344883301358E-3</v>
      </c>
      <c r="J615" s="35">
        <f t="shared" si="1393"/>
        <v>-5.3606980910812958E-7</v>
      </c>
      <c r="K615" s="35">
        <f t="shared" si="1393"/>
        <v>-6.668736900197151E-7</v>
      </c>
      <c r="M615" s="35">
        <v>8.6877420301863908E-13</v>
      </c>
      <c r="N615" s="35">
        <f>IFERROR(M615/(MAX(ABS(M614),ABS(M615),ABS(M616),ABS(M617))),0)</f>
        <v>0.38249339524222853</v>
      </c>
      <c r="P615" s="35">
        <f>L666</f>
        <v>3.12070369545836E-11</v>
      </c>
      <c r="R615" s="35">
        <f>H666*J666</f>
        <v>-9.491040624813862E-13</v>
      </c>
      <c r="T615" s="35">
        <f>P615-D615</f>
        <v>3.6911274037265684E-10</v>
      </c>
      <c r="V615" s="35">
        <v>-9.4900924927751224E-13</v>
      </c>
      <c r="X615" s="35">
        <v>-4.4790368131618352E-7</v>
      </c>
      <c r="Y615" s="35">
        <v>-2.5723778449258604E-3</v>
      </c>
      <c r="Z615" s="35">
        <v>-5.3079286937930594E-7</v>
      </c>
      <c r="AA615" s="35">
        <v>-5.7771183514018082E-7</v>
      </c>
      <c r="AC615" s="43">
        <f t="shared" ref="AC615:AC616" si="1398">SUM(AE615:DG615)</f>
        <v>103.79476315514128</v>
      </c>
      <c r="AD615" s="37" t="s">
        <v>365</v>
      </c>
      <c r="AE615" s="35">
        <f>EXP(AE614)</f>
        <v>2.5776923779544987</v>
      </c>
      <c r="AF615" s="35">
        <f t="shared" ref="AF615:CQ615" si="1399">EXP(AF614)</f>
        <v>1.6218236383375491</v>
      </c>
      <c r="AG615" s="35">
        <f t="shared" si="1399"/>
        <v>1.0204134272832441</v>
      </c>
      <c r="AH615" s="35">
        <f t="shared" si="1399"/>
        <v>1.6901688766489542</v>
      </c>
      <c r="AI615" s="35">
        <f t="shared" si="1399"/>
        <v>1.063414649620414</v>
      </c>
      <c r="AJ615" s="35">
        <f t="shared" si="1399"/>
        <v>0.66907557738810741</v>
      </c>
      <c r="AK615" s="35">
        <f t="shared" si="1399"/>
        <v>1.1082279856294062</v>
      </c>
      <c r="AL615" s="35">
        <f t="shared" si="1399"/>
        <v>0.69727107824528134</v>
      </c>
      <c r="AM615" s="35">
        <f t="shared" si="1399"/>
        <v>0.43870662251974496</v>
      </c>
      <c r="AN615" s="35">
        <f t="shared" si="1399"/>
        <v>3.7168762419876842</v>
      </c>
      <c r="AO615" s="35">
        <f t="shared" si="1399"/>
        <v>2.3385714298516929</v>
      </c>
      <c r="AP615" s="35">
        <f t="shared" si="1399"/>
        <v>1.4713743413727338</v>
      </c>
      <c r="AQ615" s="35">
        <f t="shared" si="1399"/>
        <v>2.4371211228659662</v>
      </c>
      <c r="AR615" s="35">
        <f t="shared" si="1399"/>
        <v>1.5333794987950828</v>
      </c>
      <c r="AS615" s="35">
        <f t="shared" si="1399"/>
        <v>0.96476644729092131</v>
      </c>
      <c r="AT615" s="35">
        <f t="shared" si="1399"/>
        <v>1.5979976143470287</v>
      </c>
      <c r="AU615" s="35">
        <f t="shared" si="1399"/>
        <v>1.0054226513295643</v>
      </c>
      <c r="AV615" s="35">
        <f t="shared" si="1399"/>
        <v>0.63258837105312749</v>
      </c>
      <c r="AW615" s="35">
        <f t="shared" si="1399"/>
        <v>6.0549066572272592</v>
      </c>
      <c r="AX615" s="35">
        <f t="shared" si="1399"/>
        <v>3.8096053775086665</v>
      </c>
      <c r="AY615" s="35">
        <f t="shared" si="1399"/>
        <v>2.3969144288987225</v>
      </c>
      <c r="AZ615" s="35">
        <f t="shared" si="1399"/>
        <v>3.9701458834203525</v>
      </c>
      <c r="BA615" s="35">
        <f t="shared" si="1399"/>
        <v>2.4979227530979253</v>
      </c>
      <c r="BB615" s="35">
        <f t="shared" si="1399"/>
        <v>1.5716344597062448</v>
      </c>
      <c r="BC615" s="35">
        <f t="shared" si="1399"/>
        <v>2.6031876671171563</v>
      </c>
      <c r="BD615" s="35">
        <f t="shared" si="1399"/>
        <v>1.6378646768198297</v>
      </c>
      <c r="BE615" s="35">
        <f t="shared" si="1399"/>
        <v>1.0305060727891788</v>
      </c>
      <c r="BF615" s="35">
        <f t="shared" si="1399"/>
        <v>1.5815767280460375</v>
      </c>
      <c r="BG615" s="35">
        <f t="shared" si="1399"/>
        <v>0.99509101447748427</v>
      </c>
      <c r="BH615" s="35">
        <f t="shared" si="1399"/>
        <v>0.62608794725829153</v>
      </c>
      <c r="BI615" s="35">
        <f t="shared" si="1399"/>
        <v>1.037025125510491</v>
      </c>
      <c r="BJ615" s="35">
        <f t="shared" si="1399"/>
        <v>0.65247190723258841</v>
      </c>
      <c r="BK615" s="35">
        <f t="shared" si="1399"/>
        <v>0.41052003394629871</v>
      </c>
      <c r="BL615" s="35">
        <f t="shared" si="1399"/>
        <v>0.67996771314957383</v>
      </c>
      <c r="BM615" s="35">
        <f t="shared" si="1399"/>
        <v>0.42781975069011552</v>
      </c>
      <c r="BN615" s="35">
        <f t="shared" si="1399"/>
        <v>0.26917416156830259</v>
      </c>
      <c r="BO615" s="35">
        <f t="shared" si="1399"/>
        <v>2.2805378235318274</v>
      </c>
      <c r="BP615" s="35">
        <f t="shared" si="1399"/>
        <v>1.4348609562409436</v>
      </c>
      <c r="BQ615" s="35">
        <f t="shared" si="1399"/>
        <v>0.90278088900810627</v>
      </c>
      <c r="BR615" s="35">
        <f t="shared" si="1399"/>
        <v>1.4953274038126045</v>
      </c>
      <c r="BS615" s="35">
        <f t="shared" si="1399"/>
        <v>0.94082496084410916</v>
      </c>
      <c r="BT615" s="35">
        <f t="shared" si="1399"/>
        <v>0.59194501798767762</v>
      </c>
      <c r="BU615" s="35">
        <f t="shared" si="1399"/>
        <v>0.98047224716934778</v>
      </c>
      <c r="BV615" s="35">
        <f t="shared" si="1399"/>
        <v>0.61689016144549957</v>
      </c>
      <c r="BW615" s="35">
        <f t="shared" si="1399"/>
        <v>0.38813283332284371</v>
      </c>
      <c r="BX615" s="35">
        <f t="shared" si="1399"/>
        <v>3.7150668332118175</v>
      </c>
      <c r="BY615" s="35">
        <f t="shared" si="1399"/>
        <v>2.3374329922517632</v>
      </c>
      <c r="BZ615" s="35">
        <f t="shared" si="1399"/>
        <v>1.4706580631131057</v>
      </c>
      <c r="CA615" s="35">
        <f t="shared" si="1399"/>
        <v>2.4359347103893421</v>
      </c>
      <c r="CB615" s="35">
        <f t="shared" si="1399"/>
        <v>1.5326330358672857</v>
      </c>
      <c r="CC615" s="35">
        <f t="shared" si="1399"/>
        <v>0.96429679030942983</v>
      </c>
      <c r="CD615" s="35">
        <f t="shared" si="1399"/>
        <v>1.5972196947395503</v>
      </c>
      <c r="CE615" s="35">
        <f t="shared" si="1399"/>
        <v>1.0049332025423758</v>
      </c>
      <c r="CF615" s="35">
        <f t="shared" si="1399"/>
        <v>0.63228042134601481</v>
      </c>
      <c r="CG615" s="35">
        <f t="shared" si="1399"/>
        <v>0.97039699852848926</v>
      </c>
      <c r="CH615" s="35">
        <f t="shared" si="1399"/>
        <v>0.61055105110494012</v>
      </c>
      <c r="CI615" s="35">
        <f t="shared" si="1399"/>
        <v>0.38414441364783669</v>
      </c>
      <c r="CJ615" s="35">
        <f t="shared" si="1399"/>
        <v>0.63628027104146756</v>
      </c>
      <c r="CK615" s="35">
        <f t="shared" si="1399"/>
        <v>0.4003326358910817</v>
      </c>
      <c r="CL615" s="35">
        <f t="shared" si="1399"/>
        <v>0.25187991307223251</v>
      </c>
      <c r="CM615" s="35">
        <f t="shared" si="1399"/>
        <v>0.41720304569214689</v>
      </c>
      <c r="CN615" s="35">
        <f t="shared" si="1399"/>
        <v>0.26249437957638566</v>
      </c>
      <c r="CO615" s="35">
        <f t="shared" si="1399"/>
        <v>0.16515531231292885</v>
      </c>
      <c r="CP615" s="35">
        <f t="shared" si="1399"/>
        <v>1.3992536813057865</v>
      </c>
      <c r="CQ615" s="35">
        <f t="shared" si="1399"/>
        <v>0.88037762604293912</v>
      </c>
      <c r="CR615" s="35">
        <f t="shared" ref="CR615:DG615" si="1400">EXP(CR614)</f>
        <v>0.55391297145897733</v>
      </c>
      <c r="CS615" s="35">
        <f t="shared" si="1400"/>
        <v>0.91747760241127629</v>
      </c>
      <c r="CT615" s="35">
        <f t="shared" si="1400"/>
        <v>0.57725540718580393</v>
      </c>
      <c r="CU615" s="35">
        <f t="shared" si="1400"/>
        <v>0.36319557474698394</v>
      </c>
      <c r="CV615" s="35">
        <f t="shared" si="1400"/>
        <v>0.60158151604132781</v>
      </c>
      <c r="CW615" s="35">
        <f t="shared" si="1400"/>
        <v>0.37850099237869073</v>
      </c>
      <c r="CX615" s="35">
        <f t="shared" si="1400"/>
        <v>0.23814395457890319</v>
      </c>
      <c r="CY615" s="35">
        <f t="shared" si="1400"/>
        <v>2.2794276372132787</v>
      </c>
      <c r="CZ615" s="35">
        <f t="shared" si="1400"/>
        <v>1.4341624530255173</v>
      </c>
      <c r="DA615" s="35">
        <f t="shared" si="1400"/>
        <v>0.90234140715374622</v>
      </c>
      <c r="DB615" s="35">
        <f t="shared" si="1400"/>
        <v>1.4945994649868004</v>
      </c>
      <c r="DC615" s="35">
        <f t="shared" si="1400"/>
        <v>0.94036695879349608</v>
      </c>
      <c r="DD615" s="35">
        <f t="shared" si="1400"/>
        <v>0.59165685383029243</v>
      </c>
      <c r="DE615" s="35">
        <f t="shared" si="1400"/>
        <v>0.97999494446325264</v>
      </c>
      <c r="DF615" s="35">
        <f t="shared" si="1400"/>
        <v>0.61658985376797837</v>
      </c>
      <c r="DG615" s="35">
        <f t="shared" si="1400"/>
        <v>0.38794388676958408</v>
      </c>
    </row>
    <row r="616" spans="1:111" ht="13.15" x14ac:dyDescent="0.35">
      <c r="B616" s="36">
        <f t="shared" si="1397"/>
        <v>-0.42206612059164372</v>
      </c>
      <c r="D616" s="36">
        <f>$CE$5-$CE$7*SUMPRODUCT($B$5:$CD$5,AE616:DG616)</f>
        <v>-5.8278715187043417E-10</v>
      </c>
      <c r="F616" s="36">
        <f>SUMPRODUCT($B$7:$CD$7, LN(AE616:DG616))</f>
        <v>-2480.339048877494</v>
      </c>
      <c r="H616" s="36">
        <f t="shared" si="1393"/>
        <v>-5.2877896694961124E-8</v>
      </c>
      <c r="I616" s="36">
        <f t="shared" si="1393"/>
        <v>-5.3606980910812958E-7</v>
      </c>
      <c r="J616" s="36">
        <f t="shared" si="1393"/>
        <v>-2.7275521275363368E-3</v>
      </c>
      <c r="K616" s="36">
        <f t="shared" si="1393"/>
        <v>4.3812813521420212E-7</v>
      </c>
      <c r="M616" s="36">
        <v>1.5899536915446442E-12</v>
      </c>
      <c r="N616" s="36">
        <f>IFERROR(M616/(MAX(ABS(M614),ABS(M615),ABS(M616),ABS(M617))),0)</f>
        <v>0.70000557526197449</v>
      </c>
      <c r="P616" s="36">
        <f>L667</f>
        <v>5.397282620833721E-11</v>
      </c>
      <c r="R616" s="36">
        <f>H667*J667</f>
        <v>-1.7369662940716057E-12</v>
      </c>
      <c r="T616" s="36">
        <f>P616-D616</f>
        <v>6.3675997807877138E-10</v>
      </c>
      <c r="V616" s="36">
        <v>-1.7372016657744838E-12</v>
      </c>
      <c r="X616" s="36">
        <v>-2.1120342105188268E-7</v>
      </c>
      <c r="Y616" s="36">
        <v>-5.3079286937930594E-7</v>
      </c>
      <c r="Z616" s="36">
        <v>-2.7273875981566427E-3</v>
      </c>
      <c r="AA616" s="36">
        <v>4.5749208997677114E-7</v>
      </c>
      <c r="AC616" s="44">
        <f t="shared" si="1398"/>
        <v>1.0000000000000002</v>
      </c>
      <c r="AD616" s="37" t="s">
        <v>366</v>
      </c>
      <c r="AE616" s="36">
        <f t="shared" ref="AE616:BJ616" si="1401">AE615/$AC615</f>
        <v>2.483451283666056E-2</v>
      </c>
      <c r="AF616" s="36">
        <f t="shared" si="1401"/>
        <v>1.5625293502654087E-2</v>
      </c>
      <c r="AG616" s="36">
        <f t="shared" si="1401"/>
        <v>9.8310685073585025E-3</v>
      </c>
      <c r="AH616" s="36">
        <f t="shared" si="1401"/>
        <v>1.6283758691396318E-2</v>
      </c>
      <c r="AI616" s="36">
        <f t="shared" si="1401"/>
        <v>1.0245359373583576E-2</v>
      </c>
      <c r="AJ616" s="36">
        <f t="shared" si="1401"/>
        <v>6.4461400272000716E-3</v>
      </c>
      <c r="AK616" s="36">
        <f t="shared" si="1401"/>
        <v>1.0677108863121985E-2</v>
      </c>
      <c r="AL616" s="36">
        <f t="shared" si="1401"/>
        <v>6.7177866883618717E-3</v>
      </c>
      <c r="AM616" s="36">
        <f t="shared" si="1401"/>
        <v>4.226673959109222E-3</v>
      </c>
      <c r="AN616" s="36">
        <f t="shared" si="1401"/>
        <v>3.5809862935301431E-2</v>
      </c>
      <c r="AO616" s="36">
        <f t="shared" si="1401"/>
        <v>2.253072658739292E-2</v>
      </c>
      <c r="AP616" s="36">
        <f t="shared" si="1401"/>
        <v>1.4175805181745839E-2</v>
      </c>
      <c r="AQ616" s="36">
        <f t="shared" si="1401"/>
        <v>2.3480193497076716E-2</v>
      </c>
      <c r="AR616" s="36">
        <f t="shared" si="1401"/>
        <v>1.4773187511427253E-2</v>
      </c>
      <c r="AS616" s="36">
        <f t="shared" si="1401"/>
        <v>9.2949433860058227E-3</v>
      </c>
      <c r="AT616" s="36">
        <f t="shared" si="1401"/>
        <v>1.5395744118212526E-2</v>
      </c>
      <c r="AU616" s="36">
        <f t="shared" si="1401"/>
        <v>9.6866414139484703E-3</v>
      </c>
      <c r="AV616" s="36">
        <f t="shared" si="1401"/>
        <v>6.0946077800437988E-3</v>
      </c>
      <c r="AW616" s="36">
        <f t="shared" si="1401"/>
        <v>5.8335377172902589E-2</v>
      </c>
      <c r="AX616" s="36">
        <f t="shared" si="1401"/>
        <v>3.6703252280796447E-2</v>
      </c>
      <c r="AY616" s="36">
        <f t="shared" si="1401"/>
        <v>2.3092826227813362E-2</v>
      </c>
      <c r="AZ616" s="36">
        <f t="shared" si="1401"/>
        <v>3.8249963319307391E-2</v>
      </c>
      <c r="BA616" s="36">
        <f t="shared" si="1401"/>
        <v>2.4065980567481021E-2</v>
      </c>
      <c r="BB616" s="36">
        <f t="shared" si="1401"/>
        <v>1.5141751008739567E-2</v>
      </c>
      <c r="BC616" s="36">
        <f t="shared" si="1401"/>
        <v>2.5080144585196369E-2</v>
      </c>
      <c r="BD616" s="36">
        <f t="shared" si="1401"/>
        <v>1.5779839242676678E-2</v>
      </c>
      <c r="BE616" s="36">
        <f t="shared" si="1401"/>
        <v>9.9283050653421589E-3</v>
      </c>
      <c r="BF616" s="36">
        <f t="shared" si="1401"/>
        <v>1.5237538773339328E-2</v>
      </c>
      <c r="BG616" s="36">
        <f t="shared" si="1401"/>
        <v>9.5871023183523134E-3</v>
      </c>
      <c r="BH616" s="36">
        <f t="shared" si="1401"/>
        <v>6.0319801137026768E-3</v>
      </c>
      <c r="BI616" s="36">
        <f t="shared" si="1401"/>
        <v>9.9911122101647553E-3</v>
      </c>
      <c r="BJ616" s="36">
        <f t="shared" si="1401"/>
        <v>6.2861736700274883E-3</v>
      </c>
      <c r="BK616" s="36">
        <f t="shared" ref="BK616:CP616" si="1402">BK615/$AC615</f>
        <v>3.9551131624309156E-3</v>
      </c>
      <c r="BL616" s="36">
        <f t="shared" si="1402"/>
        <v>6.5510791920516355E-3</v>
      </c>
      <c r="BM616" s="36">
        <f t="shared" si="1402"/>
        <v>4.1217855090690501E-3</v>
      </c>
      <c r="BN616" s="36">
        <f t="shared" si="1402"/>
        <v>2.5933308520196719E-3</v>
      </c>
      <c r="BO616" s="36">
        <f t="shared" si="1402"/>
        <v>2.1971607759469752E-2</v>
      </c>
      <c r="BP616" s="36">
        <f t="shared" si="1402"/>
        <v>1.3824020717656701E-2</v>
      </c>
      <c r="BQ616" s="36">
        <f t="shared" si="1402"/>
        <v>8.6977498822240797E-3</v>
      </c>
      <c r="BR616" s="36">
        <f t="shared" si="1402"/>
        <v>1.4406578505098079E-2</v>
      </c>
      <c r="BS616" s="36">
        <f t="shared" si="1402"/>
        <v>9.0642815903714223E-3</v>
      </c>
      <c r="BT616" s="36">
        <f t="shared" si="1402"/>
        <v>5.7030335634843318E-3</v>
      </c>
      <c r="BU616" s="36">
        <f t="shared" si="1402"/>
        <v>9.4462593040830298E-3</v>
      </c>
      <c r="BV616" s="36">
        <f t="shared" si="1402"/>
        <v>5.9433649896521107E-3</v>
      </c>
      <c r="BW616" s="36">
        <f t="shared" si="1402"/>
        <v>3.7394259741476972E-3</v>
      </c>
      <c r="BX616" s="36">
        <f t="shared" si="1402"/>
        <v>3.5792430372030754E-2</v>
      </c>
      <c r="BY616" s="36">
        <f t="shared" si="1402"/>
        <v>2.2519758427099246E-2</v>
      </c>
      <c r="BZ616" s="36">
        <f t="shared" si="1402"/>
        <v>1.4168904272317899E-2</v>
      </c>
      <c r="CA616" s="36">
        <f t="shared" si="1402"/>
        <v>2.3468763127754026E-2</v>
      </c>
      <c r="CB616" s="36">
        <f t="shared" si="1402"/>
        <v>1.4765995790909703E-2</v>
      </c>
      <c r="CC616" s="36">
        <f t="shared" si="1402"/>
        <v>9.2904185239875963E-3</v>
      </c>
      <c r="CD616" s="36">
        <f t="shared" si="1402"/>
        <v>1.5388249331540914E-2</v>
      </c>
      <c r="CE616" s="36">
        <f t="shared" si="1402"/>
        <v>9.6819258698081848E-3</v>
      </c>
      <c r="CF616" s="36">
        <f t="shared" si="1402"/>
        <v>6.0916408701752111E-3</v>
      </c>
      <c r="CG616" s="36">
        <f t="shared" si="1402"/>
        <v>9.3491903544116566E-3</v>
      </c>
      <c r="CH616" s="36">
        <f t="shared" si="1402"/>
        <v>5.8822914812412443E-3</v>
      </c>
      <c r="CI616" s="36">
        <f t="shared" si="1402"/>
        <v>3.7009999538575836E-3</v>
      </c>
      <c r="CJ616" s="36">
        <f t="shared" si="1402"/>
        <v>6.1301770118249999E-3</v>
      </c>
      <c r="CK616" s="36">
        <f t="shared" si="1402"/>
        <v>3.8569637207294112E-3</v>
      </c>
      <c r="CL616" s="36">
        <f t="shared" si="1402"/>
        <v>2.4267111886536069E-3</v>
      </c>
      <c r="CM616" s="36">
        <f t="shared" si="1402"/>
        <v>4.0194999536590928E-3</v>
      </c>
      <c r="CN616" s="36">
        <f t="shared" si="1402"/>
        <v>2.5289751775244883E-3</v>
      </c>
      <c r="CO616" s="36">
        <f t="shared" si="1402"/>
        <v>1.5911719174701753E-3</v>
      </c>
      <c r="CP616" s="36">
        <f t="shared" si="1402"/>
        <v>1.3480966079322636E-2</v>
      </c>
      <c r="CQ616" s="36">
        <f t="shared" ref="CQ616:DG616" si="1403">CQ615/$AC615</f>
        <v>8.4819079429570548E-3</v>
      </c>
      <c r="CR616" s="36">
        <f t="shared" si="1403"/>
        <v>5.3366177119268301E-3</v>
      </c>
      <c r="CS616" s="36">
        <f t="shared" si="1403"/>
        <v>8.8393438601514912E-3</v>
      </c>
      <c r="CT616" s="36">
        <f t="shared" si="1403"/>
        <v>5.5615080148406371E-3</v>
      </c>
      <c r="CU616" s="36">
        <f t="shared" si="1403"/>
        <v>3.4991705140664771E-3</v>
      </c>
      <c r="CV616" s="36">
        <f t="shared" si="1403"/>
        <v>5.7958754156233134E-3</v>
      </c>
      <c r="CW616" s="36">
        <f t="shared" si="1403"/>
        <v>3.6466289904525146E-3</v>
      </c>
      <c r="CX616" s="36">
        <f t="shared" si="1403"/>
        <v>2.2943735053660764E-3</v>
      </c>
      <c r="CY616" s="36">
        <f t="shared" si="1403"/>
        <v>2.1960911783248976E-2</v>
      </c>
      <c r="CZ616" s="36">
        <f t="shared" si="1403"/>
        <v>1.3817291060069042E-2</v>
      </c>
      <c r="DA616" s="36">
        <f t="shared" si="1403"/>
        <v>8.6935157393733149E-3</v>
      </c>
      <c r="DB616" s="36">
        <f t="shared" si="1403"/>
        <v>1.4399565253141273E-2</v>
      </c>
      <c r="DC616" s="36">
        <f t="shared" si="1403"/>
        <v>9.0598690165893669E-3</v>
      </c>
      <c r="DD616" s="36">
        <f t="shared" si="1403"/>
        <v>5.7002572754653062E-3</v>
      </c>
      <c r="DE616" s="36">
        <f t="shared" si="1403"/>
        <v>9.4416607801152859E-3</v>
      </c>
      <c r="DF616" s="36">
        <f t="shared" si="1403"/>
        <v>5.9404717061338243E-3</v>
      </c>
      <c r="DG616" s="36">
        <f t="shared" si="1403"/>
        <v>3.7376055879594539E-3</v>
      </c>
    </row>
    <row r="617" spans="1:111" x14ac:dyDescent="0.35">
      <c r="B617" s="35">
        <f t="shared" si="1397"/>
        <v>-0.46334335275183891</v>
      </c>
      <c r="D617" s="35">
        <f>$CE$6-$CE$7*SUMPRODUCT($B$6:$CD$6,AE616:DG616)</f>
        <v>5.3177018344285898E-10</v>
      </c>
      <c r="H617" s="35">
        <f t="shared" si="1393"/>
        <v>-2.0330798337128003E-7</v>
      </c>
      <c r="I617" s="35">
        <f t="shared" si="1393"/>
        <v>-6.668736900197151E-7</v>
      </c>
      <c r="J617" s="35">
        <f t="shared" si="1393"/>
        <v>4.3812813521420212E-7</v>
      </c>
      <c r="K617" s="35">
        <f t="shared" si="1393"/>
        <v>-2.7760424002025485E-3</v>
      </c>
      <c r="M617" s="35">
        <v>-1.4764110120066897E-12</v>
      </c>
      <c r="N617" s="35">
        <f>IFERROR(M617/(MAX(ABS(M614),ABS(M615),ABS(M616),ABS(M617))),0)</f>
        <v>-0.65001637801086698</v>
      </c>
      <c r="P617" s="35">
        <f>L668</f>
        <v>-4.9084292186307721E-11</v>
      </c>
      <c r="R617" s="35">
        <f>H668*J668</f>
        <v>1.6129250667422734E-12</v>
      </c>
      <c r="T617" s="35">
        <f>P617-D617</f>
        <v>-5.808544756291667E-10</v>
      </c>
      <c r="V617" s="35">
        <v>1.6126891385846286E-12</v>
      </c>
      <c r="X617" s="35">
        <v>-3.0220674524417297E-7</v>
      </c>
      <c r="Y617" s="35">
        <v>-5.7771183514018082E-7</v>
      </c>
      <c r="Z617" s="35">
        <v>4.5749208997677114E-7</v>
      </c>
      <c r="AA617" s="35">
        <v>-2.7762202319600274E-3</v>
      </c>
    </row>
    <row r="618" spans="1:111" x14ac:dyDescent="0.35">
      <c r="B618" s="3"/>
    </row>
    <row r="619" spans="1:111" ht="13.5" thickBot="1" x14ac:dyDescent="0.4">
      <c r="B619" s="39" t="s">
        <v>367</v>
      </c>
      <c r="D619" s="39" t="s">
        <v>368</v>
      </c>
      <c r="E619" s="39" t="s">
        <v>369</v>
      </c>
      <c r="F619" s="39" t="s">
        <v>370</v>
      </c>
      <c r="H619" s="39" t="s">
        <v>347</v>
      </c>
      <c r="I619" s="39" t="s">
        <v>371</v>
      </c>
      <c r="J619" s="39" t="s">
        <v>372</v>
      </c>
      <c r="K619" s="39" t="s">
        <v>349</v>
      </c>
      <c r="L619" s="39" t="s">
        <v>373</v>
      </c>
      <c r="M619" s="39" t="s">
        <v>374</v>
      </c>
    </row>
    <row r="620" spans="1:111" ht="13.15" thickTop="1" x14ac:dyDescent="0.35">
      <c r="B620" s="32">
        <v>1</v>
      </c>
      <c r="D620" s="32">
        <v>0</v>
      </c>
      <c r="E620" s="32"/>
      <c r="F620" s="32" t="b">
        <v>0</v>
      </c>
      <c r="H620" s="32">
        <v>0</v>
      </c>
      <c r="I620" s="32">
        <f>B614</f>
        <v>-0.48847229296380129</v>
      </c>
      <c r="J620" s="32">
        <f>IF(SUMPRODUCT(L620:L623,N614:N617)&gt;0,N614,-N614)</f>
        <v>1</v>
      </c>
      <c r="K620" s="32">
        <f>I620+J620*H620</f>
        <v>-0.48847229296380129</v>
      </c>
      <c r="L620" s="32">
        <f>D614</f>
        <v>8.0882500697043724E-10</v>
      </c>
      <c r="M620" s="32">
        <f>SUMPRODUCT(L620:L623,J620:J623)</f>
        <v>1.691685290818582E-9</v>
      </c>
    </row>
    <row r="621" spans="1:111" ht="13.5" thickBot="1" x14ac:dyDescent="0.4">
      <c r="H621" s="33">
        <f>H620</f>
        <v>0</v>
      </c>
      <c r="I621" s="33">
        <f>B615</f>
        <v>0.42698719476181374</v>
      </c>
      <c r="J621" s="32">
        <f>IF(SUMPRODUCT(L620:L623,N614:N617)&gt;0,N615,-N615)</f>
        <v>-0.38249339524222853</v>
      </c>
      <c r="K621" s="33">
        <f t="shared" ref="K621:K623" si="1404">I621+J621*H621</f>
        <v>0.42698719476181374</v>
      </c>
      <c r="L621" s="32">
        <f>D615</f>
        <v>-3.3790570341807324E-10</v>
      </c>
      <c r="M621" s="39" t="s">
        <v>375</v>
      </c>
    </row>
    <row r="622" spans="1:111" ht="13.15" thickTop="1" x14ac:dyDescent="0.35">
      <c r="H622" s="33">
        <f t="shared" ref="H622:H623" si="1405">H621</f>
        <v>0</v>
      </c>
      <c r="I622" s="32">
        <f>B616</f>
        <v>-0.42206612059164372</v>
      </c>
      <c r="J622" s="32">
        <f>IF(SUMPRODUCT(L620:L623,N614:N617)&gt;0,N616,-N616)</f>
        <v>-0.70000557526197449</v>
      </c>
      <c r="K622" s="32">
        <f t="shared" si="1404"/>
        <v>-0.42206612059164372</v>
      </c>
      <c r="L622" s="32">
        <f>D616</f>
        <v>-5.8278715187043417E-10</v>
      </c>
      <c r="M622" s="32">
        <f>F616</f>
        <v>-2480.339048877494</v>
      </c>
    </row>
    <row r="623" spans="1:111" x14ac:dyDescent="0.35">
      <c r="H623" s="33">
        <f t="shared" si="1405"/>
        <v>0</v>
      </c>
      <c r="I623" s="34">
        <f>B617</f>
        <v>-0.46334335275183891</v>
      </c>
      <c r="J623" s="32">
        <f>IF(SUMPRODUCT(L620:L623,N614:N617)&gt;0,N617,-N617)</f>
        <v>0.65001637801086698</v>
      </c>
      <c r="K623" s="34">
        <f t="shared" si="1404"/>
        <v>-0.46334335275183891</v>
      </c>
      <c r="L623" s="32">
        <f>D617</f>
        <v>5.3177018344285898E-10</v>
      </c>
    </row>
    <row r="624" spans="1:111" ht="13.5" thickBot="1" x14ac:dyDescent="0.4">
      <c r="B624" s="39" t="s">
        <v>367</v>
      </c>
      <c r="D624" s="39" t="s">
        <v>368</v>
      </c>
      <c r="E624" s="39" t="s">
        <v>369</v>
      </c>
      <c r="F624" s="39" t="s">
        <v>370</v>
      </c>
      <c r="H624" s="39" t="s">
        <v>347</v>
      </c>
      <c r="I624" s="39" t="s">
        <v>371</v>
      </c>
      <c r="J624" s="39" t="s">
        <v>372</v>
      </c>
      <c r="K624" s="39" t="s">
        <v>349</v>
      </c>
      <c r="L624" s="39" t="s">
        <v>373</v>
      </c>
      <c r="M624" s="39" t="s">
        <v>374</v>
      </c>
      <c r="O624" s="45" t="s">
        <v>336</v>
      </c>
    </row>
    <row r="625" spans="2:97" ht="13.9" thickTop="1" thickBot="1" x14ac:dyDescent="0.4">
      <c r="B625" s="32">
        <f>1+B620</f>
        <v>2</v>
      </c>
      <c r="D625" s="32">
        <v>0</v>
      </c>
      <c r="E625" s="32">
        <f>H625</f>
        <v>9.0746904024079169E-11</v>
      </c>
      <c r="F625" s="32" t="b">
        <f>OR(F620,M625*M620&lt;=0)</f>
        <v>1</v>
      </c>
      <c r="H625" s="32">
        <f>ABS(H607)</f>
        <v>9.0746904024079169E-11</v>
      </c>
      <c r="I625" s="32">
        <f>I620</f>
        <v>-0.48847229296380129</v>
      </c>
      <c r="J625" s="32">
        <f>J620</f>
        <v>1</v>
      </c>
      <c r="K625" s="32">
        <f>I625+J625*H625</f>
        <v>-0.48847229287305438</v>
      </c>
      <c r="L625" s="32">
        <f>$CE$3-$CE$7*SUMPRODUCT($B$3:$CD$3,Q627:CS627)</f>
        <v>-3.1506289133176324E-8</v>
      </c>
      <c r="M625" s="32">
        <f>SUMPRODUCT(L625:L628,J625:J628)</f>
        <v>-6.5896324936367997E-8</v>
      </c>
      <c r="O625" s="46">
        <f>SUM(Q625:CS625)</f>
        <v>-1.6469506082331087</v>
      </c>
      <c r="P625" s="39" t="s">
        <v>363</v>
      </c>
      <c r="Q625" s="32">
        <f t="shared" ref="Q625:AV625" si="1406">SUMPRODUCT(B$3:B$6,$K625:$K628)</f>
        <v>0.94689457149396972</v>
      </c>
      <c r="R625" s="32">
        <f t="shared" si="1406"/>
        <v>0.48355121880111779</v>
      </c>
      <c r="S625" s="32">
        <f t="shared" si="1406"/>
        <v>2.0207866108265859E-2</v>
      </c>
      <c r="T625" s="32">
        <f t="shared" si="1406"/>
        <v>0.52482845083880258</v>
      </c>
      <c r="U625" s="32">
        <f t="shared" si="1406"/>
        <v>6.1485098145950712E-2</v>
      </c>
      <c r="V625" s="32">
        <f t="shared" si="1406"/>
        <v>-0.40185825454690122</v>
      </c>
      <c r="W625" s="32">
        <f t="shared" si="1406"/>
        <v>0.10276233018363556</v>
      </c>
      <c r="X625" s="32">
        <f t="shared" si="1406"/>
        <v>-0.36058102250921636</v>
      </c>
      <c r="Y625" s="32">
        <f t="shared" si="1406"/>
        <v>-0.82392437520206829</v>
      </c>
      <c r="Z625" s="32">
        <f t="shared" si="1406"/>
        <v>1.3128835955457729</v>
      </c>
      <c r="AA625" s="32">
        <f t="shared" si="1406"/>
        <v>0.84954024285292096</v>
      </c>
      <c r="AB625" s="32">
        <f t="shared" si="1406"/>
        <v>0.38619689016006903</v>
      </c>
      <c r="AC625" s="32">
        <f t="shared" si="1406"/>
        <v>0.89081747489060581</v>
      </c>
      <c r="AD625" s="32">
        <f t="shared" si="1406"/>
        <v>0.42747412219775388</v>
      </c>
      <c r="AE625" s="32">
        <f t="shared" si="1406"/>
        <v>-3.5869230495098048E-2</v>
      </c>
      <c r="AF625" s="32">
        <f t="shared" si="1406"/>
        <v>0.46875135423543873</v>
      </c>
      <c r="AG625" s="32">
        <f t="shared" si="1406"/>
        <v>5.4080015425868044E-3</v>
      </c>
      <c r="AH625" s="32">
        <f t="shared" si="1406"/>
        <v>-0.45793535115026512</v>
      </c>
      <c r="AI625" s="32">
        <f t="shared" si="1406"/>
        <v>1.8008689609481769</v>
      </c>
      <c r="AJ625" s="32">
        <f t="shared" si="1406"/>
        <v>1.3375256082553251</v>
      </c>
      <c r="AK625" s="32">
        <f t="shared" si="1406"/>
        <v>0.8741822555624732</v>
      </c>
      <c r="AL625" s="32">
        <f t="shared" si="1406"/>
        <v>1.3788028402930099</v>
      </c>
      <c r="AM625" s="32">
        <f t="shared" si="1406"/>
        <v>0.91545948760015805</v>
      </c>
      <c r="AN625" s="32">
        <f t="shared" si="1406"/>
        <v>0.45211613490730612</v>
      </c>
      <c r="AO625" s="32">
        <f t="shared" si="1406"/>
        <v>0.9567367196378429</v>
      </c>
      <c r="AP625" s="32">
        <f t="shared" si="1406"/>
        <v>0.49339336694499097</v>
      </c>
      <c r="AQ625" s="32">
        <f t="shared" si="1406"/>
        <v>3.0050014252139046E-2</v>
      </c>
      <c r="AR625" s="32">
        <f t="shared" si="1406"/>
        <v>0.45842227862091534</v>
      </c>
      <c r="AS625" s="32">
        <f t="shared" si="1406"/>
        <v>-4.9210740719365931E-3</v>
      </c>
      <c r="AT625" s="32">
        <f t="shared" si="1406"/>
        <v>-0.46826442676478852</v>
      </c>
      <c r="AU625" s="32">
        <f t="shared" si="1406"/>
        <v>3.6356157965748259E-2</v>
      </c>
      <c r="AV625" s="32">
        <f t="shared" si="1406"/>
        <v>-0.42698719472710367</v>
      </c>
      <c r="AW625" s="32">
        <f t="shared" ref="AW625:CB625" si="1407">SUMPRODUCT(AH$3:AH$6,$K625:$K628)</f>
        <v>-0.89033054741995565</v>
      </c>
      <c r="AX625" s="32">
        <f t="shared" si="1407"/>
        <v>-0.38570996268941887</v>
      </c>
      <c r="AY625" s="32">
        <f t="shared" si="1407"/>
        <v>-0.8490533153822708</v>
      </c>
      <c r="AZ625" s="32">
        <f t="shared" si="1407"/>
        <v>-1.3123966680751227</v>
      </c>
      <c r="BA625" s="32">
        <f t="shared" si="1407"/>
        <v>0.82441130267271845</v>
      </c>
      <c r="BB625" s="32">
        <f t="shared" si="1407"/>
        <v>0.36106794997986658</v>
      </c>
      <c r="BC625" s="32">
        <f t="shared" si="1407"/>
        <v>-0.10227540271298535</v>
      </c>
      <c r="BD625" s="32">
        <f t="shared" si="1407"/>
        <v>0.40234518201755143</v>
      </c>
      <c r="BE625" s="32">
        <f t="shared" si="1407"/>
        <v>-6.0998170675300521E-2</v>
      </c>
      <c r="BF625" s="32">
        <f t="shared" si="1407"/>
        <v>-0.52434152336815243</v>
      </c>
      <c r="BG625" s="32">
        <f t="shared" si="1407"/>
        <v>-1.9720938637615648E-2</v>
      </c>
      <c r="BH625" s="32">
        <f t="shared" si="1407"/>
        <v>-0.48306429133046758</v>
      </c>
      <c r="BI625" s="32">
        <f t="shared" si="1407"/>
        <v>-0.94640764402331956</v>
      </c>
      <c r="BJ625" s="32">
        <f t="shared" si="1407"/>
        <v>1.3123966680751227</v>
      </c>
      <c r="BK625" s="32">
        <f t="shared" si="1407"/>
        <v>0.8490533153822708</v>
      </c>
      <c r="BL625" s="32">
        <f t="shared" si="1407"/>
        <v>0.38570996268941887</v>
      </c>
      <c r="BM625" s="32">
        <f t="shared" si="1407"/>
        <v>0.89033054741995565</v>
      </c>
      <c r="BN625" s="32">
        <f t="shared" si="1407"/>
        <v>0.42698719472710367</v>
      </c>
      <c r="BO625" s="32">
        <f t="shared" si="1407"/>
        <v>-3.6356157965748259E-2</v>
      </c>
      <c r="BP625" s="32">
        <f t="shared" si="1407"/>
        <v>0.46826442676478852</v>
      </c>
      <c r="BQ625" s="32">
        <f t="shared" si="1407"/>
        <v>4.9210740719365931E-3</v>
      </c>
      <c r="BR625" s="32">
        <f t="shared" si="1407"/>
        <v>-0.45842227862091534</v>
      </c>
      <c r="BS625" s="32">
        <f t="shared" si="1407"/>
        <v>-3.0050014252139046E-2</v>
      </c>
      <c r="BT625" s="32">
        <f t="shared" si="1407"/>
        <v>-0.49339336694499097</v>
      </c>
      <c r="BU625" s="32">
        <f t="shared" si="1407"/>
        <v>-0.9567367196378429</v>
      </c>
      <c r="BV625" s="32">
        <f t="shared" si="1407"/>
        <v>-0.45211613490730612</v>
      </c>
      <c r="BW625" s="32">
        <f t="shared" si="1407"/>
        <v>-0.91545948760015805</v>
      </c>
      <c r="BX625" s="32">
        <f t="shared" si="1407"/>
        <v>-1.3788028402930099</v>
      </c>
      <c r="BY625" s="32">
        <f t="shared" si="1407"/>
        <v>-0.8741822555624732</v>
      </c>
      <c r="BZ625" s="32">
        <f t="shared" si="1407"/>
        <v>-1.3375256082553251</v>
      </c>
      <c r="CA625" s="32">
        <f t="shared" si="1407"/>
        <v>-1.8008689609481769</v>
      </c>
      <c r="CB625" s="32">
        <f t="shared" si="1407"/>
        <v>0.33593900979966407</v>
      </c>
      <c r="CC625" s="32">
        <f t="shared" ref="CC625:CS625" si="1408">SUMPRODUCT(BN$3:BN$6,$K625:$K628)</f>
        <v>-0.12740434289318786</v>
      </c>
      <c r="CD625" s="32">
        <f t="shared" si="1408"/>
        <v>-0.59074769558603979</v>
      </c>
      <c r="CE625" s="32">
        <f t="shared" si="1408"/>
        <v>-8.6127110855503008E-2</v>
      </c>
      <c r="CF625" s="32">
        <f t="shared" si="1408"/>
        <v>-0.54947046354835494</v>
      </c>
      <c r="CG625" s="32">
        <f t="shared" si="1408"/>
        <v>-1.0128138162412068</v>
      </c>
      <c r="CH625" s="32">
        <f t="shared" si="1408"/>
        <v>-0.50819323151067008</v>
      </c>
      <c r="CI625" s="32">
        <f t="shared" si="1408"/>
        <v>-0.97153658420352196</v>
      </c>
      <c r="CJ625" s="32">
        <f t="shared" si="1408"/>
        <v>-1.4348799368963738</v>
      </c>
      <c r="CK625" s="32">
        <f t="shared" si="1408"/>
        <v>0.82392437520206829</v>
      </c>
      <c r="CL625" s="32">
        <f t="shared" si="1408"/>
        <v>0.36058102250921636</v>
      </c>
      <c r="CM625" s="32">
        <f t="shared" si="1408"/>
        <v>-0.10276233018363556</v>
      </c>
      <c r="CN625" s="32">
        <f t="shared" si="1408"/>
        <v>0.40185825454690122</v>
      </c>
      <c r="CO625" s="32">
        <f t="shared" si="1408"/>
        <v>-6.1485098145950712E-2</v>
      </c>
      <c r="CP625" s="32">
        <f t="shared" si="1408"/>
        <v>-0.52482845083880258</v>
      </c>
      <c r="CQ625" s="32">
        <f t="shared" si="1408"/>
        <v>-2.0207866108265859E-2</v>
      </c>
      <c r="CR625" s="32">
        <f t="shared" si="1408"/>
        <v>-0.48355121880111779</v>
      </c>
      <c r="CS625" s="32">
        <f t="shared" si="1408"/>
        <v>-0.94689457149396972</v>
      </c>
    </row>
    <row r="626" spans="2:97" ht="13.9" thickTop="1" thickBot="1" x14ac:dyDescent="0.4">
      <c r="H626" s="33">
        <f>H625</f>
        <v>9.0746904024079169E-11</v>
      </c>
      <c r="I626" s="33">
        <f t="shared" ref="I626:J626" si="1409">I621</f>
        <v>0.42698719476181374</v>
      </c>
      <c r="J626" s="33">
        <f t="shared" si="1409"/>
        <v>-0.38249339524222853</v>
      </c>
      <c r="K626" s="33">
        <f t="shared" ref="K626:K628" si="1410">I626+J626*H626</f>
        <v>0.42698719472710367</v>
      </c>
      <c r="L626" s="33">
        <f>$CE$4-$CE$7*SUMPRODUCT($B$4:$CD$4,Q627:CS627)</f>
        <v>1.3162605227989843E-8</v>
      </c>
      <c r="M626" s="39" t="s">
        <v>375</v>
      </c>
      <c r="O626" s="47">
        <f t="shared" ref="O626:O627" si="1411">SUM(Q626:CS626)</f>
        <v>103.79476315130611</v>
      </c>
      <c r="P626" s="39" t="s">
        <v>365</v>
      </c>
      <c r="Q626" s="33">
        <f>EXP(Q625)</f>
        <v>2.5776923778217466</v>
      </c>
      <c r="R626" s="33">
        <f>EXP(R625)</f>
        <v>1.6218236383496909</v>
      </c>
      <c r="S626" s="33">
        <f t="shared" ref="S626:CD626" si="1412">EXP(S625)</f>
        <v>1.0204134273510745</v>
      </c>
      <c r="T626" s="33">
        <f t="shared" si="1412"/>
        <v>1.6901688764545446</v>
      </c>
      <c r="U626" s="33">
        <f t="shared" si="1412"/>
        <v>1.0634146495608237</v>
      </c>
      <c r="V626" s="33">
        <f t="shared" si="1412"/>
        <v>0.66907557739008128</v>
      </c>
      <c r="W626" s="33">
        <f t="shared" si="1412"/>
        <v>1.1082279854315351</v>
      </c>
      <c r="X626" s="33">
        <f t="shared" si="1412"/>
        <v>0.69727107816191547</v>
      </c>
      <c r="Y626" s="33">
        <f t="shared" si="1412"/>
        <v>0.43870662249317111</v>
      </c>
      <c r="Z626" s="33">
        <f t="shared" si="1412"/>
        <v>3.7168762416856809</v>
      </c>
      <c r="AA626" s="33">
        <f t="shared" si="1412"/>
        <v>2.3385714297996247</v>
      </c>
      <c r="AB626" s="33">
        <f t="shared" si="1412"/>
        <v>1.4713743414267657</v>
      </c>
      <c r="AC626" s="33">
        <f t="shared" si="1412"/>
        <v>2.4371211225131315</v>
      </c>
      <c r="AD626" s="33">
        <f t="shared" si="1412"/>
        <v>1.5333794986635367</v>
      </c>
      <c r="AE626" s="33">
        <f t="shared" si="1412"/>
        <v>0.96476644726506433</v>
      </c>
      <c r="AF626" s="33">
        <f t="shared" si="1412"/>
        <v>1.5979976140141678</v>
      </c>
      <c r="AG626" s="33">
        <f t="shared" si="1412"/>
        <v>1.0054226511794431</v>
      </c>
      <c r="AH626" s="33">
        <f t="shared" si="1412"/>
        <v>0.63258837099598919</v>
      </c>
      <c r="AI626" s="33">
        <f t="shared" si="1412"/>
        <v>6.0549066564950964</v>
      </c>
      <c r="AJ626" s="33">
        <f t="shared" si="1412"/>
        <v>3.8096053772727241</v>
      </c>
      <c r="AK626" s="33">
        <f t="shared" si="1412"/>
        <v>2.3969144288916602</v>
      </c>
      <c r="AL626" s="33">
        <f t="shared" si="1412"/>
        <v>3.9701458826880827</v>
      </c>
      <c r="AM626" s="33">
        <f t="shared" si="1412"/>
        <v>2.4979227527845431</v>
      </c>
      <c r="AN626" s="33">
        <f t="shared" si="1412"/>
        <v>1.5716344596017784</v>
      </c>
      <c r="AO626" s="33">
        <f t="shared" si="1412"/>
        <v>2.6031876664716509</v>
      </c>
      <c r="AP626" s="33">
        <f t="shared" si="1412"/>
        <v>1.6378646765103055</v>
      </c>
      <c r="AQ626" s="33">
        <f t="shared" si="1412"/>
        <v>1.03050607265522</v>
      </c>
      <c r="AR626" s="33">
        <f t="shared" si="1412"/>
        <v>1.5815767281081088</v>
      </c>
      <c r="AS626" s="33">
        <f t="shared" si="1412"/>
        <v>0.99509101457523552</v>
      </c>
      <c r="AT626" s="33">
        <f t="shared" si="1412"/>
        <v>0.62608794735672535</v>
      </c>
      <c r="AU626" s="33">
        <f t="shared" si="1412"/>
        <v>1.0370251254853151</v>
      </c>
      <c r="AV626" s="33">
        <f t="shared" si="1412"/>
        <v>0.65247190725523574</v>
      </c>
      <c r="AW626" s="33">
        <f t="shared" si="1412"/>
        <v>0.41052003398476322</v>
      </c>
      <c r="AX626" s="33">
        <f t="shared" si="1412"/>
        <v>0.67996771308987236</v>
      </c>
      <c r="AY626" s="33">
        <f t="shared" si="1412"/>
        <v>0.4278197506777886</v>
      </c>
      <c r="AZ626" s="33">
        <f t="shared" si="1412"/>
        <v>0.26917416157642454</v>
      </c>
      <c r="BA626" s="33">
        <f t="shared" si="1412"/>
        <v>2.2805378235534808</v>
      </c>
      <c r="BB626" s="33">
        <f t="shared" si="1412"/>
        <v>1.4348609563392056</v>
      </c>
      <c r="BC626" s="33">
        <f t="shared" si="1412"/>
        <v>0.90278088912318277</v>
      </c>
      <c r="BD626" s="33">
        <f t="shared" si="1412"/>
        <v>1.4953274037318145</v>
      </c>
      <c r="BE626" s="33">
        <f t="shared" si="1412"/>
        <v>0.94082496084877432</v>
      </c>
      <c r="BF626" s="33">
        <f t="shared" si="1412"/>
        <v>0.5919450180255299</v>
      </c>
      <c r="BG626" s="33">
        <f t="shared" si="1412"/>
        <v>0.98047224705409153</v>
      </c>
      <c r="BH626" s="33">
        <f t="shared" si="1412"/>
        <v>0.61689016140937147</v>
      </c>
      <c r="BI626" s="33">
        <f t="shared" si="1412"/>
        <v>0.38813283332300758</v>
      </c>
      <c r="BJ626" s="33">
        <f t="shared" si="1412"/>
        <v>3.7150668330997205</v>
      </c>
      <c r="BK626" s="33">
        <f t="shared" si="1412"/>
        <v>2.3374329923191124</v>
      </c>
      <c r="BL626" s="33">
        <f t="shared" si="1412"/>
        <v>1.4706580632422299</v>
      </c>
      <c r="BM626" s="33">
        <f t="shared" si="1412"/>
        <v>2.435934710161102</v>
      </c>
      <c r="BN626" s="33">
        <f t="shared" si="1412"/>
        <v>1.5326330358140881</v>
      </c>
      <c r="BO626" s="33">
        <f t="shared" si="1412"/>
        <v>0.96429679033283999</v>
      </c>
      <c r="BP626" s="33">
        <f t="shared" si="1412"/>
        <v>1.5972196944884347</v>
      </c>
      <c r="BQ626" s="33">
        <f t="shared" si="1412"/>
        <v>1.0049332024436579</v>
      </c>
      <c r="BR626" s="33">
        <f t="shared" si="1412"/>
        <v>0.63228042132119999</v>
      </c>
      <c r="BS626" s="33">
        <f t="shared" si="1412"/>
        <v>0.97039699865463436</v>
      </c>
      <c r="BT626" s="33">
        <f t="shared" si="1412"/>
        <v>0.61055105122032227</v>
      </c>
      <c r="BU626" s="33">
        <f t="shared" si="1412"/>
        <v>0.38414441374309194</v>
      </c>
      <c r="BV626" s="33">
        <f t="shared" si="1412"/>
        <v>0.63628027108376117</v>
      </c>
      <c r="BW626" s="33">
        <f t="shared" si="1412"/>
        <v>0.40033263594130619</v>
      </c>
      <c r="BX626" s="33">
        <f t="shared" si="1412"/>
        <v>0.25187991311869024</v>
      </c>
      <c r="BY626" s="33">
        <f t="shared" si="1412"/>
        <v>0.41720304569337618</v>
      </c>
      <c r="BZ626" s="33">
        <f t="shared" si="1412"/>
        <v>0.26249437959264288</v>
      </c>
      <c r="CA626" s="33">
        <f t="shared" si="1412"/>
        <v>0.16515531233289954</v>
      </c>
      <c r="CB626" s="33">
        <f t="shared" si="1412"/>
        <v>1.3992536814460503</v>
      </c>
      <c r="CC626" s="33">
        <f t="shared" si="1412"/>
        <v>0.88037762618312054</v>
      </c>
      <c r="CD626" s="33">
        <f t="shared" si="1412"/>
        <v>0.55391297157984987</v>
      </c>
      <c r="CE626" s="33">
        <f t="shared" ref="CE626:CS626" si="1413">EXP(CE625)</f>
        <v>0.91747760244496468</v>
      </c>
      <c r="CF626" s="33">
        <f t="shared" si="1413"/>
        <v>0.5772554072410504</v>
      </c>
      <c r="CG626" s="33">
        <f t="shared" si="1413"/>
        <v>0.36319557480316761</v>
      </c>
      <c r="CH626" s="33">
        <f t="shared" si="1413"/>
        <v>0.60158151602520249</v>
      </c>
      <c r="CI626" s="33">
        <f t="shared" si="1413"/>
        <v>0.3785009923908717</v>
      </c>
      <c r="CJ626" s="33">
        <f t="shared" si="1413"/>
        <v>0.2381439546006146</v>
      </c>
      <c r="CK626" s="33">
        <f t="shared" si="1413"/>
        <v>2.2794276373513509</v>
      </c>
      <c r="CL626" s="33">
        <f t="shared" si="1413"/>
        <v>1.4341624531969859</v>
      </c>
      <c r="CM626" s="33">
        <f t="shared" si="1413"/>
        <v>0.90234140731485668</v>
      </c>
      <c r="CN626" s="33">
        <f t="shared" si="1413"/>
        <v>1.4945994649823913</v>
      </c>
      <c r="CO626" s="33">
        <f t="shared" si="1413"/>
        <v>0.94036695884619126</v>
      </c>
      <c r="CP626" s="33">
        <f t="shared" si="1413"/>
        <v>0.5916568538983471</v>
      </c>
      <c r="CQ626" s="33">
        <f t="shared" si="1413"/>
        <v>0.97999494439810897</v>
      </c>
      <c r="CR626" s="33">
        <f t="shared" si="1413"/>
        <v>0.61658985376336217</v>
      </c>
      <c r="CS626" s="33">
        <f t="shared" si="1413"/>
        <v>0.38794388678956337</v>
      </c>
    </row>
    <row r="627" spans="2:97" ht="13.9" thickTop="1" thickBot="1" x14ac:dyDescent="0.4">
      <c r="H627" s="32">
        <f t="shared" ref="H627:H628" si="1414">H626</f>
        <v>9.0746904024079169E-11</v>
      </c>
      <c r="I627" s="32">
        <f t="shared" ref="I627:J627" si="1415">I622</f>
        <v>-0.42206612059164372</v>
      </c>
      <c r="J627" s="32">
        <f t="shared" si="1415"/>
        <v>-0.70000557526197449</v>
      </c>
      <c r="K627" s="32">
        <f t="shared" si="1410"/>
        <v>-0.42206612065516708</v>
      </c>
      <c r="L627" s="32">
        <f>$CE$5-$CE$7*SUMPRODUCT($B$5:$CD$5,Q627:CS627)</f>
        <v>2.270107302138058E-8</v>
      </c>
      <c r="M627" s="32">
        <f>SUMPRODUCT($B$7:$CD$7, LN(Q627:CS627))</f>
        <v>-2480.339048877494</v>
      </c>
      <c r="O627" s="48">
        <f t="shared" si="1411"/>
        <v>1</v>
      </c>
      <c r="P627" s="39" t="s">
        <v>366</v>
      </c>
      <c r="Q627" s="32">
        <f t="shared" ref="Q627:AV627" si="1416">Q626/$O626</f>
        <v>2.4834512836299196E-2</v>
      </c>
      <c r="R627" s="32">
        <f t="shared" si="1416"/>
        <v>1.5625293503348413E-2</v>
      </c>
      <c r="S627" s="32">
        <f t="shared" si="1416"/>
        <v>9.8310685083752621E-3</v>
      </c>
      <c r="T627" s="32">
        <f t="shared" si="1416"/>
        <v>1.6283758690124977E-2</v>
      </c>
      <c r="U627" s="32">
        <f t="shared" si="1416"/>
        <v>1.0245359373388021E-2</v>
      </c>
      <c r="V627" s="32">
        <f t="shared" si="1416"/>
        <v>6.4461400274572703E-3</v>
      </c>
      <c r="W627" s="32">
        <f t="shared" si="1416"/>
        <v>1.067710886161013E-2</v>
      </c>
      <c r="X627" s="32">
        <f t="shared" si="1416"/>
        <v>6.7177866878069103E-3</v>
      </c>
      <c r="Y627" s="32">
        <f t="shared" si="1416"/>
        <v>4.2266739590093722E-3</v>
      </c>
      <c r="Z627" s="32">
        <f t="shared" si="1416"/>
        <v>3.5809862933714964E-2</v>
      </c>
      <c r="AA627" s="32">
        <f t="shared" si="1416"/>
        <v>2.2530726587723777E-2</v>
      </c>
      <c r="AB627" s="32">
        <f t="shared" si="1416"/>
        <v>1.4175805182790192E-2</v>
      </c>
      <c r="AC627" s="32">
        <f t="shared" si="1416"/>
        <v>2.3480193494544947E-2</v>
      </c>
      <c r="AD627" s="32">
        <f t="shared" si="1416"/>
        <v>1.4773187510705749E-2</v>
      </c>
      <c r="AE627" s="32">
        <f t="shared" si="1416"/>
        <v>9.2949433861001501E-3</v>
      </c>
      <c r="AF627" s="32">
        <f t="shared" si="1416"/>
        <v>1.5395744115574478E-2</v>
      </c>
      <c r="AG627" s="32">
        <f t="shared" si="1416"/>
        <v>9.6866414128600597E-3</v>
      </c>
      <c r="AH627" s="32">
        <f t="shared" si="1416"/>
        <v>6.0946077797184982E-3</v>
      </c>
      <c r="AI627" s="32">
        <f t="shared" si="1416"/>
        <v>5.8335377168004104E-2</v>
      </c>
      <c r="AJ627" s="32">
        <f t="shared" si="1416"/>
        <v>3.6703252279879452E-2</v>
      </c>
      <c r="AK627" s="32">
        <f t="shared" si="1416"/>
        <v>2.3092826228598588E-2</v>
      </c>
      <c r="AL627" s="32">
        <f t="shared" si="1416"/>
        <v>3.824996331366573E-2</v>
      </c>
      <c r="AM627" s="32">
        <f t="shared" si="1416"/>
        <v>2.4065980565350999E-2</v>
      </c>
      <c r="AN627" s="32">
        <f t="shared" si="1416"/>
        <v>1.5141751008292575E-2</v>
      </c>
      <c r="AO627" s="32">
        <f t="shared" si="1416"/>
        <v>2.5080144579904012E-2</v>
      </c>
      <c r="AP627" s="32">
        <f t="shared" si="1416"/>
        <v>1.5779839240277656E-2</v>
      </c>
      <c r="AQ627" s="32">
        <f t="shared" si="1416"/>
        <v>9.9283050644183926E-3</v>
      </c>
      <c r="AR627" s="32">
        <f t="shared" si="1416"/>
        <v>1.5237538774500367E-2</v>
      </c>
      <c r="AS627" s="32">
        <f t="shared" si="1416"/>
        <v>9.587102319648327E-3</v>
      </c>
      <c r="AT627" s="32">
        <f t="shared" si="1416"/>
        <v>6.0319801148739065E-3</v>
      </c>
      <c r="AU627" s="32">
        <f t="shared" si="1416"/>
        <v>9.9911122102913693E-3</v>
      </c>
      <c r="AV627" s="32">
        <f t="shared" si="1416"/>
        <v>6.2861736704779526E-3</v>
      </c>
      <c r="AW627" s="32">
        <f t="shared" ref="AW627:CB627" si="1417">AW626/$O626</f>
        <v>3.9551131629476377E-3</v>
      </c>
      <c r="AX627" s="32">
        <f t="shared" si="1417"/>
        <v>6.551079191718507E-3</v>
      </c>
      <c r="AY627" s="32">
        <f t="shared" si="1417"/>
        <v>4.1217855091025858E-3</v>
      </c>
      <c r="AZ627" s="32">
        <f t="shared" si="1417"/>
        <v>2.5933308521937444E-3</v>
      </c>
      <c r="BA627" s="32">
        <f t="shared" si="1417"/>
        <v>2.197160776049021E-2</v>
      </c>
      <c r="BB627" s="32">
        <f t="shared" si="1417"/>
        <v>1.3824020719114189E-2</v>
      </c>
      <c r="BC627" s="32">
        <f t="shared" si="1417"/>
        <v>8.6977498836541493E-3</v>
      </c>
      <c r="BD627" s="32">
        <f t="shared" si="1417"/>
        <v>1.4406578504852033E-2</v>
      </c>
      <c r="BE627" s="32">
        <f t="shared" si="1417"/>
        <v>9.0642815907512903E-3</v>
      </c>
      <c r="BF627" s="32">
        <f t="shared" si="1417"/>
        <v>5.7030335640597405E-3</v>
      </c>
      <c r="BG627" s="32">
        <f t="shared" si="1417"/>
        <v>9.4462593033216406E-3</v>
      </c>
      <c r="BH627" s="32">
        <f t="shared" si="1417"/>
        <v>5.9433649895236432E-3</v>
      </c>
      <c r="BI627" s="32">
        <f t="shared" si="1417"/>
        <v>3.7394259742874461E-3</v>
      </c>
      <c r="BJ627" s="32">
        <f t="shared" si="1417"/>
        <v>3.5792430372273282E-2</v>
      </c>
      <c r="BK627" s="32">
        <f t="shared" si="1417"/>
        <v>2.251975842858021E-2</v>
      </c>
      <c r="BL627" s="32">
        <f t="shared" si="1417"/>
        <v>1.4168904274085467E-2</v>
      </c>
      <c r="BM627" s="32">
        <f t="shared" si="1417"/>
        <v>2.346876312642223E-2</v>
      </c>
      <c r="BN627" s="32">
        <f t="shared" si="1417"/>
        <v>1.4765995790942772E-2</v>
      </c>
      <c r="BO627" s="32">
        <f t="shared" si="1417"/>
        <v>9.2904185245564156E-3</v>
      </c>
      <c r="BP627" s="32">
        <f t="shared" si="1417"/>
        <v>1.5388249329690155E-2</v>
      </c>
      <c r="BQ627" s="32">
        <f t="shared" si="1417"/>
        <v>9.6819258692148399E-3</v>
      </c>
      <c r="BR627" s="32">
        <f t="shared" si="1417"/>
        <v>6.0916408701612189E-3</v>
      </c>
      <c r="BS627" s="32">
        <f t="shared" si="1417"/>
        <v>9.3491903559724358E-3</v>
      </c>
      <c r="BT627" s="32">
        <f t="shared" si="1417"/>
        <v>5.8822914825702299E-3</v>
      </c>
      <c r="BU627" s="32">
        <f t="shared" si="1417"/>
        <v>3.7009999549120608E-3</v>
      </c>
      <c r="BV627" s="32">
        <f t="shared" si="1417"/>
        <v>6.1301770124589806E-3</v>
      </c>
      <c r="BW627" s="32">
        <f t="shared" si="1417"/>
        <v>3.8569637213558068E-3</v>
      </c>
      <c r="BX627" s="32">
        <f t="shared" si="1417"/>
        <v>2.426711189190865E-3</v>
      </c>
      <c r="BY627" s="32">
        <f t="shared" si="1417"/>
        <v>4.019499953819455E-3</v>
      </c>
      <c r="BZ627" s="32">
        <f t="shared" si="1417"/>
        <v>2.5289751777745613E-3</v>
      </c>
      <c r="CA627" s="32">
        <f t="shared" si="1417"/>
        <v>1.5911719177213739E-3</v>
      </c>
      <c r="CB627" s="32">
        <f t="shared" si="1417"/>
        <v>1.3480966081172108E-2</v>
      </c>
      <c r="CC627" s="32">
        <f t="shared" ref="CC627:CS627" si="1418">CC626/$O626</f>
        <v>8.4819079446210206E-3</v>
      </c>
      <c r="CD627" s="32">
        <f t="shared" si="1418"/>
        <v>5.3366177132885498E-3</v>
      </c>
      <c r="CE627" s="32">
        <f t="shared" si="1418"/>
        <v>8.8393438608026682E-3</v>
      </c>
      <c r="CF627" s="32">
        <f t="shared" si="1418"/>
        <v>5.5615080155783994E-3</v>
      </c>
      <c r="CG627" s="32">
        <f t="shared" si="1418"/>
        <v>3.4991705147370653E-3</v>
      </c>
      <c r="CH627" s="32">
        <f t="shared" si="1418"/>
        <v>5.7958754156821101E-3</v>
      </c>
      <c r="CI627" s="32">
        <f t="shared" si="1418"/>
        <v>3.6466289907046124E-3</v>
      </c>
      <c r="CJ627" s="32">
        <f t="shared" si="1418"/>
        <v>2.2943735056600288E-3</v>
      </c>
      <c r="CK627" s="32">
        <f t="shared" si="1418"/>
        <v>2.1960911785390662E-2</v>
      </c>
      <c r="CL627" s="32">
        <f t="shared" si="1418"/>
        <v>1.3817291062231582E-2</v>
      </c>
      <c r="CM627" s="32">
        <f t="shared" si="1418"/>
        <v>8.6935157412467382E-3</v>
      </c>
      <c r="CN627" s="32">
        <f t="shared" si="1418"/>
        <v>1.439956525363085E-2</v>
      </c>
      <c r="CO627" s="32">
        <f t="shared" si="1418"/>
        <v>9.0598690174318111E-3</v>
      </c>
      <c r="CP627" s="32">
        <f t="shared" si="1418"/>
        <v>5.7002572763315941E-3</v>
      </c>
      <c r="CQ627" s="32">
        <f t="shared" si="1418"/>
        <v>9.4416607798365314E-3</v>
      </c>
      <c r="CR627" s="32">
        <f t="shared" si="1418"/>
        <v>5.9404717063088483E-3</v>
      </c>
      <c r="CS627" s="32">
        <f t="shared" si="1418"/>
        <v>3.7376055882900449E-3</v>
      </c>
    </row>
    <row r="628" spans="2:97" ht="13.15" thickTop="1" x14ac:dyDescent="0.35">
      <c r="H628" s="34">
        <f t="shared" si="1414"/>
        <v>9.0746904024079169E-11</v>
      </c>
      <c r="I628" s="34">
        <f t="shared" ref="I628:J628" si="1419">I623</f>
        <v>-0.46334335275183891</v>
      </c>
      <c r="J628" s="34">
        <f t="shared" si="1419"/>
        <v>0.65001637801086698</v>
      </c>
      <c r="K628" s="34">
        <f t="shared" si="1410"/>
        <v>-0.46334335269285193</v>
      </c>
      <c r="L628" s="34">
        <f>$CE$6-$CE$7*SUMPRODUCT($B$6:$CD$6,Q627:CS627)</f>
        <v>-2.0714168158519897E-8</v>
      </c>
    </row>
    <row r="629" spans="2:97" ht="13.5" thickBot="1" x14ac:dyDescent="0.4">
      <c r="B629" s="39" t="s">
        <v>367</v>
      </c>
      <c r="D629" s="39" t="s">
        <v>368</v>
      </c>
      <c r="E629" s="39" t="s">
        <v>369</v>
      </c>
      <c r="F629" s="39" t="s">
        <v>370</v>
      </c>
      <c r="H629" s="39" t="s">
        <v>347</v>
      </c>
      <c r="I629" s="39" t="s">
        <v>371</v>
      </c>
      <c r="J629" s="39" t="s">
        <v>372</v>
      </c>
      <c r="K629" s="39" t="s">
        <v>349</v>
      </c>
      <c r="L629" s="39" t="s">
        <v>373</v>
      </c>
      <c r="M629" s="39" t="s">
        <v>374</v>
      </c>
      <c r="O629" s="45" t="s">
        <v>336</v>
      </c>
    </row>
    <row r="630" spans="2:97" ht="13.9" thickTop="1" thickBot="1" x14ac:dyDescent="0.4">
      <c r="B630" s="32">
        <f>1+B625</f>
        <v>3</v>
      </c>
      <c r="D630" s="32">
        <f>IF(F625,IF(M630&lt;0,D625,H630),E625)</f>
        <v>0</v>
      </c>
      <c r="E630" s="32">
        <f>IF(F625,IF(M630&lt;0,H630,E625),H630)</f>
        <v>4.5373452012039585E-11</v>
      </c>
      <c r="F630" s="32" t="b">
        <f>OR(F625,M630*M625&lt;=0)</f>
        <v>1</v>
      </c>
      <c r="H630" s="32">
        <f>IF(F625,(D625+E625)/2,2*H625)</f>
        <v>4.5373452012039585E-11</v>
      </c>
      <c r="I630" s="32">
        <f>I625</f>
        <v>-0.48847229296380129</v>
      </c>
      <c r="J630" s="32">
        <f>J625</f>
        <v>1</v>
      </c>
      <c r="K630" s="32">
        <f>I630+J630*H630</f>
        <v>-0.48847229291842786</v>
      </c>
      <c r="L630" s="32">
        <f>$CE$3-$CE$7*SUMPRODUCT($B$3:$CD$3,Q632:CS632)</f>
        <v>-1.5348774695667089E-8</v>
      </c>
      <c r="M630" s="32">
        <f>SUMPRODUCT(L630:L633,J630:J633)</f>
        <v>-3.2102503535195197E-8</v>
      </c>
      <c r="O630" s="46">
        <f>SUM(Q630:CS630)</f>
        <v>-1.6469506083000529</v>
      </c>
      <c r="P630" s="39" t="s">
        <v>363</v>
      </c>
      <c r="Q630" s="32">
        <f t="shared" ref="Q630:AV630" si="1420">SUMPRODUCT(B$3:B$6,$K630:$K633)</f>
        <v>0.94689457151972001</v>
      </c>
      <c r="R630" s="32">
        <f t="shared" si="1420"/>
        <v>0.48355121879737456</v>
      </c>
      <c r="S630" s="32">
        <f t="shared" si="1420"/>
        <v>2.0207866075029113E-2</v>
      </c>
      <c r="T630" s="32">
        <f t="shared" si="1420"/>
        <v>0.52482845089631458</v>
      </c>
      <c r="U630" s="32">
        <f t="shared" si="1420"/>
        <v>6.1485098173969188E-2</v>
      </c>
      <c r="V630" s="32">
        <f t="shared" si="1420"/>
        <v>-0.40185825454837626</v>
      </c>
      <c r="W630" s="32">
        <f t="shared" si="1420"/>
        <v>0.10276233027290926</v>
      </c>
      <c r="X630" s="32">
        <f t="shared" si="1420"/>
        <v>-0.36058102244943618</v>
      </c>
      <c r="Y630" s="32">
        <f t="shared" si="1420"/>
        <v>-0.82392437517178163</v>
      </c>
      <c r="Z630" s="32">
        <f t="shared" si="1420"/>
        <v>1.3128835955863989</v>
      </c>
      <c r="AA630" s="32">
        <f t="shared" si="1420"/>
        <v>0.8495402428640535</v>
      </c>
      <c r="AB630" s="32">
        <f t="shared" si="1420"/>
        <v>0.38619689014170805</v>
      </c>
      <c r="AC630" s="32">
        <f t="shared" si="1420"/>
        <v>0.89081747496299357</v>
      </c>
      <c r="AD630" s="32">
        <f t="shared" si="1420"/>
        <v>0.42747412224064807</v>
      </c>
      <c r="AE630" s="32">
        <f t="shared" si="1420"/>
        <v>-3.5869230481697378E-2</v>
      </c>
      <c r="AF630" s="32">
        <f t="shared" si="1420"/>
        <v>0.46875135433958814</v>
      </c>
      <c r="AG630" s="32">
        <f t="shared" si="1420"/>
        <v>5.408001617242697E-3</v>
      </c>
      <c r="AH630" s="32">
        <f t="shared" si="1420"/>
        <v>-0.45793535110510275</v>
      </c>
      <c r="AI630" s="32">
        <f t="shared" si="1420"/>
        <v>1.8008689610086372</v>
      </c>
      <c r="AJ630" s="32">
        <f t="shared" si="1420"/>
        <v>1.3375256082862919</v>
      </c>
      <c r="AK630" s="32">
        <f t="shared" si="1420"/>
        <v>0.87418225556394646</v>
      </c>
      <c r="AL630" s="32">
        <f t="shared" si="1420"/>
        <v>1.3788028403852319</v>
      </c>
      <c r="AM630" s="32">
        <f t="shared" si="1420"/>
        <v>0.91545948766288654</v>
      </c>
      <c r="AN630" s="32">
        <f t="shared" si="1420"/>
        <v>0.45211613494054109</v>
      </c>
      <c r="AO630" s="32">
        <f t="shared" si="1420"/>
        <v>0.95673671976182662</v>
      </c>
      <c r="AP630" s="32">
        <f t="shared" si="1420"/>
        <v>0.49339336703948117</v>
      </c>
      <c r="AQ630" s="32">
        <f t="shared" si="1420"/>
        <v>3.005001431713572E-2</v>
      </c>
      <c r="AR630" s="32">
        <f t="shared" si="1420"/>
        <v>0.45842227860129214</v>
      </c>
      <c r="AS630" s="32">
        <f t="shared" si="1420"/>
        <v>-4.9210741210533038E-3</v>
      </c>
      <c r="AT630" s="32">
        <f t="shared" si="1420"/>
        <v>-0.46826442684339875</v>
      </c>
      <c r="AU630" s="32">
        <f t="shared" si="1420"/>
        <v>3.6356157977886772E-2</v>
      </c>
      <c r="AV630" s="32">
        <f t="shared" si="1420"/>
        <v>-0.42698719474445868</v>
      </c>
      <c r="AW630" s="32">
        <f t="shared" ref="AW630:CB630" si="1421">SUMPRODUCT(AH$3:AH$6,$K630:$K633)</f>
        <v>-0.89033054746680418</v>
      </c>
      <c r="AX630" s="32">
        <f t="shared" si="1421"/>
        <v>-0.38570996264551866</v>
      </c>
      <c r="AY630" s="32">
        <f t="shared" si="1421"/>
        <v>-0.8490533153678641</v>
      </c>
      <c r="AZ630" s="32">
        <f t="shared" si="1421"/>
        <v>-1.3123966680902095</v>
      </c>
      <c r="BA630" s="32">
        <f t="shared" si="1421"/>
        <v>0.82441130266797102</v>
      </c>
      <c r="BB630" s="32">
        <f t="shared" si="1421"/>
        <v>0.36106794994562558</v>
      </c>
      <c r="BC630" s="32">
        <f t="shared" si="1421"/>
        <v>-0.10227540277671987</v>
      </c>
      <c r="BD630" s="32">
        <f t="shared" si="1421"/>
        <v>0.40234518204456565</v>
      </c>
      <c r="BE630" s="32">
        <f t="shared" si="1421"/>
        <v>-6.0998170677779809E-2</v>
      </c>
      <c r="BF630" s="32">
        <f t="shared" si="1421"/>
        <v>-0.5243415234001253</v>
      </c>
      <c r="BG630" s="32">
        <f t="shared" si="1421"/>
        <v>-1.972093857883972E-2</v>
      </c>
      <c r="BH630" s="32">
        <f t="shared" si="1421"/>
        <v>-0.48306429130118517</v>
      </c>
      <c r="BI630" s="32">
        <f t="shared" si="1421"/>
        <v>-0.94640764402353061</v>
      </c>
      <c r="BJ630" s="32">
        <f t="shared" si="1421"/>
        <v>1.3123966680902095</v>
      </c>
      <c r="BK630" s="32">
        <f t="shared" si="1421"/>
        <v>0.8490533153678641</v>
      </c>
      <c r="BL630" s="32">
        <f t="shared" si="1421"/>
        <v>0.38570996264551866</v>
      </c>
      <c r="BM630" s="32">
        <f t="shared" si="1421"/>
        <v>0.89033054746680418</v>
      </c>
      <c r="BN630" s="32">
        <f t="shared" si="1421"/>
        <v>0.42698719474445868</v>
      </c>
      <c r="BO630" s="32">
        <f t="shared" si="1421"/>
        <v>-3.6356157977886772E-2</v>
      </c>
      <c r="BP630" s="32">
        <f t="shared" si="1421"/>
        <v>0.46826442684339875</v>
      </c>
      <c r="BQ630" s="32">
        <f t="shared" si="1421"/>
        <v>4.9210741210533038E-3</v>
      </c>
      <c r="BR630" s="32">
        <f t="shared" si="1421"/>
        <v>-0.45842227860129214</v>
      </c>
      <c r="BS630" s="32">
        <f t="shared" si="1421"/>
        <v>-3.005001431713572E-2</v>
      </c>
      <c r="BT630" s="32">
        <f t="shared" si="1421"/>
        <v>-0.49339336703948117</v>
      </c>
      <c r="BU630" s="32">
        <f t="shared" si="1421"/>
        <v>-0.95673671976182662</v>
      </c>
      <c r="BV630" s="32">
        <f t="shared" si="1421"/>
        <v>-0.45211613494054109</v>
      </c>
      <c r="BW630" s="32">
        <f t="shared" si="1421"/>
        <v>-0.91545948766288654</v>
      </c>
      <c r="BX630" s="32">
        <f t="shared" si="1421"/>
        <v>-1.3788028403852319</v>
      </c>
      <c r="BY630" s="32">
        <f t="shared" si="1421"/>
        <v>-0.87418225556394646</v>
      </c>
      <c r="BZ630" s="32">
        <f t="shared" si="1421"/>
        <v>-1.3375256082862919</v>
      </c>
      <c r="CA630" s="32">
        <f t="shared" si="1421"/>
        <v>-1.8008689610086372</v>
      </c>
      <c r="CB630" s="32">
        <f t="shared" si="1421"/>
        <v>0.33593900974954316</v>
      </c>
      <c r="CC630" s="32">
        <f t="shared" ref="CC630:CS630" si="1422">SUMPRODUCT(BN$3:BN$6,$K630:$K633)</f>
        <v>-0.12740434297280229</v>
      </c>
      <c r="CD630" s="32">
        <f t="shared" si="1422"/>
        <v>-0.59074769569514773</v>
      </c>
      <c r="CE630" s="32">
        <f t="shared" si="1422"/>
        <v>-8.6127110873862212E-2</v>
      </c>
      <c r="CF630" s="32">
        <f t="shared" si="1422"/>
        <v>-0.54947046359620766</v>
      </c>
      <c r="CG630" s="32">
        <f t="shared" si="1422"/>
        <v>-1.0128138163185532</v>
      </c>
      <c r="CH630" s="32">
        <f t="shared" si="1422"/>
        <v>-0.50819323149726769</v>
      </c>
      <c r="CI630" s="32">
        <f t="shared" si="1422"/>
        <v>-0.97153658421961309</v>
      </c>
      <c r="CJ630" s="32">
        <f t="shared" si="1422"/>
        <v>-1.4348799369419585</v>
      </c>
      <c r="CK630" s="32">
        <f t="shared" si="1422"/>
        <v>0.82392437517178163</v>
      </c>
      <c r="CL630" s="32">
        <f t="shared" si="1422"/>
        <v>0.36058102244943618</v>
      </c>
      <c r="CM630" s="32">
        <f t="shared" si="1422"/>
        <v>-0.10276233027290926</v>
      </c>
      <c r="CN630" s="32">
        <f t="shared" si="1422"/>
        <v>0.40185825454837626</v>
      </c>
      <c r="CO630" s="32">
        <f t="shared" si="1422"/>
        <v>-6.1485098173969188E-2</v>
      </c>
      <c r="CP630" s="32">
        <f t="shared" si="1422"/>
        <v>-0.52482845089631458</v>
      </c>
      <c r="CQ630" s="32">
        <f t="shared" si="1422"/>
        <v>-2.0207866075029113E-2</v>
      </c>
      <c r="CR630" s="32">
        <f t="shared" si="1422"/>
        <v>-0.48355121879737456</v>
      </c>
      <c r="CS630" s="32">
        <f t="shared" si="1422"/>
        <v>-0.94689457151972001</v>
      </c>
    </row>
    <row r="631" spans="2:97" ht="13.9" thickTop="1" thickBot="1" x14ac:dyDescent="0.4">
      <c r="H631" s="33">
        <f>H630</f>
        <v>4.5373452012039585E-11</v>
      </c>
      <c r="I631" s="33">
        <f t="shared" ref="I631:J631" si="1423">I626</f>
        <v>0.42698719476181374</v>
      </c>
      <c r="J631" s="33">
        <f t="shared" si="1423"/>
        <v>-0.38249339524222853</v>
      </c>
      <c r="K631" s="33">
        <f t="shared" ref="K631:K633" si="1424">I631+J631*H631</f>
        <v>0.42698719474445868</v>
      </c>
      <c r="L631" s="33">
        <f>$CE$4-$CE$7*SUMPRODUCT($B$4:$CD$4,Q632:CS632)</f>
        <v>6.4124492382688913E-9</v>
      </c>
      <c r="M631" s="39" t="s">
        <v>375</v>
      </c>
      <c r="O631" s="47">
        <f t="shared" ref="O631:O632" si="1425">SUM(Q631:CS631)</f>
        <v>103.79476315322376</v>
      </c>
      <c r="P631" s="39" t="s">
        <v>365</v>
      </c>
      <c r="Q631" s="33">
        <f>EXP(Q630)</f>
        <v>2.5776923778881229</v>
      </c>
      <c r="R631" s="33">
        <f>EXP(R630)</f>
        <v>1.62182363834362</v>
      </c>
      <c r="S631" s="33">
        <f t="shared" ref="S631:CD631" si="1426">EXP(S630)</f>
        <v>1.0204134273171592</v>
      </c>
      <c r="T631" s="33">
        <f t="shared" si="1426"/>
        <v>1.6901688765517495</v>
      </c>
      <c r="U631" s="33">
        <f t="shared" si="1426"/>
        <v>1.0634146495906189</v>
      </c>
      <c r="V631" s="33">
        <f t="shared" si="1426"/>
        <v>0.6690755773890944</v>
      </c>
      <c r="W631" s="33">
        <f t="shared" si="1426"/>
        <v>1.1082279855304709</v>
      </c>
      <c r="X631" s="33">
        <f t="shared" si="1426"/>
        <v>0.69727107820359846</v>
      </c>
      <c r="Y631" s="33">
        <f t="shared" si="1426"/>
        <v>0.43870662250645803</v>
      </c>
      <c r="Z631" s="33">
        <f t="shared" si="1426"/>
        <v>3.7168762418366823</v>
      </c>
      <c r="AA631" s="33">
        <f t="shared" si="1426"/>
        <v>2.338571429825659</v>
      </c>
      <c r="AB631" s="33">
        <f t="shared" si="1426"/>
        <v>1.47137434139975</v>
      </c>
      <c r="AC631" s="33">
        <f t="shared" si="1426"/>
        <v>2.4371211226895491</v>
      </c>
      <c r="AD631" s="33">
        <f t="shared" si="1426"/>
        <v>1.5333794987293099</v>
      </c>
      <c r="AE631" s="33">
        <f t="shared" si="1426"/>
        <v>0.96476644727799288</v>
      </c>
      <c r="AF631" s="33">
        <f t="shared" si="1426"/>
        <v>1.5979976141805983</v>
      </c>
      <c r="AG631" s="33">
        <f t="shared" si="1426"/>
        <v>1.0054226512545037</v>
      </c>
      <c r="AH631" s="33">
        <f t="shared" si="1426"/>
        <v>0.63258837102455834</v>
      </c>
      <c r="AI631" s="33">
        <f t="shared" si="1426"/>
        <v>6.0549066568611778</v>
      </c>
      <c r="AJ631" s="33">
        <f t="shared" si="1426"/>
        <v>3.8096053773906955</v>
      </c>
      <c r="AK631" s="33">
        <f t="shared" si="1426"/>
        <v>2.3969144288951916</v>
      </c>
      <c r="AL631" s="33">
        <f t="shared" si="1426"/>
        <v>3.9701458830542178</v>
      </c>
      <c r="AM631" s="33">
        <f t="shared" si="1426"/>
        <v>2.4979227529412342</v>
      </c>
      <c r="AN631" s="33">
        <f t="shared" si="1426"/>
        <v>1.5716344596540117</v>
      </c>
      <c r="AO631" s="33">
        <f t="shared" si="1426"/>
        <v>2.6031876667944038</v>
      </c>
      <c r="AP631" s="33">
        <f t="shared" si="1426"/>
        <v>1.6378646766650675</v>
      </c>
      <c r="AQ631" s="33">
        <f t="shared" si="1426"/>
        <v>1.0305060727221993</v>
      </c>
      <c r="AR631" s="33">
        <f t="shared" si="1426"/>
        <v>1.5815767280770732</v>
      </c>
      <c r="AS631" s="33">
        <f t="shared" si="1426"/>
        <v>0.99509101452635984</v>
      </c>
      <c r="AT631" s="33">
        <f t="shared" si="1426"/>
        <v>0.62608794730750839</v>
      </c>
      <c r="AU631" s="33">
        <f t="shared" si="1426"/>
        <v>1.037025125497903</v>
      </c>
      <c r="AV631" s="33">
        <f t="shared" si="1426"/>
        <v>0.65247190724391213</v>
      </c>
      <c r="AW631" s="33">
        <f t="shared" si="1426"/>
        <v>0.41052003396553094</v>
      </c>
      <c r="AX631" s="33">
        <f t="shared" si="1426"/>
        <v>0.67996771311972304</v>
      </c>
      <c r="AY631" s="33">
        <f t="shared" si="1426"/>
        <v>0.42781975068395206</v>
      </c>
      <c r="AZ631" s="33">
        <f t="shared" si="1426"/>
        <v>0.26917416157236357</v>
      </c>
      <c r="BA631" s="33">
        <f t="shared" si="1426"/>
        <v>2.2805378235426543</v>
      </c>
      <c r="BB631" s="33">
        <f t="shared" si="1426"/>
        <v>1.4348609562900745</v>
      </c>
      <c r="BC631" s="33">
        <f t="shared" si="1426"/>
        <v>0.90278088906564447</v>
      </c>
      <c r="BD631" s="33">
        <f t="shared" si="1426"/>
        <v>1.4953274037722095</v>
      </c>
      <c r="BE631" s="33">
        <f t="shared" si="1426"/>
        <v>0.94082496084644174</v>
      </c>
      <c r="BF631" s="33">
        <f t="shared" si="1426"/>
        <v>0.59194501800660371</v>
      </c>
      <c r="BG631" s="33">
        <f t="shared" si="1426"/>
        <v>0.98047224711171976</v>
      </c>
      <c r="BH631" s="33">
        <f t="shared" si="1426"/>
        <v>0.61689016142743558</v>
      </c>
      <c r="BI631" s="33">
        <f t="shared" si="1426"/>
        <v>0.38813283332292564</v>
      </c>
      <c r="BJ631" s="33">
        <f t="shared" si="1426"/>
        <v>3.715066833155769</v>
      </c>
      <c r="BK631" s="33">
        <f t="shared" si="1426"/>
        <v>2.3374329922854375</v>
      </c>
      <c r="BL631" s="33">
        <f t="shared" si="1426"/>
        <v>1.4706580631776678</v>
      </c>
      <c r="BM631" s="33">
        <f t="shared" si="1426"/>
        <v>2.4359347102752222</v>
      </c>
      <c r="BN631" s="33">
        <f t="shared" si="1426"/>
        <v>1.5326330358406868</v>
      </c>
      <c r="BO631" s="33">
        <f t="shared" si="1426"/>
        <v>0.9642967903211348</v>
      </c>
      <c r="BP631" s="33">
        <f t="shared" si="1426"/>
        <v>1.5972196946139925</v>
      </c>
      <c r="BQ631" s="33">
        <f t="shared" si="1426"/>
        <v>1.0049332024930169</v>
      </c>
      <c r="BR631" s="33">
        <f t="shared" si="1426"/>
        <v>0.6322804213336074</v>
      </c>
      <c r="BS631" s="33">
        <f t="shared" si="1426"/>
        <v>0.97039699859156181</v>
      </c>
      <c r="BT631" s="33">
        <f t="shared" si="1426"/>
        <v>0.61055105116263109</v>
      </c>
      <c r="BU631" s="33">
        <f t="shared" si="1426"/>
        <v>0.38414441369546432</v>
      </c>
      <c r="BV631" s="33">
        <f t="shared" si="1426"/>
        <v>0.63628027106261442</v>
      </c>
      <c r="BW631" s="33">
        <f t="shared" si="1426"/>
        <v>0.40033263591619395</v>
      </c>
      <c r="BX631" s="33">
        <f t="shared" si="1426"/>
        <v>0.25187991309546137</v>
      </c>
      <c r="BY631" s="33">
        <f t="shared" si="1426"/>
        <v>0.41720304569276156</v>
      </c>
      <c r="BZ631" s="33">
        <f t="shared" si="1426"/>
        <v>0.26249437958451427</v>
      </c>
      <c r="CA631" s="33">
        <f t="shared" si="1426"/>
        <v>0.16515531232291419</v>
      </c>
      <c r="CB631" s="33">
        <f t="shared" si="1426"/>
        <v>1.3992536813759184</v>
      </c>
      <c r="CC631" s="33">
        <f t="shared" si="1426"/>
        <v>0.88037762611302983</v>
      </c>
      <c r="CD631" s="33">
        <f t="shared" si="1426"/>
        <v>0.55391297151941354</v>
      </c>
      <c r="CE631" s="33">
        <f t="shared" ref="CE631:CS631" si="1427">EXP(CE630)</f>
        <v>0.91747760242812049</v>
      </c>
      <c r="CF631" s="33">
        <f t="shared" si="1427"/>
        <v>0.57725540721342716</v>
      </c>
      <c r="CG631" s="33">
        <f t="shared" si="1427"/>
        <v>0.36319557477507575</v>
      </c>
      <c r="CH631" s="33">
        <f t="shared" si="1427"/>
        <v>0.60158151603326515</v>
      </c>
      <c r="CI631" s="33">
        <f t="shared" si="1427"/>
        <v>0.37850099238478124</v>
      </c>
      <c r="CJ631" s="33">
        <f t="shared" si="1427"/>
        <v>0.2381439545897589</v>
      </c>
      <c r="CK631" s="33">
        <f t="shared" si="1427"/>
        <v>2.2794276372823146</v>
      </c>
      <c r="CL631" s="33">
        <f t="shared" si="1427"/>
        <v>1.4341624531112513</v>
      </c>
      <c r="CM631" s="33">
        <f t="shared" si="1427"/>
        <v>0.90234140723430134</v>
      </c>
      <c r="CN631" s="33">
        <f t="shared" si="1427"/>
        <v>1.4945994649845957</v>
      </c>
      <c r="CO631" s="33">
        <f t="shared" si="1427"/>
        <v>0.94036695881984367</v>
      </c>
      <c r="CP631" s="33">
        <f t="shared" si="1427"/>
        <v>0.59165685386431977</v>
      </c>
      <c r="CQ631" s="33">
        <f t="shared" si="1427"/>
        <v>0.9799949444306808</v>
      </c>
      <c r="CR631" s="33">
        <f t="shared" si="1427"/>
        <v>0.61658985376567021</v>
      </c>
      <c r="CS631" s="33">
        <f t="shared" si="1427"/>
        <v>0.3879438867795737</v>
      </c>
    </row>
    <row r="632" spans="2:97" ht="13.9" thickTop="1" thickBot="1" x14ac:dyDescent="0.4">
      <c r="H632" s="32">
        <f t="shared" ref="H632:H633" si="1428">H631</f>
        <v>4.5373452012039585E-11</v>
      </c>
      <c r="I632" s="32">
        <f t="shared" ref="I632:J632" si="1429">I627</f>
        <v>-0.42206612059164372</v>
      </c>
      <c r="J632" s="32">
        <f t="shared" si="1429"/>
        <v>-0.70000557526197449</v>
      </c>
      <c r="K632" s="32">
        <f t="shared" si="1424"/>
        <v>-0.42206612062340537</v>
      </c>
      <c r="L632" s="32">
        <f>$CE$5-$CE$7*SUMPRODUCT($B$5:$CD$5,Q632:CS632)</f>
        <v>1.1059171356464503E-8</v>
      </c>
      <c r="M632" s="32">
        <f>SUMPRODUCT($B$7:$CD$7, LN(Q632:CS632))</f>
        <v>-2480.339048877494</v>
      </c>
      <c r="O632" s="48">
        <f t="shared" si="1425"/>
        <v>0.99999999999999978</v>
      </c>
      <c r="P632" s="39" t="s">
        <v>366</v>
      </c>
      <c r="Q632" s="32">
        <f t="shared" ref="Q632:AV632" si="1430">Q631/$O631</f>
        <v>2.4834512836479868E-2</v>
      </c>
      <c r="R632" s="32">
        <f t="shared" si="1430"/>
        <v>1.5625293503001243E-2</v>
      </c>
      <c r="S632" s="32">
        <f t="shared" si="1430"/>
        <v>9.8310685078668754E-3</v>
      </c>
      <c r="T632" s="32">
        <f t="shared" si="1430"/>
        <v>1.6283758690760639E-2</v>
      </c>
      <c r="U632" s="32">
        <f t="shared" si="1430"/>
        <v>1.0245359373485793E-2</v>
      </c>
      <c r="V632" s="32">
        <f t="shared" si="1430"/>
        <v>6.4461400273286684E-3</v>
      </c>
      <c r="W632" s="32">
        <f t="shared" si="1430"/>
        <v>1.0677108862366053E-2</v>
      </c>
      <c r="X632" s="32">
        <f t="shared" si="1430"/>
        <v>6.717786688084388E-3</v>
      </c>
      <c r="Y632" s="32">
        <f t="shared" si="1430"/>
        <v>4.2266739590592949E-3</v>
      </c>
      <c r="Z632" s="32">
        <f t="shared" si="1430"/>
        <v>3.5809862934508177E-2</v>
      </c>
      <c r="AA632" s="32">
        <f t="shared" si="1430"/>
        <v>2.253072658755834E-2</v>
      </c>
      <c r="AB632" s="32">
        <f t="shared" si="1430"/>
        <v>1.4175805182268009E-2</v>
      </c>
      <c r="AC632" s="32">
        <f t="shared" si="1430"/>
        <v>2.3480193495810819E-2</v>
      </c>
      <c r="AD632" s="32">
        <f t="shared" si="1430"/>
        <v>1.4773187511066495E-2</v>
      </c>
      <c r="AE632" s="32">
        <f t="shared" si="1430"/>
        <v>9.2949433860529812E-3</v>
      </c>
      <c r="AF632" s="32">
        <f t="shared" si="1430"/>
        <v>1.5395744116893494E-2</v>
      </c>
      <c r="AG632" s="32">
        <f t="shared" si="1430"/>
        <v>9.6866414134042598E-3</v>
      </c>
      <c r="AH632" s="32">
        <f t="shared" si="1430"/>
        <v>6.0946077798811451E-3</v>
      </c>
      <c r="AI632" s="32">
        <f t="shared" si="1430"/>
        <v>5.8335377170453312E-2</v>
      </c>
      <c r="AJ632" s="32">
        <f t="shared" si="1430"/>
        <v>3.6703252280337932E-2</v>
      </c>
      <c r="AK632" s="32">
        <f t="shared" si="1430"/>
        <v>2.3092826228205965E-2</v>
      </c>
      <c r="AL632" s="32">
        <f t="shared" si="1430"/>
        <v>3.8249963316486543E-2</v>
      </c>
      <c r="AM632" s="32">
        <f t="shared" si="1430"/>
        <v>2.4065980566415998E-2</v>
      </c>
      <c r="AN632" s="32">
        <f t="shared" si="1430"/>
        <v>1.5141751008516063E-2</v>
      </c>
      <c r="AO632" s="32">
        <f t="shared" si="1430"/>
        <v>2.508014458255018E-2</v>
      </c>
      <c r="AP632" s="32">
        <f t="shared" si="1430"/>
        <v>1.5779839241477158E-2</v>
      </c>
      <c r="AQ632" s="32">
        <f t="shared" si="1430"/>
        <v>9.9283050648802679E-3</v>
      </c>
      <c r="AR632" s="32">
        <f t="shared" si="1430"/>
        <v>1.5237538773919838E-2</v>
      </c>
      <c r="AS632" s="32">
        <f t="shared" si="1430"/>
        <v>9.5871023190003141E-3</v>
      </c>
      <c r="AT632" s="32">
        <f t="shared" si="1430"/>
        <v>6.0319801142882882E-3</v>
      </c>
      <c r="AU632" s="32">
        <f t="shared" si="1430"/>
        <v>9.9911122102280571E-3</v>
      </c>
      <c r="AV632" s="32">
        <f t="shared" si="1430"/>
        <v>6.2861736702527178E-3</v>
      </c>
      <c r="AW632" s="32">
        <f t="shared" ref="AW632:CB632" si="1431">AW631/$O631</f>
        <v>3.9551131626892741E-3</v>
      </c>
      <c r="AX632" s="32">
        <f t="shared" si="1431"/>
        <v>6.5510791918850673E-3</v>
      </c>
      <c r="AY632" s="32">
        <f t="shared" si="1431"/>
        <v>4.1217855090858162E-3</v>
      </c>
      <c r="AZ632" s="32">
        <f t="shared" si="1431"/>
        <v>2.5933308521067068E-3</v>
      </c>
      <c r="BA632" s="32">
        <f t="shared" si="1431"/>
        <v>2.1971607759979972E-2</v>
      </c>
      <c r="BB632" s="32">
        <f t="shared" si="1431"/>
        <v>1.3824020718385437E-2</v>
      </c>
      <c r="BC632" s="32">
        <f t="shared" si="1431"/>
        <v>8.6977498829391084E-3</v>
      </c>
      <c r="BD632" s="32">
        <f t="shared" si="1431"/>
        <v>1.4406578504975048E-2</v>
      </c>
      <c r="BE632" s="32">
        <f t="shared" si="1431"/>
        <v>9.0642815905613502E-3</v>
      </c>
      <c r="BF632" s="32">
        <f t="shared" si="1431"/>
        <v>5.7030335637720322E-3</v>
      </c>
      <c r="BG632" s="32">
        <f t="shared" si="1431"/>
        <v>9.4462593037023309E-3</v>
      </c>
      <c r="BH632" s="32">
        <f t="shared" si="1431"/>
        <v>5.9433649895878739E-3</v>
      </c>
      <c r="BI632" s="32">
        <f t="shared" si="1431"/>
        <v>3.7394259742175697E-3</v>
      </c>
      <c r="BJ632" s="32">
        <f t="shared" si="1431"/>
        <v>3.5792430372151997E-2</v>
      </c>
      <c r="BK632" s="32">
        <f t="shared" si="1431"/>
        <v>2.2519758427839712E-2</v>
      </c>
      <c r="BL632" s="32">
        <f t="shared" si="1431"/>
        <v>1.4168904273201674E-2</v>
      </c>
      <c r="BM632" s="32">
        <f t="shared" si="1431"/>
        <v>2.3468763127088118E-2</v>
      </c>
      <c r="BN632" s="32">
        <f t="shared" si="1431"/>
        <v>1.4765995790926228E-2</v>
      </c>
      <c r="BO632" s="32">
        <f t="shared" si="1431"/>
        <v>9.2904185242720008E-3</v>
      </c>
      <c r="BP632" s="32">
        <f t="shared" si="1431"/>
        <v>1.5388249330615526E-2</v>
      </c>
      <c r="BQ632" s="32">
        <f t="shared" si="1431"/>
        <v>9.6819258695115071E-3</v>
      </c>
      <c r="BR632" s="32">
        <f t="shared" si="1431"/>
        <v>6.0916408701682115E-3</v>
      </c>
      <c r="BS632" s="32">
        <f t="shared" si="1431"/>
        <v>9.349190355192041E-3</v>
      </c>
      <c r="BT632" s="32">
        <f t="shared" si="1431"/>
        <v>5.8822914819057328E-3</v>
      </c>
      <c r="BU632" s="32">
        <f t="shared" si="1431"/>
        <v>3.7009999543848198E-3</v>
      </c>
      <c r="BV632" s="32">
        <f t="shared" si="1431"/>
        <v>6.1301770121419867E-3</v>
      </c>
      <c r="BW632" s="32">
        <f t="shared" si="1431"/>
        <v>3.8569637210426068E-3</v>
      </c>
      <c r="BX632" s="32">
        <f t="shared" si="1431"/>
        <v>2.4267111889222349E-3</v>
      </c>
      <c r="BY632" s="32">
        <f t="shared" si="1431"/>
        <v>4.0194999537392717E-3</v>
      </c>
      <c r="BZ632" s="32">
        <f t="shared" si="1431"/>
        <v>2.5289751776495237E-3</v>
      </c>
      <c r="CA632" s="32">
        <f t="shared" si="1431"/>
        <v>1.5911719175957736E-3</v>
      </c>
      <c r="CB632" s="32">
        <f t="shared" si="1431"/>
        <v>1.3480966080247365E-2</v>
      </c>
      <c r="CC632" s="32">
        <f t="shared" ref="CC632:CS632" si="1432">CC631/$O631</f>
        <v>8.4819079437890334E-3</v>
      </c>
      <c r="CD632" s="32">
        <f t="shared" si="1432"/>
        <v>5.3366177126076865E-3</v>
      </c>
      <c r="CE632" s="32">
        <f t="shared" si="1432"/>
        <v>8.8393438604770745E-3</v>
      </c>
      <c r="CF632" s="32">
        <f t="shared" si="1432"/>
        <v>5.5615080152095148E-3</v>
      </c>
      <c r="CG632" s="32">
        <f t="shared" si="1432"/>
        <v>3.4991705144017688E-3</v>
      </c>
      <c r="CH632" s="32">
        <f t="shared" si="1432"/>
        <v>5.7958754156527082E-3</v>
      </c>
      <c r="CI632" s="32">
        <f t="shared" si="1432"/>
        <v>3.6466289905785617E-3</v>
      </c>
      <c r="CJ632" s="32">
        <f t="shared" si="1432"/>
        <v>2.2943735055130517E-3</v>
      </c>
      <c r="CK632" s="32">
        <f t="shared" si="1432"/>
        <v>2.1960911784319803E-2</v>
      </c>
      <c r="CL632" s="32">
        <f t="shared" si="1432"/>
        <v>1.3817291061150302E-2</v>
      </c>
      <c r="CM632" s="32">
        <f t="shared" si="1432"/>
        <v>8.6935157403100205E-3</v>
      </c>
      <c r="CN632" s="32">
        <f t="shared" si="1432"/>
        <v>1.4399565253386053E-2</v>
      </c>
      <c r="CO632" s="32">
        <f t="shared" si="1432"/>
        <v>9.0598690170105838E-3</v>
      </c>
      <c r="CP632" s="32">
        <f t="shared" si="1432"/>
        <v>5.7002572758984476E-3</v>
      </c>
      <c r="CQ632" s="32">
        <f t="shared" si="1432"/>
        <v>9.4416607799759043E-3</v>
      </c>
      <c r="CR632" s="32">
        <f t="shared" si="1432"/>
        <v>5.9404717062213324E-3</v>
      </c>
      <c r="CS632" s="32">
        <f t="shared" si="1432"/>
        <v>3.737605588124747E-3</v>
      </c>
    </row>
    <row r="633" spans="2:97" ht="13.15" thickTop="1" x14ac:dyDescent="0.35">
      <c r="H633" s="34">
        <f t="shared" si="1428"/>
        <v>4.5373452012039585E-11</v>
      </c>
      <c r="I633" s="34">
        <f t="shared" ref="I633:J633" si="1433">I628</f>
        <v>-0.46334335275183891</v>
      </c>
      <c r="J633" s="34">
        <f t="shared" si="1433"/>
        <v>0.65001637801086698</v>
      </c>
      <c r="K633" s="34">
        <f t="shared" si="1424"/>
        <v>-0.46334335272234545</v>
      </c>
      <c r="L633" s="34">
        <f>$CE$6-$CE$7*SUMPRODUCT($B$6:$CD$6,Q632:CS632)</f>
        <v>-1.0091326885230956E-8</v>
      </c>
    </row>
    <row r="634" spans="2:97" ht="13.5" thickBot="1" x14ac:dyDescent="0.4">
      <c r="B634" s="39" t="s">
        <v>367</v>
      </c>
      <c r="D634" s="39" t="s">
        <v>368</v>
      </c>
      <c r="E634" s="39" t="s">
        <v>369</v>
      </c>
      <c r="F634" s="39" t="s">
        <v>370</v>
      </c>
      <c r="H634" s="39" t="s">
        <v>347</v>
      </c>
      <c r="I634" s="39" t="s">
        <v>371</v>
      </c>
      <c r="J634" s="39" t="s">
        <v>372</v>
      </c>
      <c r="K634" s="39" t="s">
        <v>349</v>
      </c>
      <c r="L634" s="39" t="s">
        <v>373</v>
      </c>
      <c r="M634" s="39" t="s">
        <v>374</v>
      </c>
      <c r="O634" s="45" t="s">
        <v>336</v>
      </c>
    </row>
    <row r="635" spans="2:97" ht="13.9" thickTop="1" thickBot="1" x14ac:dyDescent="0.4">
      <c r="B635" s="32">
        <f>1+B630</f>
        <v>4</v>
      </c>
      <c r="D635" s="32">
        <f>IF(F630,IF(M635&lt;0,D630,H635),E630)</f>
        <v>0</v>
      </c>
      <c r="E635" s="32">
        <f>IF(F630,IF(M635&lt;0,H635,E630),H635)</f>
        <v>2.2686726006019792E-11</v>
      </c>
      <c r="F635" s="32" t="b">
        <f>OR(F630,M635*M630&lt;=0)</f>
        <v>1</v>
      </c>
      <c r="H635" s="32">
        <f>IF(F630,(D630+E630)/2,2*H630)</f>
        <v>2.2686726006019792E-11</v>
      </c>
      <c r="I635" s="32">
        <f>I630</f>
        <v>-0.48847229296380129</v>
      </c>
      <c r="J635" s="32">
        <f>J630</f>
        <v>1</v>
      </c>
      <c r="K635" s="32">
        <f>I635+J635*H635</f>
        <v>-0.48847229294111455</v>
      </c>
      <c r="L635" s="32">
        <f>$CE$3-$CE$7*SUMPRODUCT($B$3:$CD$3,Q637:CS637)</f>
        <v>-7.2699037900747498E-9</v>
      </c>
      <c r="M635" s="32">
        <f>SUMPRODUCT(L635:L638,J635:J638)</f>
        <v>-1.5205238554404676E-8</v>
      </c>
      <c r="O635" s="46">
        <f>SUM(Q635:CS635)</f>
        <v>-1.6469506083335266</v>
      </c>
      <c r="P635" s="39" t="s">
        <v>363</v>
      </c>
      <c r="Q635" s="32">
        <f t="shared" ref="Q635:AV635" si="1434">SUMPRODUCT(B$3:B$6,$K635:$K638)</f>
        <v>0.94689457153259504</v>
      </c>
      <c r="R635" s="32">
        <f t="shared" si="1434"/>
        <v>0.48355121879550289</v>
      </c>
      <c r="S635" s="32">
        <f t="shared" si="1434"/>
        <v>2.0207866058410739E-2</v>
      </c>
      <c r="T635" s="32">
        <f t="shared" si="1434"/>
        <v>0.52482845092507047</v>
      </c>
      <c r="U635" s="32">
        <f t="shared" si="1434"/>
        <v>6.1485098187978315E-2</v>
      </c>
      <c r="V635" s="32">
        <f t="shared" si="1434"/>
        <v>-0.40185825454911384</v>
      </c>
      <c r="W635" s="32">
        <f t="shared" si="1434"/>
        <v>0.10276233031754589</v>
      </c>
      <c r="X635" s="32">
        <f t="shared" si="1434"/>
        <v>-0.36058102241954626</v>
      </c>
      <c r="Y635" s="32">
        <f t="shared" si="1434"/>
        <v>-0.82392437515663841</v>
      </c>
      <c r="Z635" s="32">
        <f t="shared" si="1434"/>
        <v>1.3128835956067118</v>
      </c>
      <c r="AA635" s="32">
        <f t="shared" si="1434"/>
        <v>0.84954024286961971</v>
      </c>
      <c r="AB635" s="32">
        <f t="shared" si="1434"/>
        <v>0.38619689013252756</v>
      </c>
      <c r="AC635" s="32">
        <f t="shared" si="1434"/>
        <v>0.89081747499918729</v>
      </c>
      <c r="AD635" s="32">
        <f t="shared" si="1434"/>
        <v>0.42747412226209508</v>
      </c>
      <c r="AE635" s="32">
        <f t="shared" si="1434"/>
        <v>-3.5869230474997071E-2</v>
      </c>
      <c r="AF635" s="32">
        <f t="shared" si="1434"/>
        <v>0.46875135439166266</v>
      </c>
      <c r="AG635" s="32">
        <f t="shared" si="1434"/>
        <v>5.4080016545705045E-3</v>
      </c>
      <c r="AH635" s="32">
        <f t="shared" si="1434"/>
        <v>-0.45793535108252165</v>
      </c>
      <c r="AI635" s="32">
        <f t="shared" si="1434"/>
        <v>1.8008689610388675</v>
      </c>
      <c r="AJ635" s="32">
        <f t="shared" si="1434"/>
        <v>1.3375256083017755</v>
      </c>
      <c r="AK635" s="32">
        <f t="shared" si="1434"/>
        <v>0.87418225556468332</v>
      </c>
      <c r="AL635" s="32">
        <f t="shared" si="1434"/>
        <v>1.378802840431343</v>
      </c>
      <c r="AM635" s="32">
        <f t="shared" si="1434"/>
        <v>0.91545948769425078</v>
      </c>
      <c r="AN635" s="32">
        <f t="shared" si="1434"/>
        <v>0.45211613495715863</v>
      </c>
      <c r="AO635" s="32">
        <f t="shared" si="1434"/>
        <v>0.95673671982381836</v>
      </c>
      <c r="AP635" s="32">
        <f t="shared" si="1434"/>
        <v>0.49339336708672621</v>
      </c>
      <c r="AQ635" s="32">
        <f t="shared" si="1434"/>
        <v>3.0050014349634058E-2</v>
      </c>
      <c r="AR635" s="32">
        <f t="shared" si="1434"/>
        <v>0.45842227859148049</v>
      </c>
      <c r="AS635" s="32">
        <f t="shared" si="1434"/>
        <v>-4.9210741456116591E-3</v>
      </c>
      <c r="AT635" s="32">
        <f t="shared" si="1434"/>
        <v>-0.46826442688270381</v>
      </c>
      <c r="AU635" s="32">
        <f t="shared" si="1434"/>
        <v>3.6356157983955917E-2</v>
      </c>
      <c r="AV635" s="32">
        <f t="shared" si="1434"/>
        <v>-0.42698719475313623</v>
      </c>
      <c r="AW635" s="32">
        <f t="shared" ref="AW635:CB635" si="1435">SUMPRODUCT(AH$3:AH$6,$K635:$K638)</f>
        <v>-0.89033054749022833</v>
      </c>
      <c r="AX635" s="32">
        <f t="shared" si="1435"/>
        <v>-0.3857099626235686</v>
      </c>
      <c r="AY635" s="32">
        <f t="shared" si="1435"/>
        <v>-0.84905331536066075</v>
      </c>
      <c r="AZ635" s="32">
        <f t="shared" si="1435"/>
        <v>-1.3123966680977528</v>
      </c>
      <c r="BA635" s="32">
        <f t="shared" si="1435"/>
        <v>0.82441130266559726</v>
      </c>
      <c r="BB635" s="32">
        <f t="shared" si="1435"/>
        <v>0.36106794992850511</v>
      </c>
      <c r="BC635" s="32">
        <f t="shared" si="1435"/>
        <v>-0.10227540280858705</v>
      </c>
      <c r="BD635" s="32">
        <f t="shared" si="1435"/>
        <v>0.40234518205807268</v>
      </c>
      <c r="BE635" s="32">
        <f t="shared" si="1435"/>
        <v>-6.0998170679019456E-2</v>
      </c>
      <c r="BF635" s="32">
        <f t="shared" si="1435"/>
        <v>-0.52434152341611162</v>
      </c>
      <c r="BG635" s="32">
        <f t="shared" si="1435"/>
        <v>-1.9720938549451894E-2</v>
      </c>
      <c r="BH635" s="32">
        <f t="shared" si="1435"/>
        <v>-0.48306429128654405</v>
      </c>
      <c r="BI635" s="32">
        <f t="shared" si="1435"/>
        <v>-0.9464076440236362</v>
      </c>
      <c r="BJ635" s="32">
        <f t="shared" si="1435"/>
        <v>1.3123966680977528</v>
      </c>
      <c r="BK635" s="32">
        <f t="shared" si="1435"/>
        <v>0.84905331536066075</v>
      </c>
      <c r="BL635" s="32">
        <f t="shared" si="1435"/>
        <v>0.3857099626235686</v>
      </c>
      <c r="BM635" s="32">
        <f t="shared" si="1435"/>
        <v>0.89033054749022833</v>
      </c>
      <c r="BN635" s="32">
        <f t="shared" si="1435"/>
        <v>0.42698719475313623</v>
      </c>
      <c r="BO635" s="32">
        <f t="shared" si="1435"/>
        <v>-3.6356157983955917E-2</v>
      </c>
      <c r="BP635" s="32">
        <f t="shared" si="1435"/>
        <v>0.46826442688270381</v>
      </c>
      <c r="BQ635" s="32">
        <f t="shared" si="1435"/>
        <v>4.9210741456116591E-3</v>
      </c>
      <c r="BR635" s="32">
        <f t="shared" si="1435"/>
        <v>-0.45842227859148049</v>
      </c>
      <c r="BS635" s="32">
        <f t="shared" si="1435"/>
        <v>-3.0050014349634058E-2</v>
      </c>
      <c r="BT635" s="32">
        <f t="shared" si="1435"/>
        <v>-0.49339336708672621</v>
      </c>
      <c r="BU635" s="32">
        <f t="shared" si="1435"/>
        <v>-0.95673671982381836</v>
      </c>
      <c r="BV635" s="32">
        <f t="shared" si="1435"/>
        <v>-0.45211613495715863</v>
      </c>
      <c r="BW635" s="32">
        <f t="shared" si="1435"/>
        <v>-0.91545948769425078</v>
      </c>
      <c r="BX635" s="32">
        <f t="shared" si="1435"/>
        <v>-1.378802840431343</v>
      </c>
      <c r="BY635" s="32">
        <f t="shared" si="1435"/>
        <v>-0.87418225556468332</v>
      </c>
      <c r="BZ635" s="32">
        <f t="shared" si="1435"/>
        <v>-1.3375256083017755</v>
      </c>
      <c r="CA635" s="32">
        <f t="shared" si="1435"/>
        <v>-1.8008689610388675</v>
      </c>
      <c r="CB635" s="32">
        <f t="shared" si="1435"/>
        <v>0.33593900972448276</v>
      </c>
      <c r="CC635" s="32">
        <f t="shared" ref="CC635:CS635" si="1436">SUMPRODUCT(BN$3:BN$6,$K635:$K638)</f>
        <v>-0.12740434301260939</v>
      </c>
      <c r="CD635" s="32">
        <f t="shared" si="1436"/>
        <v>-0.59074769574970154</v>
      </c>
      <c r="CE635" s="32">
        <f t="shared" si="1436"/>
        <v>-8.6127110883041813E-2</v>
      </c>
      <c r="CF635" s="32">
        <f t="shared" si="1436"/>
        <v>-0.54947046362013396</v>
      </c>
      <c r="CG635" s="32">
        <f t="shared" si="1436"/>
        <v>-1.0128138163572262</v>
      </c>
      <c r="CH635" s="32">
        <f t="shared" si="1436"/>
        <v>-0.50819323149056639</v>
      </c>
      <c r="CI635" s="32">
        <f t="shared" si="1436"/>
        <v>-0.97153658422765854</v>
      </c>
      <c r="CJ635" s="32">
        <f t="shared" si="1436"/>
        <v>-1.4348799369647507</v>
      </c>
      <c r="CK635" s="32">
        <f t="shared" si="1436"/>
        <v>0.82392437515663841</v>
      </c>
      <c r="CL635" s="32">
        <f t="shared" si="1436"/>
        <v>0.36058102241954626</v>
      </c>
      <c r="CM635" s="32">
        <f t="shared" si="1436"/>
        <v>-0.10276233031754589</v>
      </c>
      <c r="CN635" s="32">
        <f t="shared" si="1436"/>
        <v>0.40185825454911384</v>
      </c>
      <c r="CO635" s="32">
        <f t="shared" si="1436"/>
        <v>-6.1485098187978315E-2</v>
      </c>
      <c r="CP635" s="32">
        <f t="shared" si="1436"/>
        <v>-0.52482845092507047</v>
      </c>
      <c r="CQ635" s="32">
        <f t="shared" si="1436"/>
        <v>-2.0207866058410739E-2</v>
      </c>
      <c r="CR635" s="32">
        <f t="shared" si="1436"/>
        <v>-0.48355121879550289</v>
      </c>
      <c r="CS635" s="32">
        <f t="shared" si="1436"/>
        <v>-0.94689457153259504</v>
      </c>
    </row>
    <row r="636" spans="2:97" ht="13.9" thickTop="1" thickBot="1" x14ac:dyDescent="0.4">
      <c r="H636" s="33">
        <f>H635</f>
        <v>2.2686726006019792E-11</v>
      </c>
      <c r="I636" s="33">
        <f t="shared" ref="I636:J636" si="1437">I631</f>
        <v>0.42698719476181374</v>
      </c>
      <c r="J636" s="33">
        <f t="shared" si="1437"/>
        <v>-0.38249339524222853</v>
      </c>
      <c r="K636" s="33">
        <f t="shared" ref="K636:K638" si="1438">I636+J636*H636</f>
        <v>0.42698719475313623</v>
      </c>
      <c r="L636" s="33">
        <f>$CE$4-$CE$7*SUMPRODUCT($B$4:$CD$4,Q637:CS637)</f>
        <v>3.0373143999895547E-9</v>
      </c>
      <c r="M636" s="39" t="s">
        <v>375</v>
      </c>
      <c r="O636" s="47">
        <f t="shared" ref="O636:O637" si="1439">SUM(Q636:CS636)</f>
        <v>103.79476315418253</v>
      </c>
      <c r="P636" s="39" t="s">
        <v>365</v>
      </c>
      <c r="Q636" s="33">
        <f>EXP(Q635)</f>
        <v>2.5776923779213106</v>
      </c>
      <c r="R636" s="33">
        <f>EXP(R635)</f>
        <v>1.6218236383405846</v>
      </c>
      <c r="S636" s="33">
        <f t="shared" ref="S636:CD636" si="1440">EXP(S635)</f>
        <v>1.0204134273002017</v>
      </c>
      <c r="T636" s="33">
        <f t="shared" si="1440"/>
        <v>1.6901688766003518</v>
      </c>
      <c r="U636" s="33">
        <f t="shared" si="1440"/>
        <v>1.0634146496055166</v>
      </c>
      <c r="V636" s="33">
        <f t="shared" si="1440"/>
        <v>0.66907557738860091</v>
      </c>
      <c r="W636" s="33">
        <f t="shared" si="1440"/>
        <v>1.1082279855799384</v>
      </c>
      <c r="X636" s="33">
        <f t="shared" si="1440"/>
        <v>0.69727107822443979</v>
      </c>
      <c r="Y636" s="33">
        <f t="shared" si="1440"/>
        <v>0.4387066225131015</v>
      </c>
      <c r="Z636" s="33">
        <f t="shared" si="1440"/>
        <v>3.7168762419121828</v>
      </c>
      <c r="AA636" s="33">
        <f t="shared" si="1440"/>
        <v>2.3385714298386757</v>
      </c>
      <c r="AB636" s="33">
        <f t="shared" si="1440"/>
        <v>1.4713743413862419</v>
      </c>
      <c r="AC636" s="33">
        <f t="shared" si="1440"/>
        <v>2.4371211227777576</v>
      </c>
      <c r="AD636" s="33">
        <f t="shared" si="1440"/>
        <v>1.5333794987621963</v>
      </c>
      <c r="AE636" s="33">
        <f t="shared" si="1440"/>
        <v>0.96476644728445704</v>
      </c>
      <c r="AF636" s="33">
        <f t="shared" si="1440"/>
        <v>1.5979976142638133</v>
      </c>
      <c r="AG636" s="33">
        <f t="shared" si="1440"/>
        <v>1.0054226512920339</v>
      </c>
      <c r="AH636" s="33">
        <f t="shared" si="1440"/>
        <v>0.63258837103884291</v>
      </c>
      <c r="AI636" s="33">
        <f t="shared" si="1440"/>
        <v>6.0549066570442189</v>
      </c>
      <c r="AJ636" s="33">
        <f t="shared" si="1440"/>
        <v>3.8096053774496816</v>
      </c>
      <c r="AK636" s="33">
        <f t="shared" si="1440"/>
        <v>2.3969144288969577</v>
      </c>
      <c r="AL636" s="33">
        <f t="shared" si="1440"/>
        <v>3.9701458832372856</v>
      </c>
      <c r="AM636" s="33">
        <f t="shared" si="1440"/>
        <v>2.4979227530195796</v>
      </c>
      <c r="AN636" s="33">
        <f t="shared" si="1440"/>
        <v>1.5716344596801284</v>
      </c>
      <c r="AO636" s="33">
        <f t="shared" si="1440"/>
        <v>2.6031876669557801</v>
      </c>
      <c r="AP636" s="33">
        <f t="shared" si="1440"/>
        <v>1.6378646767424485</v>
      </c>
      <c r="AQ636" s="33">
        <f t="shared" si="1440"/>
        <v>1.0305060727556892</v>
      </c>
      <c r="AR636" s="33">
        <f t="shared" si="1440"/>
        <v>1.5815767280615554</v>
      </c>
      <c r="AS636" s="33">
        <f t="shared" si="1440"/>
        <v>0.99509101450192206</v>
      </c>
      <c r="AT636" s="33">
        <f t="shared" si="1440"/>
        <v>0.62608794728289996</v>
      </c>
      <c r="AU636" s="33">
        <f t="shared" si="1440"/>
        <v>1.0370251255041969</v>
      </c>
      <c r="AV636" s="33">
        <f t="shared" si="1440"/>
        <v>0.65247190723825021</v>
      </c>
      <c r="AW636" s="33">
        <f t="shared" si="1440"/>
        <v>0.41052003395591485</v>
      </c>
      <c r="AX636" s="33">
        <f t="shared" si="1440"/>
        <v>0.67996771313464843</v>
      </c>
      <c r="AY636" s="33">
        <f t="shared" si="1440"/>
        <v>0.42781975068703376</v>
      </c>
      <c r="AZ636" s="33">
        <f t="shared" si="1440"/>
        <v>0.26917416157033308</v>
      </c>
      <c r="BA636" s="33">
        <f t="shared" si="1440"/>
        <v>2.2805378235372409</v>
      </c>
      <c r="BB636" s="33">
        <f t="shared" si="1440"/>
        <v>1.434860956265509</v>
      </c>
      <c r="BC636" s="33">
        <f t="shared" si="1440"/>
        <v>0.90278088903687537</v>
      </c>
      <c r="BD636" s="33">
        <f t="shared" si="1440"/>
        <v>1.4953274037924069</v>
      </c>
      <c r="BE636" s="33">
        <f t="shared" si="1440"/>
        <v>0.94082496084527545</v>
      </c>
      <c r="BF636" s="33">
        <f t="shared" si="1440"/>
        <v>0.59194501799714072</v>
      </c>
      <c r="BG636" s="33">
        <f t="shared" si="1440"/>
        <v>0.98047224714053371</v>
      </c>
      <c r="BH636" s="33">
        <f t="shared" si="1440"/>
        <v>0.61689016143646747</v>
      </c>
      <c r="BI636" s="33">
        <f t="shared" si="1440"/>
        <v>0.38813283332288467</v>
      </c>
      <c r="BJ636" s="33">
        <f t="shared" si="1440"/>
        <v>3.7150668331837928</v>
      </c>
      <c r="BK636" s="33">
        <f t="shared" si="1440"/>
        <v>2.3374329922686004</v>
      </c>
      <c r="BL636" s="33">
        <f t="shared" si="1440"/>
        <v>1.4706580631453867</v>
      </c>
      <c r="BM636" s="33">
        <f t="shared" si="1440"/>
        <v>2.4359347103322819</v>
      </c>
      <c r="BN636" s="33">
        <f t="shared" si="1440"/>
        <v>1.5326330358539864</v>
      </c>
      <c r="BO636" s="33">
        <f t="shared" si="1440"/>
        <v>0.96429679031528237</v>
      </c>
      <c r="BP636" s="33">
        <f t="shared" si="1440"/>
        <v>1.5972196946767714</v>
      </c>
      <c r="BQ636" s="33">
        <f t="shared" si="1440"/>
        <v>1.0049332025176965</v>
      </c>
      <c r="BR636" s="33">
        <f t="shared" si="1440"/>
        <v>0.63228042133981111</v>
      </c>
      <c r="BS636" s="33">
        <f t="shared" si="1440"/>
        <v>0.97039699856002548</v>
      </c>
      <c r="BT636" s="33">
        <f t="shared" si="1440"/>
        <v>0.6105510511337856</v>
      </c>
      <c r="BU636" s="33">
        <f t="shared" si="1440"/>
        <v>0.38414441367165053</v>
      </c>
      <c r="BV636" s="33">
        <f t="shared" si="1440"/>
        <v>0.63628027105204099</v>
      </c>
      <c r="BW636" s="33">
        <f t="shared" si="1440"/>
        <v>0.40033263590363782</v>
      </c>
      <c r="BX636" s="33">
        <f t="shared" si="1440"/>
        <v>0.25187991308384688</v>
      </c>
      <c r="BY636" s="33">
        <f t="shared" si="1440"/>
        <v>0.41720304569245414</v>
      </c>
      <c r="BZ636" s="33">
        <f t="shared" si="1440"/>
        <v>0.26249437958044991</v>
      </c>
      <c r="CA636" s="33">
        <f t="shared" si="1440"/>
        <v>0.16515531231792149</v>
      </c>
      <c r="CB636" s="33">
        <f t="shared" si="1440"/>
        <v>1.3992536813408525</v>
      </c>
      <c r="CC636" s="33">
        <f t="shared" si="1440"/>
        <v>0.88037762607798453</v>
      </c>
      <c r="CD636" s="33">
        <f t="shared" si="1440"/>
        <v>0.55391297148919549</v>
      </c>
      <c r="CE636" s="33">
        <f t="shared" ref="CE636:CS636" si="1441">EXP(CE635)</f>
        <v>0.91747760241969845</v>
      </c>
      <c r="CF636" s="33">
        <f t="shared" si="1441"/>
        <v>0.57725540719961566</v>
      </c>
      <c r="CG636" s="33">
        <f t="shared" si="1441"/>
        <v>0.36319557476102987</v>
      </c>
      <c r="CH636" s="33">
        <f t="shared" si="1441"/>
        <v>0.60158151603729648</v>
      </c>
      <c r="CI636" s="33">
        <f t="shared" si="1441"/>
        <v>0.37850099238173601</v>
      </c>
      <c r="CJ636" s="33">
        <f t="shared" si="1441"/>
        <v>0.23814395458433107</v>
      </c>
      <c r="CK636" s="33">
        <f t="shared" si="1441"/>
        <v>2.2794276372477968</v>
      </c>
      <c r="CL636" s="33">
        <f t="shared" si="1441"/>
        <v>1.4341624530683845</v>
      </c>
      <c r="CM636" s="33">
        <f t="shared" si="1441"/>
        <v>0.90234140719402389</v>
      </c>
      <c r="CN636" s="33">
        <f t="shared" si="1441"/>
        <v>1.4945994649856982</v>
      </c>
      <c r="CO636" s="33">
        <f t="shared" si="1441"/>
        <v>0.94036695880666987</v>
      </c>
      <c r="CP636" s="33">
        <f t="shared" si="1441"/>
        <v>0.59165685384730615</v>
      </c>
      <c r="CQ636" s="33">
        <f t="shared" si="1441"/>
        <v>0.97999494444696666</v>
      </c>
      <c r="CR636" s="33">
        <f t="shared" si="1441"/>
        <v>0.61658985376682429</v>
      </c>
      <c r="CS636" s="33">
        <f t="shared" si="1441"/>
        <v>0.38794388677457892</v>
      </c>
    </row>
    <row r="637" spans="2:97" ht="13.9" thickTop="1" thickBot="1" x14ac:dyDescent="0.4">
      <c r="H637" s="32">
        <f t="shared" ref="H637:H638" si="1442">H636</f>
        <v>2.2686726006019792E-11</v>
      </c>
      <c r="I637" s="32">
        <f t="shared" ref="I637:J637" si="1443">I632</f>
        <v>-0.42206612059164372</v>
      </c>
      <c r="J637" s="32">
        <f t="shared" si="1443"/>
        <v>-0.70000557526197449</v>
      </c>
      <c r="K637" s="32">
        <f t="shared" si="1438"/>
        <v>-0.42206612060752458</v>
      </c>
      <c r="L637" s="32">
        <f>$CE$5-$CE$7*SUMPRODUCT($B$5:$CD$5,Q637:CS637)</f>
        <v>5.2380926263140282E-9</v>
      </c>
      <c r="M637" s="32">
        <f>SUMPRODUCT($B$7:$CD$7, LN(Q637:CS637))</f>
        <v>-2480.3390488774953</v>
      </c>
      <c r="O637" s="48">
        <f t="shared" si="1439"/>
        <v>0.99999999999999967</v>
      </c>
      <c r="P637" s="39" t="s">
        <v>366</v>
      </c>
      <c r="Q637" s="32">
        <f t="shared" ref="Q637:AV637" si="1444">Q636/$O636</f>
        <v>2.4834512836570208E-2</v>
      </c>
      <c r="R637" s="32">
        <f t="shared" si="1444"/>
        <v>1.5625293502827663E-2</v>
      </c>
      <c r="S637" s="32">
        <f t="shared" si="1444"/>
        <v>9.8310685076126881E-3</v>
      </c>
      <c r="T637" s="32">
        <f t="shared" si="1444"/>
        <v>1.6283758691078475E-2</v>
      </c>
      <c r="U637" s="32">
        <f t="shared" si="1444"/>
        <v>1.0245359373534685E-2</v>
      </c>
      <c r="V637" s="32">
        <f t="shared" si="1444"/>
        <v>6.4461400272643691E-3</v>
      </c>
      <c r="W637" s="32">
        <f t="shared" si="1444"/>
        <v>1.0677108862744016E-2</v>
      </c>
      <c r="X637" s="32">
        <f t="shared" si="1444"/>
        <v>6.7177866882231277E-3</v>
      </c>
      <c r="Y637" s="32">
        <f t="shared" si="1444"/>
        <v>4.2266739590842576E-3</v>
      </c>
      <c r="Z637" s="32">
        <f t="shared" si="1444"/>
        <v>3.580986293490479E-2</v>
      </c>
      <c r="AA637" s="32">
        <f t="shared" si="1444"/>
        <v>2.2530726587475625E-2</v>
      </c>
      <c r="AB637" s="32">
        <f t="shared" si="1444"/>
        <v>1.4175805182006921E-2</v>
      </c>
      <c r="AC637" s="32">
        <f t="shared" si="1444"/>
        <v>2.3480193496443764E-2</v>
      </c>
      <c r="AD637" s="32">
        <f t="shared" si="1444"/>
        <v>1.4773187511246871E-2</v>
      </c>
      <c r="AE637" s="32">
        <f t="shared" si="1444"/>
        <v>9.2949433860294011E-3</v>
      </c>
      <c r="AF637" s="32">
        <f t="shared" si="1444"/>
        <v>1.5395744117553007E-2</v>
      </c>
      <c r="AG637" s="32">
        <f t="shared" si="1444"/>
        <v>9.6866414136763616E-3</v>
      </c>
      <c r="AH637" s="32">
        <f t="shared" si="1444"/>
        <v>6.0946077799624715E-3</v>
      </c>
      <c r="AI637" s="32">
        <f t="shared" si="1444"/>
        <v>5.8335377171677943E-2</v>
      </c>
      <c r="AJ637" s="32">
        <f t="shared" si="1444"/>
        <v>3.6703252280567193E-2</v>
      </c>
      <c r="AK637" s="32">
        <f t="shared" si="1444"/>
        <v>2.3092826228009667E-2</v>
      </c>
      <c r="AL637" s="32">
        <f t="shared" si="1444"/>
        <v>3.8249963317896964E-2</v>
      </c>
      <c r="AM637" s="32">
        <f t="shared" si="1444"/>
        <v>2.4065980566948506E-2</v>
      </c>
      <c r="AN637" s="32">
        <f t="shared" si="1444"/>
        <v>1.5141751008627814E-2</v>
      </c>
      <c r="AO637" s="32">
        <f t="shared" si="1444"/>
        <v>2.5080144583873271E-2</v>
      </c>
      <c r="AP637" s="32">
        <f t="shared" si="1444"/>
        <v>1.5779839242076914E-2</v>
      </c>
      <c r="AQ637" s="32">
        <f t="shared" si="1444"/>
        <v>9.9283050651112134E-3</v>
      </c>
      <c r="AR637" s="32">
        <f t="shared" si="1444"/>
        <v>1.5237538773629581E-2</v>
      </c>
      <c r="AS637" s="32">
        <f t="shared" si="1444"/>
        <v>9.5871023186763129E-3</v>
      </c>
      <c r="AT637" s="32">
        <f t="shared" si="1444"/>
        <v>6.0319801139954816E-3</v>
      </c>
      <c r="AU637" s="32">
        <f t="shared" si="1444"/>
        <v>9.9911122101964036E-3</v>
      </c>
      <c r="AV637" s="32">
        <f t="shared" si="1444"/>
        <v>6.2861736701401013E-3</v>
      </c>
      <c r="AW637" s="32">
        <f t="shared" ref="AW637:CB637" si="1445">AW636/$O636</f>
        <v>3.9551131625600944E-3</v>
      </c>
      <c r="AX637" s="32">
        <f t="shared" si="1445"/>
        <v>6.5510791919683505E-3</v>
      </c>
      <c r="AY637" s="32">
        <f t="shared" si="1445"/>
        <v>4.1217855090774323E-3</v>
      </c>
      <c r="AZ637" s="32">
        <f t="shared" si="1445"/>
        <v>2.5933308520631891E-3</v>
      </c>
      <c r="BA637" s="32">
        <f t="shared" si="1445"/>
        <v>2.197160775972486E-2</v>
      </c>
      <c r="BB637" s="32">
        <f t="shared" si="1445"/>
        <v>1.3824020718021067E-2</v>
      </c>
      <c r="BC637" s="32">
        <f t="shared" si="1445"/>
        <v>8.6977498825815923E-3</v>
      </c>
      <c r="BD637" s="32">
        <f t="shared" si="1445"/>
        <v>1.4406578505036561E-2</v>
      </c>
      <c r="BE637" s="32">
        <f t="shared" si="1445"/>
        <v>9.0642815904663863E-3</v>
      </c>
      <c r="BF637" s="32">
        <f t="shared" si="1445"/>
        <v>5.703033563628182E-3</v>
      </c>
      <c r="BG637" s="32">
        <f t="shared" si="1445"/>
        <v>9.4462593038926786E-3</v>
      </c>
      <c r="BH637" s="32">
        <f t="shared" si="1445"/>
        <v>5.9433649896199906E-3</v>
      </c>
      <c r="BI637" s="32">
        <f t="shared" si="1445"/>
        <v>3.7394259741826328E-3</v>
      </c>
      <c r="BJ637" s="32">
        <f t="shared" si="1445"/>
        <v>3.5792430372091365E-2</v>
      </c>
      <c r="BK637" s="32">
        <f t="shared" si="1445"/>
        <v>2.2519758427469477E-2</v>
      </c>
      <c r="BL637" s="32">
        <f t="shared" si="1445"/>
        <v>1.4168904272759785E-2</v>
      </c>
      <c r="BM637" s="32">
        <f t="shared" si="1445"/>
        <v>2.3468763127421067E-2</v>
      </c>
      <c r="BN637" s="32">
        <f t="shared" si="1445"/>
        <v>1.4765995790917965E-2</v>
      </c>
      <c r="BO637" s="32">
        <f t="shared" si="1445"/>
        <v>9.2904185241297968E-3</v>
      </c>
      <c r="BP637" s="32">
        <f t="shared" si="1445"/>
        <v>1.5388249331078218E-2</v>
      </c>
      <c r="BQ637" s="32">
        <f t="shared" si="1445"/>
        <v>9.6819258696598468E-3</v>
      </c>
      <c r="BR637" s="32">
        <f t="shared" si="1445"/>
        <v>6.0916408701717105E-3</v>
      </c>
      <c r="BS637" s="32">
        <f t="shared" si="1445"/>
        <v>9.3491903548018479E-3</v>
      </c>
      <c r="BT637" s="32">
        <f t="shared" si="1445"/>
        <v>5.8822914815734872E-3</v>
      </c>
      <c r="BU637" s="32">
        <f t="shared" si="1445"/>
        <v>3.7009999541212017E-3</v>
      </c>
      <c r="BV637" s="32">
        <f t="shared" si="1445"/>
        <v>6.1301770119834929E-3</v>
      </c>
      <c r="BW637" s="32">
        <f t="shared" si="1445"/>
        <v>3.8569637208860082E-3</v>
      </c>
      <c r="BX637" s="32">
        <f t="shared" si="1445"/>
        <v>2.42671118878792E-3</v>
      </c>
      <c r="BY637" s="32">
        <f t="shared" si="1445"/>
        <v>4.0194999536991806E-3</v>
      </c>
      <c r="BZ637" s="32">
        <f t="shared" si="1445"/>
        <v>2.5289751775870051E-3</v>
      </c>
      <c r="CA637" s="32">
        <f t="shared" si="1445"/>
        <v>1.591171917532974E-3</v>
      </c>
      <c r="CB637" s="32">
        <f t="shared" si="1445"/>
        <v>1.3480966079784999E-2</v>
      </c>
      <c r="CC637" s="32">
        <f t="shared" ref="CC637:CS637" si="1446">CC636/$O636</f>
        <v>8.4819079433730432E-3</v>
      </c>
      <c r="CD637" s="32">
        <f t="shared" si="1446"/>
        <v>5.3366177122672583E-3</v>
      </c>
      <c r="CE637" s="32">
        <f t="shared" si="1446"/>
        <v>8.8393438603142829E-3</v>
      </c>
      <c r="CF637" s="32">
        <f t="shared" si="1446"/>
        <v>5.5615080150250764E-3</v>
      </c>
      <c r="CG637" s="32">
        <f t="shared" si="1446"/>
        <v>3.499170514234123E-3</v>
      </c>
      <c r="CH637" s="32">
        <f t="shared" si="1446"/>
        <v>5.7958754156380099E-3</v>
      </c>
      <c r="CI637" s="32">
        <f t="shared" si="1446"/>
        <v>3.6466289905155379E-3</v>
      </c>
      <c r="CJ637" s="32">
        <f t="shared" si="1446"/>
        <v>2.2943735054395641E-3</v>
      </c>
      <c r="CK637" s="32">
        <f t="shared" si="1446"/>
        <v>2.1960911783784388E-2</v>
      </c>
      <c r="CL637" s="32">
        <f t="shared" si="1446"/>
        <v>1.3817291060609672E-2</v>
      </c>
      <c r="CM637" s="32">
        <f t="shared" si="1446"/>
        <v>8.6935157398416677E-3</v>
      </c>
      <c r="CN637" s="32">
        <f t="shared" si="1446"/>
        <v>1.4399565253263661E-2</v>
      </c>
      <c r="CO637" s="32">
        <f t="shared" si="1446"/>
        <v>9.0598690167999745E-3</v>
      </c>
      <c r="CP637" s="32">
        <f t="shared" si="1446"/>
        <v>5.7002572756818769E-3</v>
      </c>
      <c r="CQ637" s="32">
        <f t="shared" si="1446"/>
        <v>9.4416607800455934E-3</v>
      </c>
      <c r="CR637" s="32">
        <f t="shared" si="1446"/>
        <v>5.9404717061775775E-3</v>
      </c>
      <c r="CS637" s="32">
        <f t="shared" si="1446"/>
        <v>3.7376055880421E-3</v>
      </c>
    </row>
    <row r="638" spans="2:97" ht="13.15" thickTop="1" x14ac:dyDescent="0.35">
      <c r="H638" s="34">
        <f t="shared" si="1442"/>
        <v>2.2686726006019792E-11</v>
      </c>
      <c r="I638" s="34">
        <f t="shared" ref="I638:J638" si="1447">I633</f>
        <v>-0.46334335275183891</v>
      </c>
      <c r="J638" s="34">
        <f t="shared" si="1447"/>
        <v>0.65001637801086698</v>
      </c>
      <c r="K638" s="34">
        <f t="shared" si="1438"/>
        <v>-0.46334335273709215</v>
      </c>
      <c r="L638" s="34">
        <f>$CE$6-$CE$7*SUMPRODUCT($B$6:$CD$6,Q637:CS637)</f>
        <v>-4.7797072966204723E-9</v>
      </c>
    </row>
    <row r="639" spans="2:97" ht="13.5" thickBot="1" x14ac:dyDescent="0.4">
      <c r="B639" s="39" t="s">
        <v>367</v>
      </c>
      <c r="D639" s="39" t="s">
        <v>368</v>
      </c>
      <c r="E639" s="39" t="s">
        <v>369</v>
      </c>
      <c r="F639" s="39" t="s">
        <v>370</v>
      </c>
      <c r="H639" s="39" t="s">
        <v>347</v>
      </c>
      <c r="I639" s="39" t="s">
        <v>371</v>
      </c>
      <c r="J639" s="39" t="s">
        <v>372</v>
      </c>
      <c r="K639" s="39" t="s">
        <v>349</v>
      </c>
      <c r="L639" s="39" t="s">
        <v>373</v>
      </c>
      <c r="M639" s="39" t="s">
        <v>374</v>
      </c>
      <c r="O639" s="45" t="s">
        <v>336</v>
      </c>
    </row>
    <row r="640" spans="2:97" ht="13.9" thickTop="1" thickBot="1" x14ac:dyDescent="0.4">
      <c r="B640" s="32">
        <f>1+B635</f>
        <v>5</v>
      </c>
      <c r="D640" s="32">
        <f>IF(F635,IF(M640&lt;0,D635,H640),E635)</f>
        <v>0</v>
      </c>
      <c r="E640" s="32">
        <f>IF(F635,IF(M640&lt;0,H640,E635),H640)</f>
        <v>1.1343363003009896E-11</v>
      </c>
      <c r="F640" s="32" t="b">
        <f>OR(F635,M640*M635&lt;=0)</f>
        <v>1</v>
      </c>
      <c r="H640" s="32">
        <f>IF(F635,(D635+E635)/2,2*H635)</f>
        <v>1.1343363003009896E-11</v>
      </c>
      <c r="I640" s="32">
        <f>I635</f>
        <v>-0.48847229296380129</v>
      </c>
      <c r="J640" s="32">
        <f>J635</f>
        <v>1</v>
      </c>
      <c r="K640" s="32">
        <f>I640+J640*H640</f>
        <v>-0.48847229295245792</v>
      </c>
      <c r="L640" s="32">
        <f>$CE$3-$CE$7*SUMPRODUCT($B$3:$CD$3,Q642:CS642)</f>
        <v>-3.2305251806974411E-9</v>
      </c>
      <c r="M640" s="32">
        <f>SUMPRODUCT(L640:L643,J640:J643)</f>
        <v>-6.7568585955516776E-9</v>
      </c>
      <c r="O640" s="46">
        <f>SUM(Q640:CS640)</f>
        <v>-1.6469506083502625</v>
      </c>
      <c r="P640" s="39" t="s">
        <v>363</v>
      </c>
      <c r="Q640" s="32">
        <f t="shared" ref="Q640:AV640" si="1448">SUMPRODUCT(B$3:B$6,$K640:$K643)</f>
        <v>0.94689457153903267</v>
      </c>
      <c r="R640" s="32">
        <f t="shared" si="1448"/>
        <v>0.48355121879456708</v>
      </c>
      <c r="S640" s="32">
        <f t="shared" si="1448"/>
        <v>2.0207866050101553E-2</v>
      </c>
      <c r="T640" s="32">
        <f t="shared" si="1448"/>
        <v>0.52482845093944852</v>
      </c>
      <c r="U640" s="32">
        <f t="shared" si="1448"/>
        <v>6.1485098194982934E-2</v>
      </c>
      <c r="V640" s="32">
        <f t="shared" si="1448"/>
        <v>-0.4018582545494826</v>
      </c>
      <c r="W640" s="32">
        <f t="shared" si="1448"/>
        <v>0.10276233033986432</v>
      </c>
      <c r="X640" s="32">
        <f t="shared" si="1448"/>
        <v>-0.36058102240460121</v>
      </c>
      <c r="Y640" s="32">
        <f t="shared" si="1448"/>
        <v>-0.8239243751490668</v>
      </c>
      <c r="Z640" s="32">
        <f t="shared" si="1448"/>
        <v>1.3128835956168683</v>
      </c>
      <c r="AA640" s="32">
        <f t="shared" si="1448"/>
        <v>0.84954024287240282</v>
      </c>
      <c r="AB640" s="32">
        <f t="shared" si="1448"/>
        <v>0.38619689012793729</v>
      </c>
      <c r="AC640" s="32">
        <f t="shared" si="1448"/>
        <v>0.89081747501728414</v>
      </c>
      <c r="AD640" s="32">
        <f t="shared" si="1448"/>
        <v>0.42747412227281867</v>
      </c>
      <c r="AE640" s="32">
        <f t="shared" si="1448"/>
        <v>-3.5869230471646862E-2</v>
      </c>
      <c r="AF640" s="32">
        <f t="shared" si="1448"/>
        <v>0.46875135441770005</v>
      </c>
      <c r="AG640" s="32">
        <f t="shared" si="1448"/>
        <v>5.4080016732345193E-3</v>
      </c>
      <c r="AH640" s="32">
        <f t="shared" si="1448"/>
        <v>-0.45793535107123101</v>
      </c>
      <c r="AI640" s="32">
        <f t="shared" si="1448"/>
        <v>1.8008689610539825</v>
      </c>
      <c r="AJ640" s="32">
        <f t="shared" si="1448"/>
        <v>1.3375256083095171</v>
      </c>
      <c r="AK640" s="32">
        <f t="shared" si="1448"/>
        <v>0.87418225556505158</v>
      </c>
      <c r="AL640" s="32">
        <f t="shared" si="1448"/>
        <v>1.3788028404543984</v>
      </c>
      <c r="AM640" s="32">
        <f t="shared" si="1448"/>
        <v>0.91545948770993291</v>
      </c>
      <c r="AN640" s="32">
        <f t="shared" si="1448"/>
        <v>0.45211613496546738</v>
      </c>
      <c r="AO640" s="32">
        <f t="shared" si="1448"/>
        <v>0.95673671985481423</v>
      </c>
      <c r="AP640" s="32">
        <f t="shared" si="1448"/>
        <v>0.49339336711034876</v>
      </c>
      <c r="AQ640" s="32">
        <f t="shared" si="1448"/>
        <v>3.0050014365883226E-2</v>
      </c>
      <c r="AR640" s="32">
        <f t="shared" si="1448"/>
        <v>0.45842227858657469</v>
      </c>
      <c r="AS640" s="32">
        <f t="shared" si="1448"/>
        <v>-4.9210741578908368E-3</v>
      </c>
      <c r="AT640" s="32">
        <f t="shared" si="1448"/>
        <v>-0.46826442690235637</v>
      </c>
      <c r="AU640" s="32">
        <f t="shared" si="1448"/>
        <v>3.6356157986990545E-2</v>
      </c>
      <c r="AV640" s="32">
        <f t="shared" si="1448"/>
        <v>-0.42698719475747499</v>
      </c>
      <c r="AW640" s="32">
        <f t="shared" ref="AW640:CB640" si="1449">SUMPRODUCT(AH$3:AH$6,$K640:$K643)</f>
        <v>-0.89033054750194052</v>
      </c>
      <c r="AX640" s="32">
        <f t="shared" si="1449"/>
        <v>-0.38570996261259366</v>
      </c>
      <c r="AY640" s="32">
        <f t="shared" si="1449"/>
        <v>-0.84905331535705919</v>
      </c>
      <c r="AZ640" s="32">
        <f t="shared" si="1449"/>
        <v>-1.3123966681015247</v>
      </c>
      <c r="BA640" s="32">
        <f t="shared" si="1449"/>
        <v>0.82441130266441043</v>
      </c>
      <c r="BB640" s="32">
        <f t="shared" si="1449"/>
        <v>0.36106794991994484</v>
      </c>
      <c r="BC640" s="32">
        <f t="shared" si="1449"/>
        <v>-0.10227540282452069</v>
      </c>
      <c r="BD640" s="32">
        <f t="shared" si="1449"/>
        <v>0.40234518206482628</v>
      </c>
      <c r="BE640" s="32">
        <f t="shared" si="1449"/>
        <v>-6.099817067963928E-2</v>
      </c>
      <c r="BF640" s="32">
        <f t="shared" si="1449"/>
        <v>-0.52434152342410478</v>
      </c>
      <c r="BG640" s="32">
        <f t="shared" si="1449"/>
        <v>-1.9720938534757926E-2</v>
      </c>
      <c r="BH640" s="32">
        <f t="shared" si="1449"/>
        <v>-0.48306429127922346</v>
      </c>
      <c r="BI640" s="32">
        <f t="shared" si="1449"/>
        <v>-0.94640764402368904</v>
      </c>
      <c r="BJ640" s="32">
        <f t="shared" si="1449"/>
        <v>1.3123966681015247</v>
      </c>
      <c r="BK640" s="32">
        <f t="shared" si="1449"/>
        <v>0.84905331535705919</v>
      </c>
      <c r="BL640" s="32">
        <f t="shared" si="1449"/>
        <v>0.38570996261259366</v>
      </c>
      <c r="BM640" s="32">
        <f t="shared" si="1449"/>
        <v>0.89033054750194052</v>
      </c>
      <c r="BN640" s="32">
        <f t="shared" si="1449"/>
        <v>0.42698719475747499</v>
      </c>
      <c r="BO640" s="32">
        <f t="shared" si="1449"/>
        <v>-3.6356157986990545E-2</v>
      </c>
      <c r="BP640" s="32">
        <f t="shared" si="1449"/>
        <v>0.46826442690235637</v>
      </c>
      <c r="BQ640" s="32">
        <f t="shared" si="1449"/>
        <v>4.9210741578908368E-3</v>
      </c>
      <c r="BR640" s="32">
        <f t="shared" si="1449"/>
        <v>-0.45842227858657469</v>
      </c>
      <c r="BS640" s="32">
        <f t="shared" si="1449"/>
        <v>-3.0050014365883226E-2</v>
      </c>
      <c r="BT640" s="32">
        <f t="shared" si="1449"/>
        <v>-0.49339336711034876</v>
      </c>
      <c r="BU640" s="32">
        <f t="shared" si="1449"/>
        <v>-0.95673671985481423</v>
      </c>
      <c r="BV640" s="32">
        <f t="shared" si="1449"/>
        <v>-0.45211613496546738</v>
      </c>
      <c r="BW640" s="32">
        <f t="shared" si="1449"/>
        <v>-0.91545948770993291</v>
      </c>
      <c r="BX640" s="32">
        <f t="shared" si="1449"/>
        <v>-1.3788028404543984</v>
      </c>
      <c r="BY640" s="32">
        <f t="shared" si="1449"/>
        <v>-0.87418225556505158</v>
      </c>
      <c r="BZ640" s="32">
        <f t="shared" si="1449"/>
        <v>-1.3375256083095171</v>
      </c>
      <c r="CA640" s="32">
        <f t="shared" si="1449"/>
        <v>-1.8008689610539825</v>
      </c>
      <c r="CB640" s="32">
        <f t="shared" si="1449"/>
        <v>0.33593900971195251</v>
      </c>
      <c r="CC640" s="32">
        <f t="shared" ref="CC640:CS640" si="1450">SUMPRODUCT(BN$3:BN$6,$K640:$K643)</f>
        <v>-0.12740434303251302</v>
      </c>
      <c r="CD640" s="32">
        <f t="shared" si="1450"/>
        <v>-0.59074769577697861</v>
      </c>
      <c r="CE640" s="32">
        <f t="shared" si="1450"/>
        <v>-8.6127110887631642E-2</v>
      </c>
      <c r="CF640" s="32">
        <f t="shared" si="1450"/>
        <v>-0.54947046363209717</v>
      </c>
      <c r="CG640" s="32">
        <f t="shared" si="1450"/>
        <v>-1.0128138163765628</v>
      </c>
      <c r="CH640" s="32">
        <f t="shared" si="1450"/>
        <v>-0.50819323148721574</v>
      </c>
      <c r="CI640" s="32">
        <f t="shared" si="1450"/>
        <v>-0.97153658423168132</v>
      </c>
      <c r="CJ640" s="32">
        <f t="shared" si="1450"/>
        <v>-1.4348799369761469</v>
      </c>
      <c r="CK640" s="32">
        <f t="shared" si="1450"/>
        <v>0.8239243751490668</v>
      </c>
      <c r="CL640" s="32">
        <f t="shared" si="1450"/>
        <v>0.36058102240460121</v>
      </c>
      <c r="CM640" s="32">
        <f t="shared" si="1450"/>
        <v>-0.10276233033986432</v>
      </c>
      <c r="CN640" s="32">
        <f t="shared" si="1450"/>
        <v>0.4018582545494826</v>
      </c>
      <c r="CO640" s="32">
        <f t="shared" si="1450"/>
        <v>-6.1485098194982934E-2</v>
      </c>
      <c r="CP640" s="32">
        <f t="shared" si="1450"/>
        <v>-0.52482845093944852</v>
      </c>
      <c r="CQ640" s="32">
        <f t="shared" si="1450"/>
        <v>-2.0207866050101553E-2</v>
      </c>
      <c r="CR640" s="32">
        <f t="shared" si="1450"/>
        <v>-0.48355121879456708</v>
      </c>
      <c r="CS640" s="32">
        <f t="shared" si="1450"/>
        <v>-0.94689457153903267</v>
      </c>
    </row>
    <row r="641" spans="2:97" ht="13.9" thickTop="1" thickBot="1" x14ac:dyDescent="0.4">
      <c r="H641" s="33">
        <f>H640</f>
        <v>1.1343363003009896E-11</v>
      </c>
      <c r="I641" s="33">
        <f t="shared" ref="I641:J641" si="1451">I636</f>
        <v>0.42698719476181374</v>
      </c>
      <c r="J641" s="33">
        <f t="shared" si="1451"/>
        <v>-0.38249339524222853</v>
      </c>
      <c r="K641" s="33">
        <f t="shared" ref="K641:K643" si="1452">I641+J641*H641</f>
        <v>0.42698719475747499</v>
      </c>
      <c r="L641" s="33">
        <f>$CE$4-$CE$7*SUMPRODUCT($B$4:$CD$4,Q642:CS642)</f>
        <v>1.3496901374310255E-9</v>
      </c>
      <c r="M641" s="39" t="s">
        <v>375</v>
      </c>
      <c r="O641" s="47">
        <f t="shared" ref="O641:O642" si="1453">SUM(Q641:CS641)</f>
        <v>103.79476315466192</v>
      </c>
      <c r="P641" s="39" t="s">
        <v>365</v>
      </c>
      <c r="Q641" s="33">
        <f>EXP(Q640)</f>
        <v>2.5776923779379048</v>
      </c>
      <c r="R641" s="33">
        <f>EXP(R640)</f>
        <v>1.621823638339067</v>
      </c>
      <c r="S641" s="33">
        <f t="shared" ref="S641:CD641" si="1454">EXP(S640)</f>
        <v>1.0204134272917229</v>
      </c>
      <c r="T641" s="33">
        <f t="shared" si="1454"/>
        <v>1.6901688766246532</v>
      </c>
      <c r="U641" s="33">
        <f t="shared" si="1454"/>
        <v>1.0634146496129653</v>
      </c>
      <c r="V641" s="33">
        <f t="shared" si="1454"/>
        <v>0.66907557738835421</v>
      </c>
      <c r="W641" s="33">
        <f t="shared" si="1454"/>
        <v>1.1082279856046722</v>
      </c>
      <c r="X641" s="33">
        <f t="shared" si="1454"/>
        <v>0.69727107823486056</v>
      </c>
      <c r="Y641" s="33">
        <f t="shared" si="1454"/>
        <v>0.43870662251642317</v>
      </c>
      <c r="Z641" s="33">
        <f t="shared" si="1454"/>
        <v>3.7168762419499335</v>
      </c>
      <c r="AA641" s="33">
        <f t="shared" si="1454"/>
        <v>2.3385714298451843</v>
      </c>
      <c r="AB641" s="33">
        <f t="shared" si="1454"/>
        <v>1.471374341379488</v>
      </c>
      <c r="AC641" s="33">
        <f t="shared" si="1454"/>
        <v>2.4371211228218619</v>
      </c>
      <c r="AD641" s="33">
        <f t="shared" si="1454"/>
        <v>1.5333794987786395</v>
      </c>
      <c r="AE641" s="33">
        <f t="shared" si="1454"/>
        <v>0.96476644728768923</v>
      </c>
      <c r="AF641" s="33">
        <f t="shared" si="1454"/>
        <v>1.5979976143054211</v>
      </c>
      <c r="AG641" s="33">
        <f t="shared" si="1454"/>
        <v>1.0054226513107991</v>
      </c>
      <c r="AH641" s="33">
        <f t="shared" si="1454"/>
        <v>0.6325883710459852</v>
      </c>
      <c r="AI641" s="33">
        <f t="shared" si="1454"/>
        <v>6.0549066571357395</v>
      </c>
      <c r="AJ641" s="33">
        <f t="shared" si="1454"/>
        <v>3.809605377479174</v>
      </c>
      <c r="AK641" s="33">
        <f t="shared" si="1454"/>
        <v>2.3969144288978401</v>
      </c>
      <c r="AL641" s="33">
        <f t="shared" si="1454"/>
        <v>3.9701458833288186</v>
      </c>
      <c r="AM641" s="33">
        <f t="shared" si="1454"/>
        <v>2.4979227530587527</v>
      </c>
      <c r="AN641" s="33">
        <f t="shared" si="1454"/>
        <v>1.5716344596931866</v>
      </c>
      <c r="AO641" s="33">
        <f t="shared" si="1454"/>
        <v>2.603187667036468</v>
      </c>
      <c r="AP641" s="33">
        <f t="shared" si="1454"/>
        <v>1.6378646767811391</v>
      </c>
      <c r="AQ641" s="33">
        <f t="shared" si="1454"/>
        <v>1.030506072772434</v>
      </c>
      <c r="AR641" s="33">
        <f t="shared" si="1454"/>
        <v>1.5815767280537965</v>
      </c>
      <c r="AS641" s="33">
        <f t="shared" si="1454"/>
        <v>0.99509101448970316</v>
      </c>
      <c r="AT641" s="33">
        <f t="shared" si="1454"/>
        <v>0.6260879472705958</v>
      </c>
      <c r="AU641" s="33">
        <f t="shared" si="1454"/>
        <v>1.0370251255073439</v>
      </c>
      <c r="AV641" s="33">
        <f t="shared" si="1454"/>
        <v>0.65247190723541926</v>
      </c>
      <c r="AW641" s="33">
        <f t="shared" si="1454"/>
        <v>0.41052003395110681</v>
      </c>
      <c r="AX641" s="33">
        <f t="shared" si="1454"/>
        <v>0.67996771314211102</v>
      </c>
      <c r="AY641" s="33">
        <f t="shared" si="1454"/>
        <v>0.42781975068857458</v>
      </c>
      <c r="AZ641" s="33">
        <f t="shared" si="1454"/>
        <v>0.26917416156931784</v>
      </c>
      <c r="BA641" s="33">
        <f t="shared" si="1454"/>
        <v>2.2805378235345342</v>
      </c>
      <c r="BB641" s="33">
        <f t="shared" si="1454"/>
        <v>1.4348609562532262</v>
      </c>
      <c r="BC641" s="33">
        <f t="shared" si="1454"/>
        <v>0.90278088902249087</v>
      </c>
      <c r="BD641" s="33">
        <f t="shared" si="1454"/>
        <v>1.495327403802506</v>
      </c>
      <c r="BE641" s="33">
        <f t="shared" si="1454"/>
        <v>0.94082496084469225</v>
      </c>
      <c r="BF641" s="33">
        <f t="shared" si="1454"/>
        <v>0.59194501799240917</v>
      </c>
      <c r="BG641" s="33">
        <f t="shared" si="1454"/>
        <v>0.98047224715494075</v>
      </c>
      <c r="BH641" s="33">
        <f t="shared" si="1454"/>
        <v>0.61689016144098352</v>
      </c>
      <c r="BI641" s="33">
        <f t="shared" si="1454"/>
        <v>0.38813283332286413</v>
      </c>
      <c r="BJ641" s="33">
        <f t="shared" si="1454"/>
        <v>3.7150668331978056</v>
      </c>
      <c r="BK641" s="33">
        <f t="shared" si="1454"/>
        <v>2.3374329922601822</v>
      </c>
      <c r="BL641" s="33">
        <f t="shared" si="1454"/>
        <v>1.4706580631292463</v>
      </c>
      <c r="BM641" s="33">
        <f t="shared" si="1454"/>
        <v>2.435934710360812</v>
      </c>
      <c r="BN641" s="33">
        <f t="shared" si="1454"/>
        <v>1.5326330358606362</v>
      </c>
      <c r="BO641" s="33">
        <f t="shared" si="1454"/>
        <v>0.96429679031235604</v>
      </c>
      <c r="BP641" s="33">
        <f t="shared" si="1454"/>
        <v>1.5972196947081607</v>
      </c>
      <c r="BQ641" s="33">
        <f t="shared" si="1454"/>
        <v>1.0049332025300362</v>
      </c>
      <c r="BR641" s="33">
        <f t="shared" si="1454"/>
        <v>0.63228042134291296</v>
      </c>
      <c r="BS641" s="33">
        <f t="shared" si="1454"/>
        <v>0.97039699854425743</v>
      </c>
      <c r="BT641" s="33">
        <f t="shared" si="1454"/>
        <v>0.61055105111936281</v>
      </c>
      <c r="BU641" s="33">
        <f t="shared" si="1454"/>
        <v>0.38414441365974367</v>
      </c>
      <c r="BV641" s="33">
        <f t="shared" si="1454"/>
        <v>0.63628027104675433</v>
      </c>
      <c r="BW641" s="33">
        <f t="shared" si="1454"/>
        <v>0.40033263589735973</v>
      </c>
      <c r="BX641" s="33">
        <f t="shared" si="1454"/>
        <v>0.2518799130780397</v>
      </c>
      <c r="BY641" s="33">
        <f t="shared" si="1454"/>
        <v>0.41720304569230049</v>
      </c>
      <c r="BZ641" s="33">
        <f t="shared" si="1454"/>
        <v>0.26249437957841781</v>
      </c>
      <c r="CA641" s="33">
        <f t="shared" si="1454"/>
        <v>0.16515531231542518</v>
      </c>
      <c r="CB641" s="33">
        <f t="shared" si="1454"/>
        <v>1.3992536813233196</v>
      </c>
      <c r="CC641" s="33">
        <f t="shared" si="1454"/>
        <v>0.88037762606046177</v>
      </c>
      <c r="CD641" s="33">
        <f t="shared" si="1454"/>
        <v>0.55391297147408636</v>
      </c>
      <c r="CE641" s="33">
        <f t="shared" ref="CE641:CS641" si="1455">EXP(CE640)</f>
        <v>0.91747760241548737</v>
      </c>
      <c r="CF641" s="33">
        <f t="shared" si="1455"/>
        <v>0.57725540719270985</v>
      </c>
      <c r="CG641" s="33">
        <f t="shared" si="1455"/>
        <v>0.36319557475400688</v>
      </c>
      <c r="CH641" s="33">
        <f t="shared" si="1455"/>
        <v>0.6015815160393122</v>
      </c>
      <c r="CI641" s="33">
        <f t="shared" si="1455"/>
        <v>0.3785009923802134</v>
      </c>
      <c r="CJ641" s="33">
        <f t="shared" si="1455"/>
        <v>0.23814395458161713</v>
      </c>
      <c r="CK641" s="33">
        <f t="shared" si="1455"/>
        <v>2.2794276372305378</v>
      </c>
      <c r="CL641" s="33">
        <f t="shared" si="1455"/>
        <v>1.4341624530469508</v>
      </c>
      <c r="CM641" s="33">
        <f t="shared" si="1455"/>
        <v>0.90234140717388511</v>
      </c>
      <c r="CN641" s="33">
        <f t="shared" si="1455"/>
        <v>1.4945994649862493</v>
      </c>
      <c r="CO641" s="33">
        <f t="shared" si="1455"/>
        <v>0.94036695880008303</v>
      </c>
      <c r="CP641" s="33">
        <f t="shared" si="1455"/>
        <v>0.59165685383879929</v>
      </c>
      <c r="CQ641" s="33">
        <f t="shared" si="1455"/>
        <v>0.9799949444551096</v>
      </c>
      <c r="CR641" s="33">
        <f t="shared" si="1455"/>
        <v>0.61658985376740127</v>
      </c>
      <c r="CS641" s="33">
        <f t="shared" si="1455"/>
        <v>0.38794388677208147</v>
      </c>
    </row>
    <row r="642" spans="2:97" ht="13.9" thickTop="1" thickBot="1" x14ac:dyDescent="0.4">
      <c r="H642" s="32">
        <f t="shared" ref="H642:H643" si="1456">H641</f>
        <v>1.1343363003009896E-11</v>
      </c>
      <c r="I642" s="32">
        <f t="shared" ref="I642:J642" si="1457">I637</f>
        <v>-0.42206612059164372</v>
      </c>
      <c r="J642" s="32">
        <f t="shared" si="1457"/>
        <v>-0.70000557526197449</v>
      </c>
      <c r="K642" s="32">
        <f t="shared" si="1452"/>
        <v>-0.42206612059958415</v>
      </c>
      <c r="L642" s="32">
        <f>$CE$5-$CE$7*SUMPRODUCT($B$5:$CD$5,Q642:CS642)</f>
        <v>2.327652737221797E-9</v>
      </c>
      <c r="M642" s="32">
        <f>SUMPRODUCT($B$7:$CD$7, LN(Q642:CS642))</f>
        <v>-2480.339048877494</v>
      </c>
      <c r="O642" s="48">
        <f t="shared" si="1453"/>
        <v>1.0000000000000002</v>
      </c>
      <c r="P642" s="39" t="s">
        <v>366</v>
      </c>
      <c r="Q642" s="32">
        <f t="shared" ref="Q642:AV642" si="1458">Q641/$O641</f>
        <v>2.4834512836615384E-2</v>
      </c>
      <c r="R642" s="32">
        <f t="shared" si="1458"/>
        <v>1.5625293502740875E-2</v>
      </c>
      <c r="S642" s="32">
        <f t="shared" si="1458"/>
        <v>9.8310685074855936E-3</v>
      </c>
      <c r="T642" s="32">
        <f t="shared" si="1458"/>
        <v>1.6283758691237396E-2</v>
      </c>
      <c r="U642" s="32">
        <f t="shared" si="1458"/>
        <v>1.0245359373559129E-2</v>
      </c>
      <c r="V642" s="32">
        <f t="shared" si="1458"/>
        <v>6.4461400272322195E-3</v>
      </c>
      <c r="W642" s="32">
        <f t="shared" si="1458"/>
        <v>1.0677108862932997E-2</v>
      </c>
      <c r="X642" s="32">
        <f t="shared" si="1458"/>
        <v>6.7177866882924984E-3</v>
      </c>
      <c r="Y642" s="32">
        <f t="shared" si="1458"/>
        <v>4.226673959096738E-3</v>
      </c>
      <c r="Z642" s="32">
        <f t="shared" si="1458"/>
        <v>3.5809862935103104E-2</v>
      </c>
      <c r="AA642" s="32">
        <f t="shared" si="1458"/>
        <v>2.2530726587434269E-2</v>
      </c>
      <c r="AB642" s="32">
        <f t="shared" si="1458"/>
        <v>1.417580518187638E-2</v>
      </c>
      <c r="AC642" s="32">
        <f t="shared" si="1458"/>
        <v>2.3480193496760237E-2</v>
      </c>
      <c r="AD642" s="32">
        <f t="shared" si="1458"/>
        <v>1.477318751133706E-2</v>
      </c>
      <c r="AE642" s="32">
        <f t="shared" si="1458"/>
        <v>9.2949433860176102E-3</v>
      </c>
      <c r="AF642" s="32">
        <f t="shared" si="1458"/>
        <v>1.5395744117882765E-2</v>
      </c>
      <c r="AG642" s="32">
        <f t="shared" si="1458"/>
        <v>9.6866414138124142E-3</v>
      </c>
      <c r="AH642" s="32">
        <f t="shared" si="1458"/>
        <v>6.0946077800031343E-3</v>
      </c>
      <c r="AI642" s="32">
        <f t="shared" si="1458"/>
        <v>5.8335377172290259E-2</v>
      </c>
      <c r="AJ642" s="32">
        <f t="shared" si="1458"/>
        <v>3.6703252280681817E-2</v>
      </c>
      <c r="AK642" s="32">
        <f t="shared" si="1458"/>
        <v>2.3092826227911509E-2</v>
      </c>
      <c r="AL642" s="32">
        <f t="shared" si="1458"/>
        <v>3.824996331860217E-2</v>
      </c>
      <c r="AM642" s="32">
        <f t="shared" si="1458"/>
        <v>2.4065980567214762E-2</v>
      </c>
      <c r="AN642" s="32">
        <f t="shared" si="1458"/>
        <v>1.5141751008683688E-2</v>
      </c>
      <c r="AO642" s="32">
        <f t="shared" si="1458"/>
        <v>2.5080144584534815E-2</v>
      </c>
      <c r="AP642" s="32">
        <f t="shared" si="1458"/>
        <v>1.5779839242376793E-2</v>
      </c>
      <c r="AQ642" s="32">
        <f t="shared" si="1458"/>
        <v>9.9283050652266853E-3</v>
      </c>
      <c r="AR642" s="32">
        <f t="shared" si="1458"/>
        <v>1.5237538773484452E-2</v>
      </c>
      <c r="AS642" s="32">
        <f t="shared" si="1458"/>
        <v>9.5871023185143123E-3</v>
      </c>
      <c r="AT642" s="32">
        <f t="shared" si="1458"/>
        <v>6.0319801138490788E-3</v>
      </c>
      <c r="AU642" s="32">
        <f t="shared" si="1458"/>
        <v>9.9911122101805777E-3</v>
      </c>
      <c r="AV642" s="32">
        <f t="shared" si="1458"/>
        <v>6.2861736700837939E-3</v>
      </c>
      <c r="AW642" s="32">
        <f t="shared" ref="AW642:CB642" si="1459">AW641/$O641</f>
        <v>3.9551131624955046E-3</v>
      </c>
      <c r="AX642" s="32">
        <f t="shared" si="1459"/>
        <v>6.5510791920099908E-3</v>
      </c>
      <c r="AY642" s="32">
        <f t="shared" si="1459"/>
        <v>4.1217855090732404E-3</v>
      </c>
      <c r="AZ642" s="32">
        <f t="shared" si="1459"/>
        <v>2.5933308520414301E-3</v>
      </c>
      <c r="BA642" s="32">
        <f t="shared" si="1459"/>
        <v>2.1971607759597302E-2</v>
      </c>
      <c r="BB642" s="32">
        <f t="shared" si="1459"/>
        <v>1.3824020717838881E-2</v>
      </c>
      <c r="BC642" s="32">
        <f t="shared" si="1459"/>
        <v>8.697749882402836E-3</v>
      </c>
      <c r="BD642" s="32">
        <f t="shared" si="1459"/>
        <v>1.4406578505067321E-2</v>
      </c>
      <c r="BE642" s="32">
        <f t="shared" si="1459"/>
        <v>9.0642815904189017E-3</v>
      </c>
      <c r="BF642" s="32">
        <f t="shared" si="1459"/>
        <v>5.7030335635562561E-3</v>
      </c>
      <c r="BG642" s="32">
        <f t="shared" si="1459"/>
        <v>9.4462593039878525E-3</v>
      </c>
      <c r="BH642" s="32">
        <f t="shared" si="1459"/>
        <v>5.9433649896360498E-3</v>
      </c>
      <c r="BI642" s="32">
        <f t="shared" si="1459"/>
        <v>3.7394259741651641E-3</v>
      </c>
      <c r="BJ642" s="32">
        <f t="shared" si="1459"/>
        <v>3.5792430372061063E-2</v>
      </c>
      <c r="BK642" s="32">
        <f t="shared" si="1459"/>
        <v>2.2519758427284362E-2</v>
      </c>
      <c r="BL642" s="32">
        <f t="shared" si="1459"/>
        <v>1.416890427253884E-2</v>
      </c>
      <c r="BM642" s="32">
        <f t="shared" si="1459"/>
        <v>2.3468763127587545E-2</v>
      </c>
      <c r="BN642" s="32">
        <f t="shared" si="1459"/>
        <v>1.4765995790913833E-2</v>
      </c>
      <c r="BO642" s="32">
        <f t="shared" si="1459"/>
        <v>9.2904185240586957E-3</v>
      </c>
      <c r="BP642" s="32">
        <f t="shared" si="1459"/>
        <v>1.5388249331309563E-2</v>
      </c>
      <c r="BQ642" s="32">
        <f t="shared" si="1459"/>
        <v>9.6819258697340149E-3</v>
      </c>
      <c r="BR642" s="32">
        <f t="shared" si="1459"/>
        <v>6.0916408701734599E-3</v>
      </c>
      <c r="BS642" s="32">
        <f t="shared" si="1459"/>
        <v>9.3491903546067505E-3</v>
      </c>
      <c r="BT642" s="32">
        <f t="shared" si="1459"/>
        <v>5.8822914814073641E-3</v>
      </c>
      <c r="BU642" s="32">
        <f t="shared" si="1459"/>
        <v>3.7009999539893926E-3</v>
      </c>
      <c r="BV642" s="32">
        <f t="shared" si="1459"/>
        <v>6.1301770119042455E-3</v>
      </c>
      <c r="BW642" s="32">
        <f t="shared" si="1459"/>
        <v>3.8569637208077088E-3</v>
      </c>
      <c r="BX642" s="32">
        <f t="shared" si="1459"/>
        <v>2.4267111887207632E-3</v>
      </c>
      <c r="BY642" s="32">
        <f t="shared" si="1459"/>
        <v>4.0194999536791358E-3</v>
      </c>
      <c r="BZ642" s="32">
        <f t="shared" si="1459"/>
        <v>2.5289751775557467E-3</v>
      </c>
      <c r="CA642" s="32">
        <f t="shared" si="1459"/>
        <v>1.5911719175015744E-3</v>
      </c>
      <c r="CB642" s="32">
        <f t="shared" si="1459"/>
        <v>1.3480966079553815E-2</v>
      </c>
      <c r="CC642" s="32">
        <f t="shared" ref="CC642:CS642" si="1460">CC641/$O641</f>
        <v>8.4819079431650481E-3</v>
      </c>
      <c r="CD642" s="32">
        <f t="shared" si="1460"/>
        <v>5.3366177120970429E-3</v>
      </c>
      <c r="CE642" s="32">
        <f t="shared" si="1460"/>
        <v>8.8393438602328862E-3</v>
      </c>
      <c r="CF642" s="32">
        <f t="shared" si="1460"/>
        <v>5.5615080149328568E-3</v>
      </c>
      <c r="CG642" s="32">
        <f t="shared" si="1460"/>
        <v>3.499170514150299E-3</v>
      </c>
      <c r="CH642" s="32">
        <f t="shared" si="1460"/>
        <v>5.7958754156306608E-3</v>
      </c>
      <c r="CI642" s="32">
        <f t="shared" si="1460"/>
        <v>3.6466289904840262E-3</v>
      </c>
      <c r="CJ642" s="32">
        <f t="shared" si="1460"/>
        <v>2.29437350540282E-3</v>
      </c>
      <c r="CK642" s="32">
        <f t="shared" si="1460"/>
        <v>2.1960911783516678E-2</v>
      </c>
      <c r="CL642" s="32">
        <f t="shared" si="1460"/>
        <v>1.3817291060339354E-2</v>
      </c>
      <c r="CM642" s="32">
        <f t="shared" si="1460"/>
        <v>8.6935157396074905E-3</v>
      </c>
      <c r="CN642" s="32">
        <f t="shared" si="1460"/>
        <v>1.4399565253202466E-2</v>
      </c>
      <c r="CO642" s="32">
        <f t="shared" si="1460"/>
        <v>9.0598690166946699E-3</v>
      </c>
      <c r="CP642" s="32">
        <f t="shared" si="1460"/>
        <v>5.7002572755735911E-3</v>
      </c>
      <c r="CQ642" s="32">
        <f t="shared" si="1460"/>
        <v>9.4416607800804388E-3</v>
      </c>
      <c r="CR642" s="32">
        <f t="shared" si="1460"/>
        <v>5.9404717061557E-3</v>
      </c>
      <c r="CS642" s="32">
        <f t="shared" si="1460"/>
        <v>3.7376055880007763E-3</v>
      </c>
    </row>
    <row r="643" spans="2:97" ht="13.15" thickTop="1" x14ac:dyDescent="0.35">
      <c r="H643" s="34">
        <f t="shared" si="1456"/>
        <v>1.1343363003009896E-11</v>
      </c>
      <c r="I643" s="34">
        <f t="shared" ref="I643:J643" si="1461">I638</f>
        <v>-0.46334335275183891</v>
      </c>
      <c r="J643" s="34">
        <f t="shared" si="1461"/>
        <v>0.65001637801086698</v>
      </c>
      <c r="K643" s="34">
        <f t="shared" si="1452"/>
        <v>-0.46334335274446553</v>
      </c>
      <c r="L643" s="34">
        <f>$CE$6-$CE$7*SUMPRODUCT($B$6:$CD$6,Q642:CS642)</f>
        <v>-2.1241248759906739E-9</v>
      </c>
    </row>
    <row r="644" spans="2:97" ht="13.5" thickBot="1" x14ac:dyDescent="0.4">
      <c r="B644" s="39" t="s">
        <v>367</v>
      </c>
      <c r="D644" s="39" t="s">
        <v>368</v>
      </c>
      <c r="E644" s="39" t="s">
        <v>369</v>
      </c>
      <c r="F644" s="39" t="s">
        <v>370</v>
      </c>
      <c r="H644" s="39" t="s">
        <v>347</v>
      </c>
      <c r="I644" s="39" t="s">
        <v>371</v>
      </c>
      <c r="J644" s="39" t="s">
        <v>372</v>
      </c>
      <c r="K644" s="39" t="s">
        <v>349</v>
      </c>
      <c r="L644" s="39" t="s">
        <v>373</v>
      </c>
      <c r="M644" s="39" t="s">
        <v>374</v>
      </c>
      <c r="O644" s="45" t="s">
        <v>336</v>
      </c>
    </row>
    <row r="645" spans="2:97" ht="13.9" thickTop="1" thickBot="1" x14ac:dyDescent="0.4">
      <c r="B645" s="32">
        <f>1+B640</f>
        <v>6</v>
      </c>
      <c r="D645" s="32">
        <f>IF(F640,IF(M645&lt;0,D640,H645),E640)</f>
        <v>0</v>
      </c>
      <c r="E645" s="32">
        <f>IF(F640,IF(M645&lt;0,H645,E640),H645)</f>
        <v>5.6716815015049481E-12</v>
      </c>
      <c r="F645" s="32" t="b">
        <f>OR(F640,M645*M640&lt;=0)</f>
        <v>1</v>
      </c>
      <c r="H645" s="32">
        <f>IF(F640,(D640+E640)/2,2*H640)</f>
        <v>5.6716815015049481E-12</v>
      </c>
      <c r="I645" s="32">
        <f>I640</f>
        <v>-0.48847229296380129</v>
      </c>
      <c r="J645" s="32">
        <f>J640</f>
        <v>1</v>
      </c>
      <c r="K645" s="32">
        <f>I645+J645*H645</f>
        <v>-0.48847229295812961</v>
      </c>
      <c r="L645" s="32">
        <f>$CE$3-$CE$7*SUMPRODUCT($B$3:$CD$3,Q647:CS647)</f>
        <v>-1.2108785085729323E-9</v>
      </c>
      <c r="M645" s="32">
        <f>SUMPRODUCT(L645:L648,J645:J648)</f>
        <v>-2.5325347455317651E-9</v>
      </c>
      <c r="O645" s="46">
        <f>SUM(Q645:CS645)</f>
        <v>-1.6469506083586267</v>
      </c>
      <c r="P645" s="39" t="s">
        <v>363</v>
      </c>
      <c r="Q645" s="32">
        <f t="shared" ref="Q645:AV645" si="1462">SUMPRODUCT(B$3:B$6,$K645:$K648)</f>
        <v>0.94689457154225143</v>
      </c>
      <c r="R645" s="32">
        <f t="shared" si="1462"/>
        <v>0.48355121879409918</v>
      </c>
      <c r="S645" s="32">
        <f t="shared" si="1462"/>
        <v>2.0207866045946932E-2</v>
      </c>
      <c r="T645" s="32">
        <f t="shared" si="1462"/>
        <v>0.52482845094663744</v>
      </c>
      <c r="U645" s="32">
        <f t="shared" si="1462"/>
        <v>6.1485098198485244E-2</v>
      </c>
      <c r="V645" s="32">
        <f t="shared" si="1462"/>
        <v>-0.401858254549667</v>
      </c>
      <c r="W645" s="32">
        <f t="shared" si="1462"/>
        <v>0.10276233035102356</v>
      </c>
      <c r="X645" s="32">
        <f t="shared" si="1462"/>
        <v>-0.36058102239712869</v>
      </c>
      <c r="Y645" s="32">
        <f t="shared" si="1462"/>
        <v>-0.82392437514528094</v>
      </c>
      <c r="Z645" s="32">
        <f t="shared" si="1462"/>
        <v>1.3128835956219467</v>
      </c>
      <c r="AA645" s="32">
        <f t="shared" si="1462"/>
        <v>0.84954024287379437</v>
      </c>
      <c r="AB645" s="32">
        <f t="shared" si="1462"/>
        <v>0.38619689012564212</v>
      </c>
      <c r="AC645" s="32">
        <f t="shared" si="1462"/>
        <v>0.89081747502633268</v>
      </c>
      <c r="AD645" s="32">
        <f t="shared" si="1462"/>
        <v>0.42747412227818044</v>
      </c>
      <c r="AE645" s="32">
        <f t="shared" si="1462"/>
        <v>-3.5869230469971813E-2</v>
      </c>
      <c r="AF645" s="32">
        <f t="shared" si="1462"/>
        <v>0.46875135443071875</v>
      </c>
      <c r="AG645" s="32">
        <f t="shared" si="1462"/>
        <v>5.4080016825664989E-3</v>
      </c>
      <c r="AH645" s="32">
        <f t="shared" si="1462"/>
        <v>-0.45793535106558575</v>
      </c>
      <c r="AI645" s="32">
        <f t="shared" si="1462"/>
        <v>1.8008689610615403</v>
      </c>
      <c r="AJ645" s="32">
        <f t="shared" si="1462"/>
        <v>1.337525608313388</v>
      </c>
      <c r="AK645" s="32">
        <f t="shared" si="1462"/>
        <v>0.87418225556523566</v>
      </c>
      <c r="AL645" s="32">
        <f t="shared" si="1462"/>
        <v>1.3788028404659263</v>
      </c>
      <c r="AM645" s="32">
        <f t="shared" si="1462"/>
        <v>0.91545948771777397</v>
      </c>
      <c r="AN645" s="32">
        <f t="shared" si="1462"/>
        <v>0.45211613496962172</v>
      </c>
      <c r="AO645" s="32">
        <f t="shared" si="1462"/>
        <v>0.95673671987031228</v>
      </c>
      <c r="AP645" s="32">
        <f t="shared" si="1462"/>
        <v>0.49339336712216003</v>
      </c>
      <c r="AQ645" s="32">
        <f t="shared" si="1462"/>
        <v>3.0050014374007783E-2</v>
      </c>
      <c r="AR645" s="32">
        <f t="shared" si="1462"/>
        <v>0.45842227858412182</v>
      </c>
      <c r="AS645" s="32">
        <f t="shared" si="1462"/>
        <v>-4.9210741640304256E-3</v>
      </c>
      <c r="AT645" s="32">
        <f t="shared" si="1462"/>
        <v>-0.46826442691218267</v>
      </c>
      <c r="AU645" s="32">
        <f t="shared" si="1462"/>
        <v>3.6356157988507887E-2</v>
      </c>
      <c r="AV645" s="32">
        <f t="shared" si="1462"/>
        <v>-0.42698719475964436</v>
      </c>
      <c r="AW645" s="32">
        <f t="shared" ref="AW645:CB645" si="1463">SUMPRODUCT(AH$3:AH$6,$K645:$K648)</f>
        <v>-0.89033054750779661</v>
      </c>
      <c r="AX645" s="32">
        <f t="shared" si="1463"/>
        <v>-0.38570996260710605</v>
      </c>
      <c r="AY645" s="32">
        <f t="shared" si="1463"/>
        <v>-0.8490533153552583</v>
      </c>
      <c r="AZ645" s="32">
        <f t="shared" si="1463"/>
        <v>-1.3123966681034105</v>
      </c>
      <c r="BA645" s="32">
        <f t="shared" si="1463"/>
        <v>0.82441130266381701</v>
      </c>
      <c r="BB645" s="32">
        <f t="shared" si="1463"/>
        <v>0.36106794991566477</v>
      </c>
      <c r="BC645" s="32">
        <f t="shared" si="1463"/>
        <v>-0.10227540283248748</v>
      </c>
      <c r="BD645" s="32">
        <f t="shared" si="1463"/>
        <v>0.40234518206820308</v>
      </c>
      <c r="BE645" s="32">
        <f t="shared" si="1463"/>
        <v>-6.0998170679949192E-2</v>
      </c>
      <c r="BF645" s="32">
        <f t="shared" si="1463"/>
        <v>-0.52434152342810147</v>
      </c>
      <c r="BG645" s="32">
        <f t="shared" si="1463"/>
        <v>-1.9720938527410858E-2</v>
      </c>
      <c r="BH645" s="32">
        <f t="shared" si="1463"/>
        <v>-0.48306429127556311</v>
      </c>
      <c r="BI645" s="32">
        <f t="shared" si="1463"/>
        <v>-0.94640764402371536</v>
      </c>
      <c r="BJ645" s="32">
        <f t="shared" si="1463"/>
        <v>1.3123966681034105</v>
      </c>
      <c r="BK645" s="32">
        <f t="shared" si="1463"/>
        <v>0.8490533153552583</v>
      </c>
      <c r="BL645" s="32">
        <f t="shared" si="1463"/>
        <v>0.38570996260710605</v>
      </c>
      <c r="BM645" s="32">
        <f t="shared" si="1463"/>
        <v>0.89033054750779661</v>
      </c>
      <c r="BN645" s="32">
        <f t="shared" si="1463"/>
        <v>0.42698719475964436</v>
      </c>
      <c r="BO645" s="32">
        <f t="shared" si="1463"/>
        <v>-3.6356157988507887E-2</v>
      </c>
      <c r="BP645" s="32">
        <f t="shared" si="1463"/>
        <v>0.46826442691218267</v>
      </c>
      <c r="BQ645" s="32">
        <f t="shared" si="1463"/>
        <v>4.9210741640304256E-3</v>
      </c>
      <c r="BR645" s="32">
        <f t="shared" si="1463"/>
        <v>-0.45842227858412182</v>
      </c>
      <c r="BS645" s="32">
        <f t="shared" si="1463"/>
        <v>-3.0050014374007783E-2</v>
      </c>
      <c r="BT645" s="32">
        <f t="shared" si="1463"/>
        <v>-0.49339336712216003</v>
      </c>
      <c r="BU645" s="32">
        <f t="shared" si="1463"/>
        <v>-0.95673671987031228</v>
      </c>
      <c r="BV645" s="32">
        <f t="shared" si="1463"/>
        <v>-0.45211613496962172</v>
      </c>
      <c r="BW645" s="32">
        <f t="shared" si="1463"/>
        <v>-0.91545948771777397</v>
      </c>
      <c r="BX645" s="32">
        <f t="shared" si="1463"/>
        <v>-1.3788028404659263</v>
      </c>
      <c r="BY645" s="32">
        <f t="shared" si="1463"/>
        <v>-0.87418225556523566</v>
      </c>
      <c r="BZ645" s="32">
        <f t="shared" si="1463"/>
        <v>-1.337525608313388</v>
      </c>
      <c r="CA645" s="32">
        <f t="shared" si="1463"/>
        <v>-1.8008689610615403</v>
      </c>
      <c r="CB645" s="32">
        <f t="shared" si="1463"/>
        <v>0.33593900970568735</v>
      </c>
      <c r="CC645" s="32">
        <f t="shared" ref="CC645:CS645" si="1464">SUMPRODUCT(BN$3:BN$6,$K645:$K648)</f>
        <v>-0.1274043430424649</v>
      </c>
      <c r="CD645" s="32">
        <f t="shared" si="1464"/>
        <v>-0.59074769579061714</v>
      </c>
      <c r="CE645" s="32">
        <f t="shared" si="1464"/>
        <v>-8.6127110889926584E-2</v>
      </c>
      <c r="CF645" s="32">
        <f t="shared" si="1464"/>
        <v>-0.54947046363807883</v>
      </c>
      <c r="CG645" s="32">
        <f t="shared" si="1464"/>
        <v>-1.012813816386231</v>
      </c>
      <c r="CH645" s="32">
        <f t="shared" si="1464"/>
        <v>-0.50819323148554041</v>
      </c>
      <c r="CI645" s="32">
        <f t="shared" si="1464"/>
        <v>-0.97153658423369271</v>
      </c>
      <c r="CJ645" s="32">
        <f t="shared" si="1464"/>
        <v>-1.434879936981845</v>
      </c>
      <c r="CK645" s="32">
        <f t="shared" si="1464"/>
        <v>0.82392437514528094</v>
      </c>
      <c r="CL645" s="32">
        <f t="shared" si="1464"/>
        <v>0.36058102239712869</v>
      </c>
      <c r="CM645" s="32">
        <f t="shared" si="1464"/>
        <v>-0.10276233035102356</v>
      </c>
      <c r="CN645" s="32">
        <f t="shared" si="1464"/>
        <v>0.401858254549667</v>
      </c>
      <c r="CO645" s="32">
        <f t="shared" si="1464"/>
        <v>-6.1485098198485244E-2</v>
      </c>
      <c r="CP645" s="32">
        <f t="shared" si="1464"/>
        <v>-0.52482845094663744</v>
      </c>
      <c r="CQ645" s="32">
        <f t="shared" si="1464"/>
        <v>-2.0207866045946932E-2</v>
      </c>
      <c r="CR645" s="32">
        <f t="shared" si="1464"/>
        <v>-0.48355121879409918</v>
      </c>
      <c r="CS645" s="32">
        <f t="shared" si="1464"/>
        <v>-0.94689457154225143</v>
      </c>
    </row>
    <row r="646" spans="2:97" ht="13.9" thickTop="1" thickBot="1" x14ac:dyDescent="0.4">
      <c r="H646" s="33">
        <f>H645</f>
        <v>5.6716815015049481E-12</v>
      </c>
      <c r="I646" s="33">
        <f t="shared" ref="I646:J646" si="1465">I641</f>
        <v>0.42698719476181374</v>
      </c>
      <c r="J646" s="33">
        <f t="shared" si="1465"/>
        <v>-0.38249339524222853</v>
      </c>
      <c r="K646" s="33">
        <f t="shared" ref="K646:K648" si="1466">I646+J646*H646</f>
        <v>0.42698719475964436</v>
      </c>
      <c r="L646" s="33">
        <f>$CE$4-$CE$7*SUMPRODUCT($B$4:$CD$4,Q647:CS647)</f>
        <v>5.0593484957062174E-10</v>
      </c>
      <c r="M646" s="39" t="s">
        <v>375</v>
      </c>
      <c r="O646" s="47">
        <f t="shared" ref="O646:O647" si="1467">SUM(Q646:CS646)</f>
        <v>103.79476315490163</v>
      </c>
      <c r="P646" s="39" t="s">
        <v>365</v>
      </c>
      <c r="Q646" s="33">
        <f>EXP(Q645)</f>
        <v>2.5776923779462018</v>
      </c>
      <c r="R646" s="33">
        <f>EXP(R645)</f>
        <v>1.621823638338308</v>
      </c>
      <c r="S646" s="33">
        <f t="shared" ref="S646:CD646" si="1468">EXP(S645)</f>
        <v>1.0204134272874834</v>
      </c>
      <c r="T646" s="33">
        <f t="shared" si="1468"/>
        <v>1.6901688766368037</v>
      </c>
      <c r="U646" s="33">
        <f t="shared" si="1468"/>
        <v>1.0634146496166896</v>
      </c>
      <c r="V646" s="33">
        <f t="shared" si="1468"/>
        <v>0.66907557738823076</v>
      </c>
      <c r="W646" s="33">
        <f t="shared" si="1468"/>
        <v>1.1082279856170392</v>
      </c>
      <c r="X646" s="33">
        <f t="shared" si="1468"/>
        <v>0.69727107824007095</v>
      </c>
      <c r="Y646" s="33">
        <f t="shared" si="1468"/>
        <v>0.43870662251808407</v>
      </c>
      <c r="Z646" s="33">
        <f t="shared" si="1468"/>
        <v>3.7168762419688091</v>
      </c>
      <c r="AA646" s="33">
        <f t="shared" si="1468"/>
        <v>2.3385714298484386</v>
      </c>
      <c r="AB646" s="33">
        <f t="shared" si="1468"/>
        <v>1.4713743413761109</v>
      </c>
      <c r="AC646" s="33">
        <f t="shared" si="1468"/>
        <v>2.437121122843914</v>
      </c>
      <c r="AD646" s="33">
        <f t="shared" si="1468"/>
        <v>1.5333794987868612</v>
      </c>
      <c r="AE646" s="33">
        <f t="shared" si="1468"/>
        <v>0.96476644728930527</v>
      </c>
      <c r="AF646" s="33">
        <f t="shared" si="1468"/>
        <v>1.5979976143262249</v>
      </c>
      <c r="AG646" s="33">
        <f t="shared" si="1468"/>
        <v>1.0054226513201818</v>
      </c>
      <c r="AH646" s="33">
        <f t="shared" si="1468"/>
        <v>0.63258837104955634</v>
      </c>
      <c r="AI646" s="33">
        <f t="shared" si="1468"/>
        <v>6.0549066571815002</v>
      </c>
      <c r="AJ646" s="33">
        <f t="shared" si="1468"/>
        <v>3.8096053774939209</v>
      </c>
      <c r="AK646" s="33">
        <f t="shared" si="1468"/>
        <v>2.3969144288982815</v>
      </c>
      <c r="AL646" s="33">
        <f t="shared" si="1468"/>
        <v>3.970145883374586</v>
      </c>
      <c r="AM646" s="33">
        <f t="shared" si="1468"/>
        <v>2.4979227530783388</v>
      </c>
      <c r="AN646" s="33">
        <f t="shared" si="1468"/>
        <v>1.5716344596997158</v>
      </c>
      <c r="AO646" s="33">
        <f t="shared" si="1468"/>
        <v>2.6031876670768126</v>
      </c>
      <c r="AP646" s="33">
        <f t="shared" si="1468"/>
        <v>1.6378646768004843</v>
      </c>
      <c r="AQ646" s="33">
        <f t="shared" si="1468"/>
        <v>1.0305060727808064</v>
      </c>
      <c r="AR646" s="33">
        <f t="shared" si="1468"/>
        <v>1.5815767280499171</v>
      </c>
      <c r="AS646" s="33">
        <f t="shared" si="1468"/>
        <v>0.99509101448359372</v>
      </c>
      <c r="AT646" s="33">
        <f t="shared" si="1468"/>
        <v>0.62608794726444361</v>
      </c>
      <c r="AU646" s="33">
        <f t="shared" si="1468"/>
        <v>1.0370251255089176</v>
      </c>
      <c r="AV646" s="33">
        <f t="shared" si="1468"/>
        <v>0.65247190723400383</v>
      </c>
      <c r="AW646" s="33">
        <f t="shared" si="1468"/>
        <v>0.41052003394870273</v>
      </c>
      <c r="AX646" s="33">
        <f t="shared" si="1468"/>
        <v>0.67996771314584248</v>
      </c>
      <c r="AY646" s="33">
        <f t="shared" si="1468"/>
        <v>0.42781975068934508</v>
      </c>
      <c r="AZ646" s="33">
        <f t="shared" si="1468"/>
        <v>0.26917416156881019</v>
      </c>
      <c r="BA646" s="33">
        <f t="shared" si="1468"/>
        <v>2.280537823533181</v>
      </c>
      <c r="BB646" s="33">
        <f t="shared" si="1468"/>
        <v>1.4348609562470849</v>
      </c>
      <c r="BC646" s="33">
        <f t="shared" si="1468"/>
        <v>0.90278088901529852</v>
      </c>
      <c r="BD646" s="33">
        <f t="shared" si="1468"/>
        <v>1.4953274038075552</v>
      </c>
      <c r="BE646" s="33">
        <f t="shared" si="1468"/>
        <v>0.9408249608444007</v>
      </c>
      <c r="BF646" s="33">
        <f t="shared" si="1468"/>
        <v>0.5919450179900434</v>
      </c>
      <c r="BG646" s="33">
        <f t="shared" si="1468"/>
        <v>0.98047224716214432</v>
      </c>
      <c r="BH646" s="33">
        <f t="shared" si="1468"/>
        <v>0.61689016144324149</v>
      </c>
      <c r="BI646" s="33">
        <f t="shared" si="1468"/>
        <v>0.38813283332285392</v>
      </c>
      <c r="BJ646" s="33">
        <f t="shared" si="1468"/>
        <v>3.7150668332048116</v>
      </c>
      <c r="BK646" s="33">
        <f t="shared" si="1468"/>
        <v>2.3374329922559727</v>
      </c>
      <c r="BL646" s="33">
        <f t="shared" si="1468"/>
        <v>1.4706580631211759</v>
      </c>
      <c r="BM646" s="33">
        <f t="shared" si="1468"/>
        <v>2.435934710375077</v>
      </c>
      <c r="BN646" s="33">
        <f t="shared" si="1468"/>
        <v>1.5326330358639608</v>
      </c>
      <c r="BO646" s="33">
        <f t="shared" si="1468"/>
        <v>0.96429679031089288</v>
      </c>
      <c r="BP646" s="33">
        <f t="shared" si="1468"/>
        <v>1.5972196947238555</v>
      </c>
      <c r="BQ646" s="33">
        <f t="shared" si="1468"/>
        <v>1.0049332025362061</v>
      </c>
      <c r="BR646" s="33">
        <f t="shared" si="1468"/>
        <v>0.63228042134446383</v>
      </c>
      <c r="BS646" s="33">
        <f t="shared" si="1468"/>
        <v>0.97039699853637329</v>
      </c>
      <c r="BT646" s="33">
        <f t="shared" si="1468"/>
        <v>0.61055105111215147</v>
      </c>
      <c r="BU646" s="33">
        <f t="shared" si="1468"/>
        <v>0.38414441365379015</v>
      </c>
      <c r="BV646" s="33">
        <f t="shared" si="1468"/>
        <v>0.636280271044111</v>
      </c>
      <c r="BW646" s="33">
        <f t="shared" si="1468"/>
        <v>0.40033263589422069</v>
      </c>
      <c r="BX646" s="33">
        <f t="shared" si="1468"/>
        <v>0.25187991307513607</v>
      </c>
      <c r="BY646" s="33">
        <f t="shared" si="1468"/>
        <v>0.41720304569222372</v>
      </c>
      <c r="BZ646" s="33">
        <f t="shared" si="1468"/>
        <v>0.26249437957740174</v>
      </c>
      <c r="CA646" s="33">
        <f t="shared" si="1468"/>
        <v>0.16515531231417696</v>
      </c>
      <c r="CB646" s="33">
        <f t="shared" si="1468"/>
        <v>1.3992536813145531</v>
      </c>
      <c r="CC646" s="33">
        <f t="shared" si="1468"/>
        <v>0.88037762605170033</v>
      </c>
      <c r="CD646" s="33">
        <f t="shared" si="1468"/>
        <v>0.55391297146653184</v>
      </c>
      <c r="CE646" s="33">
        <f t="shared" ref="CE646:CS646" si="1469">EXP(CE645)</f>
        <v>0.91747760241338183</v>
      </c>
      <c r="CF646" s="33">
        <f t="shared" si="1469"/>
        <v>0.57725540718925683</v>
      </c>
      <c r="CG646" s="33">
        <f t="shared" si="1469"/>
        <v>0.36319557475049541</v>
      </c>
      <c r="CH646" s="33">
        <f t="shared" si="1469"/>
        <v>0.60158151604032006</v>
      </c>
      <c r="CI646" s="33">
        <f t="shared" si="1469"/>
        <v>0.37850099237945206</v>
      </c>
      <c r="CJ646" s="33">
        <f t="shared" si="1469"/>
        <v>0.23814395458026016</v>
      </c>
      <c r="CK646" s="33">
        <f t="shared" si="1469"/>
        <v>2.2794276372219082</v>
      </c>
      <c r="CL646" s="33">
        <f t="shared" si="1469"/>
        <v>1.434162453036234</v>
      </c>
      <c r="CM646" s="33">
        <f t="shared" si="1469"/>
        <v>0.90234140716381561</v>
      </c>
      <c r="CN646" s="33">
        <f t="shared" si="1469"/>
        <v>1.4945994649865249</v>
      </c>
      <c r="CO646" s="33">
        <f t="shared" si="1469"/>
        <v>0.94036695879678955</v>
      </c>
      <c r="CP646" s="33">
        <f t="shared" si="1469"/>
        <v>0.59165685383454591</v>
      </c>
      <c r="CQ646" s="33">
        <f t="shared" si="1469"/>
        <v>0.97999494445918112</v>
      </c>
      <c r="CR646" s="33">
        <f t="shared" si="1469"/>
        <v>0.61658985376768982</v>
      </c>
      <c r="CS646" s="33">
        <f t="shared" si="1469"/>
        <v>0.38794388677083275</v>
      </c>
    </row>
    <row r="647" spans="2:97" ht="13.9" thickTop="1" thickBot="1" x14ac:dyDescent="0.4">
      <c r="H647" s="32">
        <f t="shared" ref="H647:H648" si="1470">H646</f>
        <v>5.6716815015049481E-12</v>
      </c>
      <c r="I647" s="32">
        <f t="shared" ref="I647:J647" si="1471">I642</f>
        <v>-0.42206612059164372</v>
      </c>
      <c r="J647" s="32">
        <f t="shared" si="1471"/>
        <v>-0.70000557526197449</v>
      </c>
      <c r="K647" s="32">
        <f t="shared" si="1466"/>
        <v>-0.42206612059561394</v>
      </c>
      <c r="L647" s="32">
        <f>$CE$5-$CE$7*SUMPRODUCT($B$5:$CD$5,Q647:CS647)</f>
        <v>8.723475275473902E-10</v>
      </c>
      <c r="M647" s="32">
        <f>SUMPRODUCT($B$7:$CD$7, LN(Q647:CS647))</f>
        <v>-2480.339048877494</v>
      </c>
      <c r="O647" s="48">
        <f t="shared" si="1467"/>
        <v>1.0000000000000002</v>
      </c>
      <c r="P647" s="39" t="s">
        <v>366</v>
      </c>
      <c r="Q647" s="32">
        <f t="shared" ref="Q647:AV647" si="1472">Q646/$O646</f>
        <v>2.4834512836637963E-2</v>
      </c>
      <c r="R647" s="32">
        <f t="shared" si="1472"/>
        <v>1.5625293502697479E-2</v>
      </c>
      <c r="S647" s="32">
        <f t="shared" si="1472"/>
        <v>9.8310685074220455E-3</v>
      </c>
      <c r="T647" s="32">
        <f t="shared" si="1472"/>
        <v>1.6283758691316853E-2</v>
      </c>
      <c r="U647" s="32">
        <f t="shared" si="1472"/>
        <v>1.024535937357135E-2</v>
      </c>
      <c r="V647" s="32">
        <f t="shared" si="1472"/>
        <v>6.4461400272161438E-3</v>
      </c>
      <c r="W647" s="32">
        <f t="shared" si="1472"/>
        <v>1.0677108863027487E-2</v>
      </c>
      <c r="X647" s="32">
        <f t="shared" si="1472"/>
        <v>6.7177866883271833E-3</v>
      </c>
      <c r="Y647" s="32">
        <f t="shared" si="1472"/>
        <v>4.2266739591029787E-3</v>
      </c>
      <c r="Z647" s="32">
        <f t="shared" si="1472"/>
        <v>3.5809862935202261E-2</v>
      </c>
      <c r="AA647" s="32">
        <f t="shared" si="1472"/>
        <v>2.2530726587413591E-2</v>
      </c>
      <c r="AB647" s="32">
        <f t="shared" si="1472"/>
        <v>1.4175805181811106E-2</v>
      </c>
      <c r="AC647" s="32">
        <f t="shared" si="1472"/>
        <v>2.3480193496918468E-2</v>
      </c>
      <c r="AD647" s="32">
        <f t="shared" si="1472"/>
        <v>1.4773187511382152E-2</v>
      </c>
      <c r="AE647" s="32">
        <f t="shared" si="1472"/>
        <v>9.2949433860117139E-3</v>
      </c>
      <c r="AF647" s="32">
        <f t="shared" si="1472"/>
        <v>1.5395744118047642E-2</v>
      </c>
      <c r="AG647" s="32">
        <f t="shared" si="1472"/>
        <v>9.6866414138804414E-3</v>
      </c>
      <c r="AH647" s="32">
        <f t="shared" si="1472"/>
        <v>6.0946077800234644E-3</v>
      </c>
      <c r="AI647" s="32">
        <f t="shared" si="1472"/>
        <v>5.8335377172596417E-2</v>
      </c>
      <c r="AJ647" s="32">
        <f t="shared" si="1472"/>
        <v>3.6703252280739125E-2</v>
      </c>
      <c r="AK647" s="32">
        <f t="shared" si="1472"/>
        <v>2.3092826227862431E-2</v>
      </c>
      <c r="AL647" s="32">
        <f t="shared" si="1472"/>
        <v>3.8249963318954777E-2</v>
      </c>
      <c r="AM647" s="32">
        <f t="shared" si="1472"/>
        <v>2.4065980567347885E-2</v>
      </c>
      <c r="AN647" s="32">
        <f t="shared" si="1472"/>
        <v>1.5141751008711624E-2</v>
      </c>
      <c r="AO647" s="32">
        <f t="shared" si="1472"/>
        <v>2.5080144584865589E-2</v>
      </c>
      <c r="AP647" s="32">
        <f t="shared" si="1472"/>
        <v>1.5779839242526732E-2</v>
      </c>
      <c r="AQ647" s="32">
        <f t="shared" si="1472"/>
        <v>9.9283050652844186E-3</v>
      </c>
      <c r="AR647" s="32">
        <f t="shared" si="1472"/>
        <v>1.5237538773411887E-2</v>
      </c>
      <c r="AS647" s="32">
        <f t="shared" si="1472"/>
        <v>9.5871023184333094E-3</v>
      </c>
      <c r="AT647" s="32">
        <f t="shared" si="1472"/>
        <v>6.031980113775876E-3</v>
      </c>
      <c r="AU647" s="32">
        <f t="shared" si="1472"/>
        <v>9.9911122101726656E-3</v>
      </c>
      <c r="AV647" s="32">
        <f t="shared" si="1472"/>
        <v>6.2861736700556394E-3</v>
      </c>
      <c r="AW647" s="32">
        <f t="shared" ref="AW647:CB647" si="1473">AW646/$O646</f>
        <v>3.9551131624632092E-3</v>
      </c>
      <c r="AX647" s="32">
        <f t="shared" si="1473"/>
        <v>6.5510791920308118E-3</v>
      </c>
      <c r="AY647" s="32">
        <f t="shared" si="1473"/>
        <v>4.1217855090711448E-3</v>
      </c>
      <c r="AZ647" s="32">
        <f t="shared" si="1473"/>
        <v>2.5933308520305499E-3</v>
      </c>
      <c r="BA647" s="32">
        <f t="shared" si="1473"/>
        <v>2.1971607759533524E-2</v>
      </c>
      <c r="BB647" s="32">
        <f t="shared" si="1473"/>
        <v>1.3824020717747788E-2</v>
      </c>
      <c r="BC647" s="32">
        <f t="shared" si="1473"/>
        <v>8.6977498823134543E-3</v>
      </c>
      <c r="BD647" s="32">
        <f t="shared" si="1473"/>
        <v>1.4406578505082696E-2</v>
      </c>
      <c r="BE647" s="32">
        <f t="shared" si="1473"/>
        <v>9.0642815903951603E-3</v>
      </c>
      <c r="BF647" s="32">
        <f t="shared" si="1473"/>
        <v>5.7030335635202926E-3</v>
      </c>
      <c r="BG647" s="32">
        <f t="shared" si="1473"/>
        <v>9.4462593040354394E-3</v>
      </c>
      <c r="BH647" s="32">
        <f t="shared" si="1473"/>
        <v>5.9433649896440781E-3</v>
      </c>
      <c r="BI647" s="32">
        <f t="shared" si="1473"/>
        <v>3.7394259741564298E-3</v>
      </c>
      <c r="BJ647" s="32">
        <f t="shared" si="1473"/>
        <v>3.5792430372045894E-2</v>
      </c>
      <c r="BK647" s="32">
        <f t="shared" si="1473"/>
        <v>2.2519758427191797E-2</v>
      </c>
      <c r="BL647" s="32">
        <f t="shared" si="1473"/>
        <v>1.4168904272428364E-2</v>
      </c>
      <c r="BM647" s="32">
        <f t="shared" si="1473"/>
        <v>2.346876312767078E-2</v>
      </c>
      <c r="BN647" s="32">
        <f t="shared" si="1473"/>
        <v>1.4765995790911764E-2</v>
      </c>
      <c r="BO647" s="32">
        <f t="shared" si="1473"/>
        <v>9.2904185240231425E-3</v>
      </c>
      <c r="BP647" s="32">
        <f t="shared" si="1473"/>
        <v>1.5388249331425234E-2</v>
      </c>
      <c r="BQ647" s="32">
        <f t="shared" si="1473"/>
        <v>9.6819258697710981E-3</v>
      </c>
      <c r="BR647" s="32">
        <f t="shared" si="1473"/>
        <v>6.0916408701743334E-3</v>
      </c>
      <c r="BS647" s="32">
        <f t="shared" si="1473"/>
        <v>9.3491903545092001E-3</v>
      </c>
      <c r="BT647" s="32">
        <f t="shared" si="1473"/>
        <v>5.8822914813243029E-3</v>
      </c>
      <c r="BU647" s="32">
        <f t="shared" si="1473"/>
        <v>3.7009999539234866E-3</v>
      </c>
      <c r="BV647" s="32">
        <f t="shared" si="1473"/>
        <v>6.1301770118646218E-3</v>
      </c>
      <c r="BW647" s="32">
        <f t="shared" si="1473"/>
        <v>3.8569637207685587E-3</v>
      </c>
      <c r="BX647" s="32">
        <f t="shared" si="1473"/>
        <v>2.4267111886871842E-3</v>
      </c>
      <c r="BY647" s="32">
        <f t="shared" si="1473"/>
        <v>4.0194999536691135E-3</v>
      </c>
      <c r="BZ647" s="32">
        <f t="shared" si="1473"/>
        <v>2.5289751775401169E-3</v>
      </c>
      <c r="CA647" s="32">
        <f t="shared" si="1473"/>
        <v>1.5911719174858739E-3</v>
      </c>
      <c r="CB647" s="32">
        <f t="shared" si="1473"/>
        <v>1.3480966079438222E-2</v>
      </c>
      <c r="CC647" s="32">
        <f t="shared" ref="CC647:CS647" si="1474">CC646/$O646</f>
        <v>8.481907943061048E-3</v>
      </c>
      <c r="CD647" s="32">
        <f t="shared" si="1474"/>
        <v>5.3366177120119348E-3</v>
      </c>
      <c r="CE647" s="32">
        <f t="shared" si="1474"/>
        <v>8.8393438601921861E-3</v>
      </c>
      <c r="CF647" s="32">
        <f t="shared" si="1474"/>
        <v>5.5615080148867452E-3</v>
      </c>
      <c r="CG647" s="32">
        <f t="shared" si="1474"/>
        <v>3.4991705141083872E-3</v>
      </c>
      <c r="CH647" s="32">
        <f t="shared" si="1474"/>
        <v>5.7958754156269858E-3</v>
      </c>
      <c r="CI647" s="32">
        <f t="shared" si="1474"/>
        <v>3.6466289904682693E-3</v>
      </c>
      <c r="CJ647" s="32">
        <f t="shared" si="1474"/>
        <v>2.2943735053844476E-3</v>
      </c>
      <c r="CK647" s="32">
        <f t="shared" si="1474"/>
        <v>2.196091178338282E-2</v>
      </c>
      <c r="CL647" s="32">
        <f t="shared" si="1474"/>
        <v>1.3817291060204195E-2</v>
      </c>
      <c r="CM647" s="32">
        <f t="shared" si="1474"/>
        <v>8.6935157394904001E-3</v>
      </c>
      <c r="CN647" s="32">
        <f t="shared" si="1474"/>
        <v>1.4399565253171865E-2</v>
      </c>
      <c r="CO647" s="32">
        <f t="shared" si="1474"/>
        <v>9.0598690166420158E-3</v>
      </c>
      <c r="CP647" s="32">
        <f t="shared" si="1474"/>
        <v>5.7002572755194478E-3</v>
      </c>
      <c r="CQ647" s="32">
        <f t="shared" si="1474"/>
        <v>9.4416607800978589E-3</v>
      </c>
      <c r="CR647" s="32">
        <f t="shared" si="1474"/>
        <v>5.9404717061447608E-3</v>
      </c>
      <c r="CS647" s="32">
        <f t="shared" si="1474"/>
        <v>3.7376055879801136E-3</v>
      </c>
    </row>
    <row r="648" spans="2:97" ht="13.15" thickTop="1" x14ac:dyDescent="0.35">
      <c r="H648" s="34">
        <f t="shared" si="1470"/>
        <v>5.6716815015049481E-12</v>
      </c>
      <c r="I648" s="34">
        <f t="shared" ref="I648:J648" si="1475">I643</f>
        <v>-0.46334335275183891</v>
      </c>
      <c r="J648" s="34">
        <f t="shared" si="1475"/>
        <v>0.65001637801086698</v>
      </c>
      <c r="K648" s="34">
        <f t="shared" si="1466"/>
        <v>-0.46334335274815225</v>
      </c>
      <c r="L648" s="34">
        <f>$CE$6-$CE$7*SUMPRODUCT($B$6:$CD$6,Q647:CS647)</f>
        <v>-7.9612050285504665E-10</v>
      </c>
    </row>
    <row r="649" spans="2:97" ht="13.5" thickBot="1" x14ac:dyDescent="0.4">
      <c r="B649" s="39" t="s">
        <v>367</v>
      </c>
      <c r="D649" s="39" t="s">
        <v>368</v>
      </c>
      <c r="E649" s="39" t="s">
        <v>369</v>
      </c>
      <c r="F649" s="39" t="s">
        <v>370</v>
      </c>
      <c r="H649" s="39" t="s">
        <v>347</v>
      </c>
      <c r="I649" s="39" t="s">
        <v>371</v>
      </c>
      <c r="J649" s="39" t="s">
        <v>372</v>
      </c>
      <c r="K649" s="39" t="s">
        <v>349</v>
      </c>
      <c r="L649" s="39" t="s">
        <v>373</v>
      </c>
      <c r="M649" s="39" t="s">
        <v>374</v>
      </c>
      <c r="O649" s="45" t="s">
        <v>336</v>
      </c>
    </row>
    <row r="650" spans="2:97" ht="13.9" thickTop="1" thickBot="1" x14ac:dyDescent="0.4">
      <c r="B650" s="32">
        <f>1+B645</f>
        <v>7</v>
      </c>
      <c r="D650" s="32">
        <f>IF(F645,IF(M650&lt;0,D645,H650),E645)</f>
        <v>0</v>
      </c>
      <c r="E650" s="32">
        <f>IF(F645,IF(M650&lt;0,H650,E645),H650)</f>
        <v>2.835840750752474E-12</v>
      </c>
      <c r="F650" s="32" t="b">
        <f>OR(F645,M650*M645&lt;=0)</f>
        <v>1</v>
      </c>
      <c r="H650" s="32">
        <f>IF(F645,(D645+E645)/2,2*H645)</f>
        <v>2.835840750752474E-12</v>
      </c>
      <c r="I650" s="32">
        <f>I645</f>
        <v>-0.48847229296380129</v>
      </c>
      <c r="J650" s="32">
        <f>J645</f>
        <v>1</v>
      </c>
      <c r="K650" s="32">
        <f>I650+J650*H650</f>
        <v>-0.48847229296096545</v>
      </c>
      <c r="L650" s="32">
        <f>$CE$3-$CE$7*SUMPRODUCT($B$3:$CD$3,Q652:CS652)</f>
        <v>-2.0119728105782997E-10</v>
      </c>
      <c r="M650" s="32">
        <f>SUMPRODUCT(L650:L653,J650:J653)</f>
        <v>-4.20603500221824E-10</v>
      </c>
      <c r="O650" s="46">
        <f>SUM(Q650:CS650)</f>
        <v>-1.6469506083628089</v>
      </c>
      <c r="P650" s="39" t="s">
        <v>363</v>
      </c>
      <c r="Q650" s="32">
        <f t="shared" ref="Q650:AV650" si="1476">SUMPRODUCT(B$3:B$6,$K650:$K653)</f>
        <v>0.94689457154386081</v>
      </c>
      <c r="R650" s="32">
        <f t="shared" si="1476"/>
        <v>0.4835512187938652</v>
      </c>
      <c r="S650" s="32">
        <f t="shared" si="1476"/>
        <v>2.0207866043869649E-2</v>
      </c>
      <c r="T650" s="32">
        <f t="shared" si="1476"/>
        <v>0.5248284509502319</v>
      </c>
      <c r="U650" s="32">
        <f t="shared" si="1476"/>
        <v>6.1485098200236399E-2</v>
      </c>
      <c r="V650" s="32">
        <f t="shared" si="1476"/>
        <v>-0.40185825454975915</v>
      </c>
      <c r="W650" s="32">
        <f t="shared" si="1476"/>
        <v>0.10276233035660315</v>
      </c>
      <c r="X650" s="32">
        <f t="shared" si="1476"/>
        <v>-0.3605810223933924</v>
      </c>
      <c r="Y650" s="32">
        <f t="shared" si="1476"/>
        <v>-0.82392437514338801</v>
      </c>
      <c r="Z650" s="32">
        <f t="shared" si="1476"/>
        <v>1.3128835956244855</v>
      </c>
      <c r="AA650" s="32">
        <f t="shared" si="1476"/>
        <v>0.84954024287449004</v>
      </c>
      <c r="AB650" s="32">
        <f t="shared" si="1476"/>
        <v>0.38619689012449449</v>
      </c>
      <c r="AC650" s="32">
        <f t="shared" si="1476"/>
        <v>0.89081747503085684</v>
      </c>
      <c r="AD650" s="32">
        <f t="shared" si="1476"/>
        <v>0.42747412228086129</v>
      </c>
      <c r="AE650" s="32">
        <f t="shared" si="1476"/>
        <v>-3.5869230469134261E-2</v>
      </c>
      <c r="AF650" s="32">
        <f t="shared" si="1476"/>
        <v>0.46875135443722804</v>
      </c>
      <c r="AG650" s="32">
        <f t="shared" si="1476"/>
        <v>5.4080016872324888E-3</v>
      </c>
      <c r="AH650" s="32">
        <f t="shared" si="1476"/>
        <v>-0.45793535106276306</v>
      </c>
      <c r="AI650" s="32">
        <f t="shared" si="1476"/>
        <v>1.8008689610653188</v>
      </c>
      <c r="AJ650" s="32">
        <f t="shared" si="1476"/>
        <v>1.3375256083153233</v>
      </c>
      <c r="AK650" s="32">
        <f t="shared" si="1476"/>
        <v>0.8741822555653278</v>
      </c>
      <c r="AL650" s="32">
        <f t="shared" si="1476"/>
        <v>1.3788028404716901</v>
      </c>
      <c r="AM650" s="32">
        <f t="shared" si="1476"/>
        <v>0.9154594877216945</v>
      </c>
      <c r="AN650" s="32">
        <f t="shared" si="1476"/>
        <v>0.45211613497169895</v>
      </c>
      <c r="AO650" s="32">
        <f t="shared" si="1476"/>
        <v>0.95673671987806119</v>
      </c>
      <c r="AP650" s="32">
        <f t="shared" si="1476"/>
        <v>0.4933933671280657</v>
      </c>
      <c r="AQ650" s="32">
        <f t="shared" si="1476"/>
        <v>3.0050014378070145E-2</v>
      </c>
      <c r="AR650" s="32">
        <f t="shared" si="1476"/>
        <v>0.4584222785828953</v>
      </c>
      <c r="AS650" s="32">
        <f t="shared" si="1476"/>
        <v>-4.9210741671002478E-3</v>
      </c>
      <c r="AT650" s="32">
        <f t="shared" si="1476"/>
        <v>-0.4682644269170958</v>
      </c>
      <c r="AU650" s="32">
        <f t="shared" si="1476"/>
        <v>3.6356157989266502E-2</v>
      </c>
      <c r="AV650" s="32">
        <f t="shared" si="1476"/>
        <v>-0.42698719476072905</v>
      </c>
      <c r="AW650" s="32">
        <f t="shared" ref="AW650:CB650" si="1477">SUMPRODUCT(AH$3:AH$6,$K650:$K653)</f>
        <v>-0.8903305475107246</v>
      </c>
      <c r="AX650" s="32">
        <f t="shared" si="1477"/>
        <v>-0.38570996260436224</v>
      </c>
      <c r="AY650" s="32">
        <f t="shared" si="1477"/>
        <v>-0.8490533153543578</v>
      </c>
      <c r="AZ650" s="32">
        <f t="shared" si="1477"/>
        <v>-1.3123966681043533</v>
      </c>
      <c r="BA650" s="32">
        <f t="shared" si="1477"/>
        <v>0.82441130266352025</v>
      </c>
      <c r="BB650" s="32">
        <f t="shared" si="1477"/>
        <v>0.36106794991352464</v>
      </c>
      <c r="BC650" s="32">
        <f t="shared" si="1477"/>
        <v>-0.10227540283647091</v>
      </c>
      <c r="BD650" s="32">
        <f t="shared" si="1477"/>
        <v>0.40234518206989139</v>
      </c>
      <c r="BE650" s="32">
        <f t="shared" si="1477"/>
        <v>-6.0998170680104144E-2</v>
      </c>
      <c r="BF650" s="32">
        <f t="shared" si="1477"/>
        <v>-0.52434152343009965</v>
      </c>
      <c r="BG650" s="32">
        <f t="shared" si="1477"/>
        <v>-1.9720938523737408E-2</v>
      </c>
      <c r="BH650" s="32">
        <f t="shared" si="1477"/>
        <v>-0.48306429127373296</v>
      </c>
      <c r="BI650" s="32">
        <f t="shared" si="1477"/>
        <v>-0.94640764402372857</v>
      </c>
      <c r="BJ650" s="32">
        <f t="shared" si="1477"/>
        <v>1.3123966681043533</v>
      </c>
      <c r="BK650" s="32">
        <f t="shared" si="1477"/>
        <v>0.8490533153543578</v>
      </c>
      <c r="BL650" s="32">
        <f t="shared" si="1477"/>
        <v>0.38570996260436224</v>
      </c>
      <c r="BM650" s="32">
        <f t="shared" si="1477"/>
        <v>0.8903305475107246</v>
      </c>
      <c r="BN650" s="32">
        <f t="shared" si="1477"/>
        <v>0.42698719476072905</v>
      </c>
      <c r="BO650" s="32">
        <f t="shared" si="1477"/>
        <v>-3.6356157989266502E-2</v>
      </c>
      <c r="BP650" s="32">
        <f t="shared" si="1477"/>
        <v>0.4682644269170958</v>
      </c>
      <c r="BQ650" s="32">
        <f t="shared" si="1477"/>
        <v>4.9210741671002478E-3</v>
      </c>
      <c r="BR650" s="32">
        <f t="shared" si="1477"/>
        <v>-0.4584222785828953</v>
      </c>
      <c r="BS650" s="32">
        <f t="shared" si="1477"/>
        <v>-3.0050014378070145E-2</v>
      </c>
      <c r="BT650" s="32">
        <f t="shared" si="1477"/>
        <v>-0.4933933671280657</v>
      </c>
      <c r="BU650" s="32">
        <f t="shared" si="1477"/>
        <v>-0.95673671987806119</v>
      </c>
      <c r="BV650" s="32">
        <f t="shared" si="1477"/>
        <v>-0.45211613497169895</v>
      </c>
      <c r="BW650" s="32">
        <f t="shared" si="1477"/>
        <v>-0.9154594877216945</v>
      </c>
      <c r="BX650" s="32">
        <f t="shared" si="1477"/>
        <v>-1.3788028404716901</v>
      </c>
      <c r="BY650" s="32">
        <f t="shared" si="1477"/>
        <v>-0.8741822555653278</v>
      </c>
      <c r="BZ650" s="32">
        <f t="shared" si="1477"/>
        <v>-1.3375256083153233</v>
      </c>
      <c r="CA650" s="32">
        <f t="shared" si="1477"/>
        <v>-1.8008689610653188</v>
      </c>
      <c r="CB650" s="32">
        <f t="shared" si="1477"/>
        <v>0.3359390097025548</v>
      </c>
      <c r="CC650" s="32">
        <f t="shared" ref="CC650:CS650" si="1478">SUMPRODUCT(BN$3:BN$6,$K650:$K653)</f>
        <v>-0.12740434304744075</v>
      </c>
      <c r="CD650" s="32">
        <f t="shared" si="1478"/>
        <v>-0.59074769579743625</v>
      </c>
      <c r="CE650" s="32">
        <f t="shared" si="1478"/>
        <v>-8.6127110891073999E-2</v>
      </c>
      <c r="CF650" s="32">
        <f t="shared" si="1478"/>
        <v>-0.54947046364106955</v>
      </c>
      <c r="CG650" s="32">
        <f t="shared" si="1478"/>
        <v>-1.0128138163910652</v>
      </c>
      <c r="CH650" s="32">
        <f t="shared" si="1478"/>
        <v>-0.50819323148470286</v>
      </c>
      <c r="CI650" s="32">
        <f t="shared" si="1478"/>
        <v>-0.97153658423469835</v>
      </c>
      <c r="CJ650" s="32">
        <f t="shared" si="1478"/>
        <v>-1.4348799369846938</v>
      </c>
      <c r="CK650" s="32">
        <f t="shared" si="1478"/>
        <v>0.82392437514338801</v>
      </c>
      <c r="CL650" s="32">
        <f t="shared" si="1478"/>
        <v>0.3605810223933924</v>
      </c>
      <c r="CM650" s="32">
        <f t="shared" si="1478"/>
        <v>-0.10276233035660315</v>
      </c>
      <c r="CN650" s="32">
        <f t="shared" si="1478"/>
        <v>0.40185825454975915</v>
      </c>
      <c r="CO650" s="32">
        <f t="shared" si="1478"/>
        <v>-6.1485098200236399E-2</v>
      </c>
      <c r="CP650" s="32">
        <f t="shared" si="1478"/>
        <v>-0.5248284509502319</v>
      </c>
      <c r="CQ650" s="32">
        <f t="shared" si="1478"/>
        <v>-2.0207866043869649E-2</v>
      </c>
      <c r="CR650" s="32">
        <f t="shared" si="1478"/>
        <v>-0.4835512187938652</v>
      </c>
      <c r="CS650" s="32">
        <f t="shared" si="1478"/>
        <v>-0.94689457154386081</v>
      </c>
    </row>
    <row r="651" spans="2:97" ht="13.9" thickTop="1" thickBot="1" x14ac:dyDescent="0.4">
      <c r="H651" s="33">
        <f>H650</f>
        <v>2.835840750752474E-12</v>
      </c>
      <c r="I651" s="33">
        <f t="shared" ref="I651:J651" si="1479">I646</f>
        <v>0.42698719476181374</v>
      </c>
      <c r="J651" s="33">
        <f t="shared" si="1479"/>
        <v>-0.38249339524222853</v>
      </c>
      <c r="K651" s="33">
        <f t="shared" ref="K651:K653" si="1480">I651+J651*H651</f>
        <v>0.42698719476072905</v>
      </c>
      <c r="L651" s="33">
        <f>$CE$4-$CE$7*SUMPRODUCT($B$4:$CD$4,Q652:CS652)</f>
        <v>8.4071416495135054E-11</v>
      </c>
      <c r="M651" s="39" t="s">
        <v>375</v>
      </c>
      <c r="O651" s="47">
        <f t="shared" ref="O651:O652" si="1481">SUM(Q651:CS651)</f>
        <v>103.7947631550215</v>
      </c>
      <c r="P651" s="39" t="s">
        <v>365</v>
      </c>
      <c r="Q651" s="33">
        <f>EXP(Q650)</f>
        <v>2.5776923779503504</v>
      </c>
      <c r="R651" s="33">
        <f>EXP(R650)</f>
        <v>1.6218236383379285</v>
      </c>
      <c r="S651" s="33">
        <f t="shared" ref="S651:CD651" si="1482">EXP(S650)</f>
        <v>1.0204134272853638</v>
      </c>
      <c r="T651" s="33">
        <f t="shared" si="1482"/>
        <v>1.6901688766428788</v>
      </c>
      <c r="U651" s="33">
        <f t="shared" si="1482"/>
        <v>1.0634146496185519</v>
      </c>
      <c r="V651" s="33">
        <f t="shared" si="1482"/>
        <v>0.66907557738816914</v>
      </c>
      <c r="W651" s="33">
        <f t="shared" si="1482"/>
        <v>1.1082279856232227</v>
      </c>
      <c r="X651" s="33">
        <f t="shared" si="1482"/>
        <v>0.6972710782426762</v>
      </c>
      <c r="Y651" s="33">
        <f t="shared" si="1482"/>
        <v>0.43870662251891451</v>
      </c>
      <c r="Z651" s="33">
        <f t="shared" si="1482"/>
        <v>3.716876241978246</v>
      </c>
      <c r="AA651" s="33">
        <f t="shared" si="1482"/>
        <v>2.3385714298500653</v>
      </c>
      <c r="AB651" s="33">
        <f t="shared" si="1482"/>
        <v>1.4713743413744222</v>
      </c>
      <c r="AC651" s="33">
        <f t="shared" si="1482"/>
        <v>2.4371211228549399</v>
      </c>
      <c r="AD651" s="33">
        <f t="shared" si="1482"/>
        <v>1.5333794987909719</v>
      </c>
      <c r="AE651" s="33">
        <f t="shared" si="1482"/>
        <v>0.96476644729011329</v>
      </c>
      <c r="AF651" s="33">
        <f t="shared" si="1482"/>
        <v>1.5979976143366268</v>
      </c>
      <c r="AG651" s="33">
        <f t="shared" si="1482"/>
        <v>1.005422651324873</v>
      </c>
      <c r="AH651" s="33">
        <f t="shared" si="1482"/>
        <v>0.63258837105134191</v>
      </c>
      <c r="AI651" s="33">
        <f t="shared" si="1482"/>
        <v>6.0549066572043788</v>
      </c>
      <c r="AJ651" s="33">
        <f t="shared" si="1482"/>
        <v>3.8096053775012937</v>
      </c>
      <c r="AK651" s="33">
        <f t="shared" si="1482"/>
        <v>2.3969144288985023</v>
      </c>
      <c r="AL651" s="33">
        <f t="shared" si="1482"/>
        <v>3.970145883397469</v>
      </c>
      <c r="AM651" s="33">
        <f t="shared" si="1482"/>
        <v>2.4979227530881318</v>
      </c>
      <c r="AN651" s="33">
        <f t="shared" si="1482"/>
        <v>1.5716344597029803</v>
      </c>
      <c r="AO651" s="33">
        <f t="shared" si="1482"/>
        <v>2.6031876670969845</v>
      </c>
      <c r="AP651" s="33">
        <f t="shared" si="1482"/>
        <v>1.637864676810157</v>
      </c>
      <c r="AQ651" s="33">
        <f t="shared" si="1482"/>
        <v>1.0305060727849926</v>
      </c>
      <c r="AR651" s="33">
        <f t="shared" si="1482"/>
        <v>1.5815767280479771</v>
      </c>
      <c r="AS651" s="33">
        <f t="shared" si="1482"/>
        <v>0.99509101448053894</v>
      </c>
      <c r="AT651" s="33">
        <f t="shared" si="1482"/>
        <v>0.62608794726136763</v>
      </c>
      <c r="AU651" s="33">
        <f t="shared" si="1482"/>
        <v>1.0370251255097043</v>
      </c>
      <c r="AV651" s="33">
        <f t="shared" si="1482"/>
        <v>0.65247190723329607</v>
      </c>
      <c r="AW651" s="33">
        <f t="shared" si="1482"/>
        <v>0.41052003394750075</v>
      </c>
      <c r="AX651" s="33">
        <f t="shared" si="1482"/>
        <v>0.6799677131477081</v>
      </c>
      <c r="AY651" s="33">
        <f t="shared" si="1482"/>
        <v>0.42781975068973033</v>
      </c>
      <c r="AZ651" s="33">
        <f t="shared" si="1482"/>
        <v>0.26917416156855645</v>
      </c>
      <c r="BA651" s="33">
        <f t="shared" si="1482"/>
        <v>2.2805378235325042</v>
      </c>
      <c r="BB651" s="33">
        <f t="shared" si="1482"/>
        <v>1.4348609562440142</v>
      </c>
      <c r="BC651" s="33">
        <f t="shared" si="1482"/>
        <v>0.90278088901170239</v>
      </c>
      <c r="BD651" s="33">
        <f t="shared" si="1482"/>
        <v>1.4953274038100799</v>
      </c>
      <c r="BE651" s="33">
        <f t="shared" si="1482"/>
        <v>0.94082496084425493</v>
      </c>
      <c r="BF651" s="33">
        <f t="shared" si="1482"/>
        <v>0.59194501798886057</v>
      </c>
      <c r="BG651" s="33">
        <f t="shared" si="1482"/>
        <v>0.98047224716574599</v>
      </c>
      <c r="BH651" s="33">
        <f t="shared" si="1482"/>
        <v>0.61689016144437059</v>
      </c>
      <c r="BI651" s="33">
        <f t="shared" si="1482"/>
        <v>0.38813283332284881</v>
      </c>
      <c r="BJ651" s="33">
        <f t="shared" si="1482"/>
        <v>3.7150668332083141</v>
      </c>
      <c r="BK651" s="33">
        <f t="shared" si="1482"/>
        <v>2.3374329922538677</v>
      </c>
      <c r="BL651" s="33">
        <f t="shared" si="1482"/>
        <v>1.4706580631171409</v>
      </c>
      <c r="BM651" s="33">
        <f t="shared" si="1482"/>
        <v>2.4359347103822095</v>
      </c>
      <c r="BN651" s="33">
        <f t="shared" si="1482"/>
        <v>1.5326330358656233</v>
      </c>
      <c r="BO651" s="33">
        <f t="shared" si="1482"/>
        <v>0.96429679031016136</v>
      </c>
      <c r="BP651" s="33">
        <f t="shared" si="1482"/>
        <v>1.5972196947317028</v>
      </c>
      <c r="BQ651" s="33">
        <f t="shared" si="1482"/>
        <v>1.004933202539291</v>
      </c>
      <c r="BR651" s="33">
        <f t="shared" si="1482"/>
        <v>0.63228042134523932</v>
      </c>
      <c r="BS651" s="33">
        <f t="shared" si="1482"/>
        <v>0.97039699853243122</v>
      </c>
      <c r="BT651" s="33">
        <f t="shared" si="1482"/>
        <v>0.61055105110854579</v>
      </c>
      <c r="BU651" s="33">
        <f t="shared" si="1482"/>
        <v>0.38414441365081348</v>
      </c>
      <c r="BV651" s="33">
        <f t="shared" si="1482"/>
        <v>0.63628027104278928</v>
      </c>
      <c r="BW651" s="33">
        <f t="shared" si="1482"/>
        <v>0.40033263589265117</v>
      </c>
      <c r="BX651" s="33">
        <f t="shared" si="1482"/>
        <v>0.25187991307368429</v>
      </c>
      <c r="BY651" s="33">
        <f t="shared" si="1482"/>
        <v>0.41720304569218525</v>
      </c>
      <c r="BZ651" s="33">
        <f t="shared" si="1482"/>
        <v>0.2624943795768937</v>
      </c>
      <c r="CA651" s="33">
        <f t="shared" si="1482"/>
        <v>0.16515531231355293</v>
      </c>
      <c r="CB651" s="33">
        <f t="shared" si="1482"/>
        <v>1.3992536813101697</v>
      </c>
      <c r="CC651" s="33">
        <f t="shared" si="1482"/>
        <v>0.88037762604731973</v>
      </c>
      <c r="CD651" s="33">
        <f t="shared" si="1482"/>
        <v>0.55391297146275464</v>
      </c>
      <c r="CE651" s="33">
        <f t="shared" ref="CE651:CS651" si="1483">EXP(CE650)</f>
        <v>0.91747760241232912</v>
      </c>
      <c r="CF651" s="33">
        <f t="shared" si="1483"/>
        <v>0.57725540718753043</v>
      </c>
      <c r="CG651" s="33">
        <f t="shared" si="1483"/>
        <v>0.3631955747487397</v>
      </c>
      <c r="CH651" s="33">
        <f t="shared" si="1483"/>
        <v>0.60158151604082388</v>
      </c>
      <c r="CI651" s="33">
        <f t="shared" si="1483"/>
        <v>0.37850099237907142</v>
      </c>
      <c r="CJ651" s="33">
        <f t="shared" si="1483"/>
        <v>0.23814395457958173</v>
      </c>
      <c r="CK651" s="33">
        <f t="shared" si="1483"/>
        <v>2.2794276372175934</v>
      </c>
      <c r="CL651" s="33">
        <f t="shared" si="1483"/>
        <v>1.4341624530308756</v>
      </c>
      <c r="CM651" s="33">
        <f t="shared" si="1483"/>
        <v>0.90234140715878086</v>
      </c>
      <c r="CN651" s="33">
        <f t="shared" si="1483"/>
        <v>1.4945994649866627</v>
      </c>
      <c r="CO651" s="33">
        <f t="shared" si="1483"/>
        <v>0.94036695879514276</v>
      </c>
      <c r="CP651" s="33">
        <f t="shared" si="1483"/>
        <v>0.59165685383241928</v>
      </c>
      <c r="CQ651" s="33">
        <f t="shared" si="1483"/>
        <v>0.97999494446121693</v>
      </c>
      <c r="CR651" s="33">
        <f t="shared" si="1483"/>
        <v>0.61658985376783415</v>
      </c>
      <c r="CS651" s="33">
        <f t="shared" si="1483"/>
        <v>0.38794388677020841</v>
      </c>
    </row>
    <row r="652" spans="2:97" ht="13.9" thickTop="1" thickBot="1" x14ac:dyDescent="0.4">
      <c r="H652" s="32">
        <f t="shared" ref="H652:H653" si="1484">H651</f>
        <v>2.835840750752474E-12</v>
      </c>
      <c r="I652" s="32">
        <f t="shared" ref="I652:J652" si="1485">I647</f>
        <v>-0.42206612059164372</v>
      </c>
      <c r="J652" s="32">
        <f t="shared" si="1485"/>
        <v>-0.70000557526197449</v>
      </c>
      <c r="K652" s="32">
        <f t="shared" si="1480"/>
        <v>-0.4220661205936288</v>
      </c>
      <c r="L652" s="32">
        <f>$CE$5-$CE$7*SUMPRODUCT($B$5:$CD$5,Q652:CS652)</f>
        <v>1.446949227101868E-10</v>
      </c>
      <c r="M652" s="32">
        <f>SUMPRODUCT($B$7:$CD$7, LN(Q652:CS652))</f>
        <v>-2480.3390488774944</v>
      </c>
      <c r="O652" s="48">
        <f t="shared" si="1481"/>
        <v>0.99999999999999967</v>
      </c>
      <c r="P652" s="39" t="s">
        <v>366</v>
      </c>
      <c r="Q652" s="32">
        <f t="shared" ref="Q652:AV652" si="1486">Q651/$O651</f>
        <v>2.4834512836649253E-2</v>
      </c>
      <c r="R652" s="32">
        <f t="shared" si="1486"/>
        <v>1.5625293502675778E-2</v>
      </c>
      <c r="S652" s="32">
        <f t="shared" si="1486"/>
        <v>9.8310685073902705E-3</v>
      </c>
      <c r="T652" s="32">
        <f t="shared" si="1486"/>
        <v>1.6283758691356578E-2</v>
      </c>
      <c r="U652" s="32">
        <f t="shared" si="1486"/>
        <v>1.024535937357746E-2</v>
      </c>
      <c r="V652" s="32">
        <f t="shared" si="1486"/>
        <v>6.4461400272081051E-3</v>
      </c>
      <c r="W652" s="32">
        <f t="shared" si="1486"/>
        <v>1.0677108863074733E-2</v>
      </c>
      <c r="X652" s="32">
        <f t="shared" si="1486"/>
        <v>6.7177866883445254E-3</v>
      </c>
      <c r="Y652" s="32">
        <f t="shared" si="1486"/>
        <v>4.2266739591060986E-3</v>
      </c>
      <c r="Z652" s="32">
        <f t="shared" si="1486"/>
        <v>3.5809862935251825E-2</v>
      </c>
      <c r="AA652" s="32">
        <f t="shared" si="1486"/>
        <v>2.2530726587403242E-2</v>
      </c>
      <c r="AB652" s="32">
        <f t="shared" si="1486"/>
        <v>1.4175805181778465E-2</v>
      </c>
      <c r="AC652" s="32">
        <f t="shared" si="1486"/>
        <v>2.3480193496997582E-2</v>
      </c>
      <c r="AD652" s="32">
        <f t="shared" si="1486"/>
        <v>1.4773187511404696E-2</v>
      </c>
      <c r="AE652" s="32">
        <f t="shared" si="1486"/>
        <v>9.2949433860087648E-3</v>
      </c>
      <c r="AF652" s="32">
        <f t="shared" si="1486"/>
        <v>1.5395744118130078E-2</v>
      </c>
      <c r="AG652" s="32">
        <f t="shared" si="1486"/>
        <v>9.6866414139144506E-3</v>
      </c>
      <c r="AH652" s="32">
        <f t="shared" si="1486"/>
        <v>6.094607780033629E-3</v>
      </c>
      <c r="AI652" s="32">
        <f t="shared" si="1486"/>
        <v>5.8335377172749468E-2</v>
      </c>
      <c r="AJ652" s="32">
        <f t="shared" si="1486"/>
        <v>3.6703252280767776E-2</v>
      </c>
      <c r="AK652" s="32">
        <f t="shared" si="1486"/>
        <v>2.3092826227837888E-2</v>
      </c>
      <c r="AL652" s="32">
        <f t="shared" si="1486"/>
        <v>3.8249963319131067E-2</v>
      </c>
      <c r="AM652" s="32">
        <f t="shared" si="1486"/>
        <v>2.4065980567414443E-2</v>
      </c>
      <c r="AN652" s="32">
        <f t="shared" si="1486"/>
        <v>1.5141751008725588E-2</v>
      </c>
      <c r="AO652" s="32">
        <f t="shared" si="1486"/>
        <v>2.508014458503097E-2</v>
      </c>
      <c r="AP652" s="32">
        <f t="shared" si="1486"/>
        <v>1.5779839242601696E-2</v>
      </c>
      <c r="AQ652" s="32">
        <f t="shared" si="1486"/>
        <v>9.9283050653132844E-3</v>
      </c>
      <c r="AR652" s="32">
        <f t="shared" si="1486"/>
        <v>1.52375387733756E-2</v>
      </c>
      <c r="AS652" s="32">
        <f t="shared" si="1486"/>
        <v>9.587102318392807E-3</v>
      </c>
      <c r="AT652" s="32">
        <f t="shared" si="1486"/>
        <v>6.0319801137392742E-3</v>
      </c>
      <c r="AU652" s="32">
        <f t="shared" si="1486"/>
        <v>9.991112210168707E-3</v>
      </c>
      <c r="AV652" s="32">
        <f t="shared" si="1486"/>
        <v>6.2861736700415604E-3</v>
      </c>
      <c r="AW652" s="32">
        <f t="shared" ref="AW652:CB652" si="1487">AW651/$O651</f>
        <v>3.9551131624470607E-3</v>
      </c>
      <c r="AX652" s="32">
        <f t="shared" si="1487"/>
        <v>6.5510791920412202E-3</v>
      </c>
      <c r="AY652" s="32">
        <f t="shared" si="1487"/>
        <v>4.1217855090700962E-3</v>
      </c>
      <c r="AZ652" s="32">
        <f t="shared" si="1487"/>
        <v>2.5933308520251106E-3</v>
      </c>
      <c r="BA652" s="32">
        <f t="shared" si="1487"/>
        <v>2.1971607759501629E-2</v>
      </c>
      <c r="BB652" s="32">
        <f t="shared" si="1487"/>
        <v>1.3824020717702239E-2</v>
      </c>
      <c r="BC652" s="32">
        <f t="shared" si="1487"/>
        <v>8.6977498822687627E-3</v>
      </c>
      <c r="BD652" s="32">
        <f t="shared" si="1487"/>
        <v>1.4406578505090382E-2</v>
      </c>
      <c r="BE652" s="32">
        <f t="shared" si="1487"/>
        <v>9.0642815903832878E-3</v>
      </c>
      <c r="BF652" s="32">
        <f t="shared" si="1487"/>
        <v>5.7030335635023105E-3</v>
      </c>
      <c r="BG652" s="32">
        <f t="shared" si="1487"/>
        <v>9.4462593040592294E-3</v>
      </c>
      <c r="BH652" s="32">
        <f t="shared" si="1487"/>
        <v>5.9433649896480931E-3</v>
      </c>
      <c r="BI652" s="32">
        <f t="shared" si="1487"/>
        <v>3.7394259741520617E-3</v>
      </c>
      <c r="BJ652" s="32">
        <f t="shared" si="1487"/>
        <v>3.579243037203831E-2</v>
      </c>
      <c r="BK652" s="32">
        <f t="shared" si="1487"/>
        <v>2.2519758427145511E-2</v>
      </c>
      <c r="BL652" s="32">
        <f t="shared" si="1487"/>
        <v>1.4168904272373127E-2</v>
      </c>
      <c r="BM652" s="32">
        <f t="shared" si="1487"/>
        <v>2.3468763127712393E-2</v>
      </c>
      <c r="BN652" s="32">
        <f t="shared" si="1487"/>
        <v>1.4765995790910726E-2</v>
      </c>
      <c r="BO652" s="32">
        <f t="shared" si="1487"/>
        <v>9.2904185240053651E-3</v>
      </c>
      <c r="BP652" s="32">
        <f t="shared" si="1487"/>
        <v>1.5388249331483066E-2</v>
      </c>
      <c r="BQ652" s="32">
        <f t="shared" si="1487"/>
        <v>9.6819258697896371E-3</v>
      </c>
      <c r="BR652" s="32">
        <f t="shared" si="1487"/>
        <v>6.0916408701747696E-3</v>
      </c>
      <c r="BS652" s="32">
        <f t="shared" si="1487"/>
        <v>9.3491903544604248E-3</v>
      </c>
      <c r="BT652" s="32">
        <f t="shared" si="1487"/>
        <v>5.882291481282771E-3</v>
      </c>
      <c r="BU652" s="32">
        <f t="shared" si="1487"/>
        <v>3.7009999538905342E-3</v>
      </c>
      <c r="BV652" s="32">
        <f t="shared" si="1487"/>
        <v>6.1301770118448078E-3</v>
      </c>
      <c r="BW652" s="32">
        <f t="shared" si="1487"/>
        <v>3.8569637207489828E-3</v>
      </c>
      <c r="BX652" s="32">
        <f t="shared" si="1487"/>
        <v>2.4267111886703946E-3</v>
      </c>
      <c r="BY652" s="32">
        <f t="shared" si="1487"/>
        <v>4.019499953664101E-3</v>
      </c>
      <c r="BZ652" s="32">
        <f t="shared" si="1487"/>
        <v>2.5289751775323015E-3</v>
      </c>
      <c r="CA652" s="32">
        <f t="shared" si="1487"/>
        <v>1.5911719174780241E-3</v>
      </c>
      <c r="CB652" s="32">
        <f t="shared" si="1487"/>
        <v>1.3480966079380423E-2</v>
      </c>
      <c r="CC652" s="32">
        <f t="shared" ref="CC652:CS652" si="1488">CC651/$O651</f>
        <v>8.4819079430090479E-3</v>
      </c>
      <c r="CD652" s="32">
        <f t="shared" si="1488"/>
        <v>5.3366177119693811E-3</v>
      </c>
      <c r="CE652" s="32">
        <f t="shared" si="1488"/>
        <v>8.839343860171836E-3</v>
      </c>
      <c r="CF652" s="32">
        <f t="shared" si="1488"/>
        <v>5.5615080148636899E-3</v>
      </c>
      <c r="CG652" s="32">
        <f t="shared" si="1488"/>
        <v>3.4991705140874308E-3</v>
      </c>
      <c r="CH652" s="32">
        <f t="shared" si="1488"/>
        <v>5.795875415625147E-3</v>
      </c>
      <c r="CI652" s="32">
        <f t="shared" si="1488"/>
        <v>3.6466289904603906E-3</v>
      </c>
      <c r="CJ652" s="32">
        <f t="shared" si="1488"/>
        <v>2.2943735053752618E-3</v>
      </c>
      <c r="CK652" s="32">
        <f t="shared" si="1488"/>
        <v>2.1960911783315887E-2</v>
      </c>
      <c r="CL652" s="32">
        <f t="shared" si="1488"/>
        <v>1.3817291060136613E-2</v>
      </c>
      <c r="CM652" s="32">
        <f t="shared" si="1488"/>
        <v>8.6935157394318532E-3</v>
      </c>
      <c r="CN652" s="32">
        <f t="shared" si="1488"/>
        <v>1.4399565253156563E-2</v>
      </c>
      <c r="CO652" s="32">
        <f t="shared" si="1488"/>
        <v>9.0598690166156862E-3</v>
      </c>
      <c r="CP652" s="32">
        <f t="shared" si="1488"/>
        <v>5.7002572754923757E-3</v>
      </c>
      <c r="CQ652" s="32">
        <f t="shared" si="1488"/>
        <v>9.4416607801065689E-3</v>
      </c>
      <c r="CR652" s="32">
        <f t="shared" si="1488"/>
        <v>5.9404717061392904E-3</v>
      </c>
      <c r="CS652" s="32">
        <f t="shared" si="1488"/>
        <v>3.737605587969782E-3</v>
      </c>
    </row>
    <row r="653" spans="2:97" ht="13.15" thickTop="1" x14ac:dyDescent="0.35">
      <c r="H653" s="34">
        <f t="shared" si="1484"/>
        <v>2.835840750752474E-12</v>
      </c>
      <c r="I653" s="34">
        <f t="shared" ref="I653:J653" si="1489">I648</f>
        <v>-0.46334335275183891</v>
      </c>
      <c r="J653" s="34">
        <f t="shared" si="1489"/>
        <v>0.65001637801086698</v>
      </c>
      <c r="K653" s="34">
        <f t="shared" si="1480"/>
        <v>-0.46334335274999555</v>
      </c>
      <c r="L653" s="34">
        <f>$CE$6-$CE$7*SUMPRODUCT($B$6:$CD$6,Q652:CS652)</f>
        <v>-1.3224621397966985E-10</v>
      </c>
    </row>
    <row r="654" spans="2:97" ht="13.5" thickBot="1" x14ac:dyDescent="0.4">
      <c r="B654" s="39" t="s">
        <v>367</v>
      </c>
      <c r="D654" s="39" t="s">
        <v>368</v>
      </c>
      <c r="E654" s="39" t="s">
        <v>369</v>
      </c>
      <c r="F654" s="39" t="s">
        <v>370</v>
      </c>
      <c r="H654" s="39" t="s">
        <v>347</v>
      </c>
      <c r="I654" s="39" t="s">
        <v>371</v>
      </c>
      <c r="J654" s="39" t="s">
        <v>372</v>
      </c>
      <c r="K654" s="39" t="s">
        <v>349</v>
      </c>
      <c r="L654" s="39" t="s">
        <v>373</v>
      </c>
      <c r="M654" s="39" t="s">
        <v>374</v>
      </c>
      <c r="O654" s="45" t="s">
        <v>336</v>
      </c>
    </row>
    <row r="655" spans="2:97" ht="13.9" thickTop="1" thickBot="1" x14ac:dyDescent="0.4">
      <c r="B655" s="32">
        <f>1+B650</f>
        <v>8</v>
      </c>
      <c r="D655" s="32">
        <f>IF(F650,IF(M655&lt;0,D650,H655),E650)</f>
        <v>1.417920375376237E-12</v>
      </c>
      <c r="E655" s="32">
        <f>IF(F650,IF(M655&lt;0,H655,E650),H655)</f>
        <v>2.835840750752474E-12</v>
      </c>
      <c r="F655" s="32" t="b">
        <f>OR(F650,M655*M650&lt;=0)</f>
        <v>1</v>
      </c>
      <c r="H655" s="32">
        <f>IF(F650,(D650+E650)/2,2*H650)</f>
        <v>1.417920375376237E-12</v>
      </c>
      <c r="I655" s="32">
        <f>I650</f>
        <v>-0.48847229296380129</v>
      </c>
      <c r="J655" s="32">
        <f>J650</f>
        <v>1</v>
      </c>
      <c r="K655" s="32">
        <f>I655+J655*H655</f>
        <v>-0.48847229296238337</v>
      </c>
      <c r="L655" s="32">
        <f>$CE$3-$CE$7*SUMPRODUCT($B$3:$CD$3,Q657:CS657)</f>
        <v>3.0414071261475328E-10</v>
      </c>
      <c r="M655" s="32">
        <f>SUMPRODUCT(L655:L658,J655:J658)</f>
        <v>6.3592739651571084E-10</v>
      </c>
      <c r="O655" s="46">
        <f>SUM(Q655:CS655)</f>
        <v>-1.6469506083649019</v>
      </c>
      <c r="P655" s="39" t="s">
        <v>363</v>
      </c>
      <c r="Q655" s="32">
        <f t="shared" ref="Q655:AV655" si="1490">SUMPRODUCT(B$3:B$6,$K655:$K658)</f>
        <v>0.9468945715446655</v>
      </c>
      <c r="R655" s="32">
        <f t="shared" si="1490"/>
        <v>0.48355121879374824</v>
      </c>
      <c r="S655" s="32">
        <f t="shared" si="1490"/>
        <v>2.020786604283098E-2</v>
      </c>
      <c r="T655" s="32">
        <f t="shared" si="1490"/>
        <v>0.52482845095202924</v>
      </c>
      <c r="U655" s="32">
        <f t="shared" si="1490"/>
        <v>6.1485098201111976E-2</v>
      </c>
      <c r="V655" s="32">
        <f t="shared" si="1490"/>
        <v>-0.40185825454980528</v>
      </c>
      <c r="W655" s="32">
        <f t="shared" si="1490"/>
        <v>0.10276233035939297</v>
      </c>
      <c r="X655" s="32">
        <f t="shared" si="1490"/>
        <v>-0.36058102239152429</v>
      </c>
      <c r="Y655" s="32">
        <f t="shared" si="1490"/>
        <v>-0.82392437514244155</v>
      </c>
      <c r="Z655" s="32">
        <f t="shared" si="1490"/>
        <v>1.3128835956257552</v>
      </c>
      <c r="AA655" s="32">
        <f t="shared" si="1490"/>
        <v>0.84954024287483798</v>
      </c>
      <c r="AB655" s="32">
        <f t="shared" si="1490"/>
        <v>0.38619689012392072</v>
      </c>
      <c r="AC655" s="32">
        <f t="shared" si="1490"/>
        <v>0.89081747503311903</v>
      </c>
      <c r="AD655" s="32">
        <f t="shared" si="1490"/>
        <v>0.42747412228220172</v>
      </c>
      <c r="AE655" s="32">
        <f t="shared" si="1490"/>
        <v>-3.5869230468715541E-2</v>
      </c>
      <c r="AF655" s="32">
        <f t="shared" si="1490"/>
        <v>0.46875135444048271</v>
      </c>
      <c r="AG655" s="32">
        <f t="shared" si="1490"/>
        <v>5.4080016895654559E-3</v>
      </c>
      <c r="AH655" s="32">
        <f t="shared" si="1490"/>
        <v>-0.4579353510613518</v>
      </c>
      <c r="AI655" s="32">
        <f t="shared" si="1490"/>
        <v>1.8008689610672082</v>
      </c>
      <c r="AJ655" s="32">
        <f t="shared" si="1490"/>
        <v>1.337525608316291</v>
      </c>
      <c r="AK655" s="32">
        <f t="shared" si="1490"/>
        <v>0.87418225556537377</v>
      </c>
      <c r="AL655" s="32">
        <f t="shared" si="1490"/>
        <v>1.378802840474572</v>
      </c>
      <c r="AM655" s="32">
        <f t="shared" si="1490"/>
        <v>0.91545948772365482</v>
      </c>
      <c r="AN655" s="32">
        <f t="shared" si="1490"/>
        <v>0.45211613497273756</v>
      </c>
      <c r="AO655" s="32">
        <f t="shared" si="1490"/>
        <v>0.95673671988193587</v>
      </c>
      <c r="AP655" s="32">
        <f t="shared" si="1490"/>
        <v>0.49339336713101856</v>
      </c>
      <c r="AQ655" s="32">
        <f t="shared" si="1490"/>
        <v>3.0050014380101298E-2</v>
      </c>
      <c r="AR655" s="32">
        <f t="shared" si="1490"/>
        <v>0.45842227858228213</v>
      </c>
      <c r="AS655" s="32">
        <f t="shared" si="1490"/>
        <v>-4.9210741686351311E-3</v>
      </c>
      <c r="AT655" s="32">
        <f t="shared" si="1490"/>
        <v>-0.46826442691955239</v>
      </c>
      <c r="AU655" s="32">
        <f t="shared" si="1490"/>
        <v>3.6356157989645865E-2</v>
      </c>
      <c r="AV655" s="32">
        <f t="shared" si="1490"/>
        <v>-0.42698719476127139</v>
      </c>
      <c r="AW655" s="32">
        <f t="shared" ref="AW655:CB655" si="1491">SUMPRODUCT(AH$3:AH$6,$K655:$K658)</f>
        <v>-0.89033054751218865</v>
      </c>
      <c r="AX655" s="32">
        <f t="shared" si="1491"/>
        <v>-0.38570996260299045</v>
      </c>
      <c r="AY655" s="32">
        <f t="shared" si="1491"/>
        <v>-0.84905331535390771</v>
      </c>
      <c r="AZ655" s="32">
        <f t="shared" si="1491"/>
        <v>-1.3123966681048249</v>
      </c>
      <c r="BA655" s="32">
        <f t="shared" si="1491"/>
        <v>0.82441130266337193</v>
      </c>
      <c r="BB655" s="32">
        <f t="shared" si="1491"/>
        <v>0.36106794991245461</v>
      </c>
      <c r="BC655" s="32">
        <f t="shared" si="1491"/>
        <v>-0.10227540283846265</v>
      </c>
      <c r="BD655" s="32">
        <f t="shared" si="1491"/>
        <v>0.40234518207073566</v>
      </c>
      <c r="BE655" s="32">
        <f t="shared" si="1491"/>
        <v>-6.0998170680181624E-2</v>
      </c>
      <c r="BF655" s="32">
        <f t="shared" si="1491"/>
        <v>-0.52434152343109885</v>
      </c>
      <c r="BG655" s="32">
        <f t="shared" si="1491"/>
        <v>-1.9720938521900655E-2</v>
      </c>
      <c r="BH655" s="32">
        <f t="shared" si="1491"/>
        <v>-0.48306429127281791</v>
      </c>
      <c r="BI655" s="32">
        <f t="shared" si="1491"/>
        <v>-0.94640764402373523</v>
      </c>
      <c r="BJ655" s="32">
        <f t="shared" si="1491"/>
        <v>1.3123966681048249</v>
      </c>
      <c r="BK655" s="32">
        <f t="shared" si="1491"/>
        <v>0.84905331535390771</v>
      </c>
      <c r="BL655" s="32">
        <f t="shared" si="1491"/>
        <v>0.38570996260299045</v>
      </c>
      <c r="BM655" s="32">
        <f t="shared" si="1491"/>
        <v>0.89033054751218865</v>
      </c>
      <c r="BN655" s="32">
        <f t="shared" si="1491"/>
        <v>0.42698719476127139</v>
      </c>
      <c r="BO655" s="32">
        <f t="shared" si="1491"/>
        <v>-3.6356157989645865E-2</v>
      </c>
      <c r="BP655" s="32">
        <f t="shared" si="1491"/>
        <v>0.46826442691955239</v>
      </c>
      <c r="BQ655" s="32">
        <f t="shared" si="1491"/>
        <v>4.9210741686351311E-3</v>
      </c>
      <c r="BR655" s="32">
        <f t="shared" si="1491"/>
        <v>-0.45842227858228213</v>
      </c>
      <c r="BS655" s="32">
        <f t="shared" si="1491"/>
        <v>-3.0050014380101298E-2</v>
      </c>
      <c r="BT655" s="32">
        <f t="shared" si="1491"/>
        <v>-0.49339336713101856</v>
      </c>
      <c r="BU655" s="32">
        <f t="shared" si="1491"/>
        <v>-0.95673671988193587</v>
      </c>
      <c r="BV655" s="32">
        <f t="shared" si="1491"/>
        <v>-0.45211613497273756</v>
      </c>
      <c r="BW655" s="32">
        <f t="shared" si="1491"/>
        <v>-0.91545948772365482</v>
      </c>
      <c r="BX655" s="32">
        <f t="shared" si="1491"/>
        <v>-1.378802840474572</v>
      </c>
      <c r="BY655" s="32">
        <f t="shared" si="1491"/>
        <v>-0.87418225556537377</v>
      </c>
      <c r="BZ655" s="32">
        <f t="shared" si="1491"/>
        <v>-1.337525608316291</v>
      </c>
      <c r="CA655" s="32">
        <f t="shared" si="1491"/>
        <v>-1.8008689610672082</v>
      </c>
      <c r="CB655" s="32">
        <f t="shared" si="1491"/>
        <v>0.3359390097009885</v>
      </c>
      <c r="CC655" s="32">
        <f t="shared" ref="CC655:CS655" si="1492">SUMPRODUCT(BN$3:BN$6,$K655:$K658)</f>
        <v>-0.12740434304992876</v>
      </c>
      <c r="CD655" s="32">
        <f t="shared" si="1492"/>
        <v>-0.59074769580084596</v>
      </c>
      <c r="CE655" s="32">
        <f t="shared" si="1492"/>
        <v>-8.6127110891647762E-2</v>
      </c>
      <c r="CF655" s="32">
        <f t="shared" si="1492"/>
        <v>-0.54947046364256502</v>
      </c>
      <c r="CG655" s="32">
        <f t="shared" si="1492"/>
        <v>-1.0128138163934823</v>
      </c>
      <c r="CH655" s="32">
        <f t="shared" si="1492"/>
        <v>-0.50819323148428408</v>
      </c>
      <c r="CI655" s="32">
        <f t="shared" si="1492"/>
        <v>-0.97153658423520128</v>
      </c>
      <c r="CJ655" s="32">
        <f t="shared" si="1492"/>
        <v>-1.4348799369861185</v>
      </c>
      <c r="CK655" s="32">
        <f t="shared" si="1492"/>
        <v>0.82392437514244155</v>
      </c>
      <c r="CL655" s="32">
        <f t="shared" si="1492"/>
        <v>0.36058102239152429</v>
      </c>
      <c r="CM655" s="32">
        <f t="shared" si="1492"/>
        <v>-0.10276233035939297</v>
      </c>
      <c r="CN655" s="32">
        <f t="shared" si="1492"/>
        <v>0.40185825454980528</v>
      </c>
      <c r="CO655" s="32">
        <f t="shared" si="1492"/>
        <v>-6.1485098201111976E-2</v>
      </c>
      <c r="CP655" s="32">
        <f t="shared" si="1492"/>
        <v>-0.52482845095202924</v>
      </c>
      <c r="CQ655" s="32">
        <f t="shared" si="1492"/>
        <v>-2.020786604283098E-2</v>
      </c>
      <c r="CR655" s="32">
        <f t="shared" si="1492"/>
        <v>-0.48355121879374824</v>
      </c>
      <c r="CS655" s="32">
        <f t="shared" si="1492"/>
        <v>-0.9468945715446655</v>
      </c>
    </row>
    <row r="656" spans="2:97" ht="13.9" thickTop="1" thickBot="1" x14ac:dyDescent="0.4">
      <c r="H656" s="33">
        <f>H655</f>
        <v>1.417920375376237E-12</v>
      </c>
      <c r="I656" s="33">
        <f t="shared" ref="I656:J656" si="1493">I651</f>
        <v>0.42698719476181374</v>
      </c>
      <c r="J656" s="33">
        <f t="shared" si="1493"/>
        <v>-0.38249339524222853</v>
      </c>
      <c r="K656" s="33">
        <f t="shared" ref="K656:K658" si="1494">I656+J656*H656</f>
        <v>0.42698719476127139</v>
      </c>
      <c r="L656" s="33">
        <f>$CE$4-$CE$7*SUMPRODUCT($B$4:$CD$4,Q657:CS657)</f>
        <v>-1.269597760256147E-10</v>
      </c>
      <c r="M656" s="39" t="s">
        <v>375</v>
      </c>
      <c r="O656" s="47">
        <f t="shared" ref="O656:O657" si="1495">SUM(Q656:CS656)</f>
        <v>103.79476315508136</v>
      </c>
      <c r="P656" s="39" t="s">
        <v>365</v>
      </c>
      <c r="Q656" s="33">
        <f>EXP(Q655)</f>
        <v>2.5776923779524248</v>
      </c>
      <c r="R656" s="33">
        <f>EXP(R655)</f>
        <v>1.6218236383377389</v>
      </c>
      <c r="S656" s="33">
        <f t="shared" ref="S656:CD656" si="1496">EXP(S655)</f>
        <v>1.020413427284304</v>
      </c>
      <c r="T656" s="33">
        <f t="shared" si="1496"/>
        <v>1.6901688766459166</v>
      </c>
      <c r="U656" s="33">
        <f t="shared" si="1496"/>
        <v>1.063414649619483</v>
      </c>
      <c r="V656" s="33">
        <f t="shared" si="1496"/>
        <v>0.66907557738813828</v>
      </c>
      <c r="W656" s="33">
        <f t="shared" si="1496"/>
        <v>1.1082279856263144</v>
      </c>
      <c r="X656" s="33">
        <f t="shared" si="1496"/>
        <v>0.69727107824397871</v>
      </c>
      <c r="Y656" s="33">
        <f t="shared" si="1496"/>
        <v>0.43870662251932974</v>
      </c>
      <c r="Z656" s="33">
        <f t="shared" si="1496"/>
        <v>3.7168762419829648</v>
      </c>
      <c r="AA656" s="33">
        <f t="shared" si="1496"/>
        <v>2.3385714298508793</v>
      </c>
      <c r="AB656" s="33">
        <f t="shared" si="1496"/>
        <v>1.471374341373578</v>
      </c>
      <c r="AC656" s="33">
        <f t="shared" si="1496"/>
        <v>2.4371211228604532</v>
      </c>
      <c r="AD656" s="33">
        <f t="shared" si="1496"/>
        <v>1.5333794987930274</v>
      </c>
      <c r="AE656" s="33">
        <f t="shared" si="1496"/>
        <v>0.9647664472905173</v>
      </c>
      <c r="AF656" s="33">
        <f t="shared" si="1496"/>
        <v>1.5979976143418277</v>
      </c>
      <c r="AG656" s="33">
        <f t="shared" si="1496"/>
        <v>1.0054226513272186</v>
      </c>
      <c r="AH656" s="33">
        <f t="shared" si="1496"/>
        <v>0.63258837105223475</v>
      </c>
      <c r="AI656" s="33">
        <f t="shared" si="1496"/>
        <v>6.0549066572158194</v>
      </c>
      <c r="AJ656" s="33">
        <f t="shared" si="1496"/>
        <v>3.8096053775049801</v>
      </c>
      <c r="AK656" s="33">
        <f t="shared" si="1496"/>
        <v>2.3969144288986124</v>
      </c>
      <c r="AL656" s="33">
        <f t="shared" si="1496"/>
        <v>3.9701458834089109</v>
      </c>
      <c r="AM656" s="33">
        <f t="shared" si="1496"/>
        <v>2.4979227530930288</v>
      </c>
      <c r="AN656" s="33">
        <f t="shared" si="1496"/>
        <v>1.5716344597046128</v>
      </c>
      <c r="AO656" s="33">
        <f t="shared" si="1496"/>
        <v>2.6031876671070706</v>
      </c>
      <c r="AP656" s="33">
        <f t="shared" si="1496"/>
        <v>1.6378646768149934</v>
      </c>
      <c r="AQ656" s="33">
        <f t="shared" si="1496"/>
        <v>1.0305060727870858</v>
      </c>
      <c r="AR656" s="33">
        <f t="shared" si="1496"/>
        <v>1.5815767280470074</v>
      </c>
      <c r="AS656" s="33">
        <f t="shared" si="1496"/>
        <v>0.9950910144790116</v>
      </c>
      <c r="AT656" s="33">
        <f t="shared" si="1496"/>
        <v>0.62608794725982952</v>
      </c>
      <c r="AU656" s="33">
        <f t="shared" si="1496"/>
        <v>1.0370251255100975</v>
      </c>
      <c r="AV656" s="33">
        <f t="shared" si="1496"/>
        <v>0.65247190723294224</v>
      </c>
      <c r="AW656" s="33">
        <f t="shared" si="1496"/>
        <v>0.41052003394689973</v>
      </c>
      <c r="AX656" s="33">
        <f t="shared" si="1496"/>
        <v>0.67996771314864091</v>
      </c>
      <c r="AY656" s="33">
        <f t="shared" si="1496"/>
        <v>0.4278197506899229</v>
      </c>
      <c r="AZ656" s="33">
        <f t="shared" si="1496"/>
        <v>0.26917416156842949</v>
      </c>
      <c r="BA656" s="33">
        <f t="shared" si="1496"/>
        <v>2.2805378235321658</v>
      </c>
      <c r="BB656" s="33">
        <f t="shared" si="1496"/>
        <v>1.4348609562424788</v>
      </c>
      <c r="BC656" s="33">
        <f t="shared" si="1496"/>
        <v>0.90278088900990427</v>
      </c>
      <c r="BD656" s="33">
        <f t="shared" si="1496"/>
        <v>1.4953274038113422</v>
      </c>
      <c r="BE656" s="33">
        <f t="shared" si="1496"/>
        <v>0.94082496084418199</v>
      </c>
      <c r="BF656" s="33">
        <f t="shared" si="1496"/>
        <v>0.59194501798826904</v>
      </c>
      <c r="BG656" s="33">
        <f t="shared" si="1496"/>
        <v>0.98047224716754688</v>
      </c>
      <c r="BH656" s="33">
        <f t="shared" si="1496"/>
        <v>0.61689016144493503</v>
      </c>
      <c r="BI656" s="33">
        <f t="shared" si="1496"/>
        <v>0.3881328333228462</v>
      </c>
      <c r="BJ656" s="33">
        <f t="shared" si="1496"/>
        <v>3.7150668332100665</v>
      </c>
      <c r="BK656" s="33">
        <f t="shared" si="1496"/>
        <v>2.3374329922528156</v>
      </c>
      <c r="BL656" s="33">
        <f t="shared" si="1496"/>
        <v>1.4706580631151234</v>
      </c>
      <c r="BM656" s="33">
        <f t="shared" si="1496"/>
        <v>2.4359347103857756</v>
      </c>
      <c r="BN656" s="33">
        <f t="shared" si="1496"/>
        <v>1.5326330358664546</v>
      </c>
      <c r="BO656" s="33">
        <f t="shared" si="1496"/>
        <v>0.96429679030979554</v>
      </c>
      <c r="BP656" s="33">
        <f t="shared" si="1496"/>
        <v>1.5972196947356265</v>
      </c>
      <c r="BQ656" s="33">
        <f t="shared" si="1496"/>
        <v>1.0049332025408335</v>
      </c>
      <c r="BR656" s="33">
        <f t="shared" si="1496"/>
        <v>0.63228042134562701</v>
      </c>
      <c r="BS656" s="33">
        <f t="shared" si="1496"/>
        <v>0.97039699853046024</v>
      </c>
      <c r="BT656" s="33">
        <f t="shared" si="1496"/>
        <v>0.6105510511067429</v>
      </c>
      <c r="BU656" s="33">
        <f t="shared" si="1496"/>
        <v>0.384144413649325</v>
      </c>
      <c r="BV656" s="33">
        <f t="shared" si="1496"/>
        <v>0.63628027104212836</v>
      </c>
      <c r="BW656" s="33">
        <f t="shared" si="1496"/>
        <v>0.40033263589186641</v>
      </c>
      <c r="BX656" s="33">
        <f t="shared" si="1496"/>
        <v>0.25187991307295837</v>
      </c>
      <c r="BY656" s="33">
        <f t="shared" si="1496"/>
        <v>0.4172030456921661</v>
      </c>
      <c r="BZ656" s="33">
        <f t="shared" si="1496"/>
        <v>0.26249437957663968</v>
      </c>
      <c r="CA656" s="33">
        <f t="shared" si="1496"/>
        <v>0.16515531231324088</v>
      </c>
      <c r="CB656" s="33">
        <f t="shared" si="1496"/>
        <v>1.3992536813079781</v>
      </c>
      <c r="CC656" s="33">
        <f t="shared" si="1496"/>
        <v>0.88037762604512937</v>
      </c>
      <c r="CD656" s="33">
        <f t="shared" si="1496"/>
        <v>0.55391297146086593</v>
      </c>
      <c r="CE656" s="33">
        <f t="shared" ref="CE656:CS656" si="1497">EXP(CE655)</f>
        <v>0.91747760241180265</v>
      </c>
      <c r="CF656" s="33">
        <f t="shared" si="1497"/>
        <v>0.57725540718666712</v>
      </c>
      <c r="CG656" s="33">
        <f t="shared" si="1497"/>
        <v>0.36319557474786179</v>
      </c>
      <c r="CH656" s="33">
        <f t="shared" si="1497"/>
        <v>0.60158151604107579</v>
      </c>
      <c r="CI656" s="33">
        <f t="shared" si="1497"/>
        <v>0.37850099237888107</v>
      </c>
      <c r="CJ656" s="33">
        <f t="shared" si="1497"/>
        <v>0.23814395457924245</v>
      </c>
      <c r="CK656" s="33">
        <f t="shared" si="1497"/>
        <v>2.2794276372154361</v>
      </c>
      <c r="CL656" s="33">
        <f t="shared" si="1497"/>
        <v>1.4341624530281964</v>
      </c>
      <c r="CM656" s="33">
        <f t="shared" si="1497"/>
        <v>0.90234140715626354</v>
      </c>
      <c r="CN656" s="33">
        <f t="shared" si="1497"/>
        <v>1.4945994649867316</v>
      </c>
      <c r="CO656" s="33">
        <f t="shared" si="1497"/>
        <v>0.94036695879431942</v>
      </c>
      <c r="CP656" s="33">
        <f t="shared" si="1497"/>
        <v>0.5916568538313558</v>
      </c>
      <c r="CQ656" s="33">
        <f t="shared" si="1497"/>
        <v>0.97999494446223478</v>
      </c>
      <c r="CR656" s="33">
        <f t="shared" si="1497"/>
        <v>0.6165898537679062</v>
      </c>
      <c r="CS656" s="33">
        <f t="shared" si="1497"/>
        <v>0.38794388676989627</v>
      </c>
    </row>
    <row r="657" spans="1:111" ht="13.9" thickTop="1" thickBot="1" x14ac:dyDescent="0.4">
      <c r="H657" s="32">
        <f t="shared" ref="H657:H658" si="1498">H656</f>
        <v>1.417920375376237E-12</v>
      </c>
      <c r="I657" s="32">
        <f t="shared" ref="I657:J657" si="1499">I652</f>
        <v>-0.42206612059164372</v>
      </c>
      <c r="J657" s="32">
        <f t="shared" si="1499"/>
        <v>-0.70000557526197449</v>
      </c>
      <c r="K657" s="32">
        <f t="shared" si="1494"/>
        <v>-0.42206612059263626</v>
      </c>
      <c r="L657" s="32">
        <f>$CE$5-$CE$7*SUMPRODUCT($B$5:$CD$5,Q657:CS657)</f>
        <v>-2.1898927116126288E-10</v>
      </c>
      <c r="M657" s="32">
        <f>SUMPRODUCT($B$7:$CD$7, LN(Q657:CS657))</f>
        <v>-2480.3390488774944</v>
      </c>
      <c r="O657" s="48">
        <f t="shared" si="1495"/>
        <v>1.0000000000000002</v>
      </c>
      <c r="P657" s="39" t="s">
        <v>366</v>
      </c>
      <c r="Q657" s="32">
        <f t="shared" ref="Q657:AV657" si="1500">Q656/$O656</f>
        <v>2.4834512836654919E-2</v>
      </c>
      <c r="R657" s="32">
        <f t="shared" si="1500"/>
        <v>1.5625293502664939E-2</v>
      </c>
      <c r="S657" s="32">
        <f t="shared" si="1500"/>
        <v>9.8310685073743891E-3</v>
      </c>
      <c r="T657" s="32">
        <f t="shared" si="1500"/>
        <v>1.6283758691376455E-2</v>
      </c>
      <c r="U657" s="32">
        <f t="shared" si="1500"/>
        <v>1.0245359373580521E-2</v>
      </c>
      <c r="V657" s="32">
        <f t="shared" si="1500"/>
        <v>6.4461400272040909E-3</v>
      </c>
      <c r="W657" s="32">
        <f t="shared" si="1500"/>
        <v>1.0677108863098361E-2</v>
      </c>
      <c r="X657" s="32">
        <f t="shared" si="1500"/>
        <v>6.7177866883531999E-3</v>
      </c>
      <c r="Y657" s="32">
        <f t="shared" si="1500"/>
        <v>4.2266739591076616E-3</v>
      </c>
      <c r="Z657" s="32">
        <f t="shared" si="1500"/>
        <v>3.5809862935276639E-2</v>
      </c>
      <c r="AA657" s="32">
        <f t="shared" si="1500"/>
        <v>2.2530726587398093E-2</v>
      </c>
      <c r="AB657" s="32">
        <f t="shared" si="1500"/>
        <v>1.4175805181762157E-2</v>
      </c>
      <c r="AC657" s="32">
        <f t="shared" si="1500"/>
        <v>2.3480193497037158E-2</v>
      </c>
      <c r="AD657" s="32">
        <f t="shared" si="1500"/>
        <v>1.4773187511415979E-2</v>
      </c>
      <c r="AE657" s="32">
        <f t="shared" si="1500"/>
        <v>9.2949433860072973E-3</v>
      </c>
      <c r="AF657" s="32">
        <f t="shared" si="1500"/>
        <v>1.5395744118171307E-2</v>
      </c>
      <c r="AG657" s="32">
        <f t="shared" si="1500"/>
        <v>9.6866414139314631E-3</v>
      </c>
      <c r="AH657" s="32">
        <f t="shared" si="1500"/>
        <v>6.0946077800387169E-3</v>
      </c>
      <c r="AI657" s="32">
        <f t="shared" si="1500"/>
        <v>5.8335377172826053E-2</v>
      </c>
      <c r="AJ657" s="32">
        <f t="shared" si="1500"/>
        <v>3.6703252280782125E-2</v>
      </c>
      <c r="AK657" s="32">
        <f t="shared" si="1500"/>
        <v>2.3092826227825634E-2</v>
      </c>
      <c r="AL657" s="32">
        <f t="shared" si="1500"/>
        <v>3.8249963319219246E-2</v>
      </c>
      <c r="AM657" s="32">
        <f t="shared" si="1500"/>
        <v>2.4065980567447742E-2</v>
      </c>
      <c r="AN657" s="32">
        <f t="shared" si="1500"/>
        <v>1.5141751008732584E-2</v>
      </c>
      <c r="AO657" s="32">
        <f t="shared" si="1500"/>
        <v>2.5080144585113682E-2</v>
      </c>
      <c r="AP657" s="32">
        <f t="shared" si="1500"/>
        <v>1.5779839242639194E-2</v>
      </c>
      <c r="AQ657" s="32">
        <f t="shared" si="1500"/>
        <v>9.928305065327726E-3</v>
      </c>
      <c r="AR657" s="32">
        <f t="shared" si="1500"/>
        <v>1.523753877335747E-2</v>
      </c>
      <c r="AS657" s="32">
        <f t="shared" si="1500"/>
        <v>9.5871023183725628E-3</v>
      </c>
      <c r="AT657" s="32">
        <f t="shared" si="1500"/>
        <v>6.0319801137209772E-3</v>
      </c>
      <c r="AU657" s="32">
        <f t="shared" si="1500"/>
        <v>9.9911122101667329E-3</v>
      </c>
      <c r="AV657" s="32">
        <f t="shared" si="1500"/>
        <v>6.2861736700345269E-3</v>
      </c>
      <c r="AW657" s="32">
        <f t="shared" ref="AW657:CB657" si="1501">AW656/$O656</f>
        <v>3.9551131624389899E-3</v>
      </c>
      <c r="AX657" s="32">
        <f t="shared" si="1501"/>
        <v>6.5510791920464296E-3</v>
      </c>
      <c r="AY657" s="32">
        <f t="shared" si="1501"/>
        <v>4.121785509069574E-3</v>
      </c>
      <c r="AZ657" s="32">
        <f t="shared" si="1501"/>
        <v>2.5933308520223919E-3</v>
      </c>
      <c r="BA657" s="32">
        <f t="shared" si="1501"/>
        <v>2.1971607759485697E-2</v>
      </c>
      <c r="BB657" s="32">
        <f t="shared" si="1501"/>
        <v>1.3824020717679474E-2</v>
      </c>
      <c r="BC657" s="32">
        <f t="shared" si="1501"/>
        <v>8.6977498822464229E-3</v>
      </c>
      <c r="BD657" s="32">
        <f t="shared" si="1501"/>
        <v>1.4406578505094235E-2</v>
      </c>
      <c r="BE657" s="32">
        <f t="shared" si="1501"/>
        <v>9.0642815903773568E-3</v>
      </c>
      <c r="BF657" s="32">
        <f t="shared" si="1501"/>
        <v>5.7030335634933229E-3</v>
      </c>
      <c r="BG657" s="32">
        <f t="shared" si="1501"/>
        <v>9.4462593040711331E-3</v>
      </c>
      <c r="BH657" s="32">
        <f t="shared" si="1501"/>
        <v>5.9433649896501036E-3</v>
      </c>
      <c r="BI657" s="32">
        <f t="shared" si="1501"/>
        <v>3.7394259741498803E-3</v>
      </c>
      <c r="BJ657" s="32">
        <f t="shared" si="1501"/>
        <v>3.5792430372034549E-2</v>
      </c>
      <c r="BK657" s="32">
        <f t="shared" si="1501"/>
        <v>2.2519758427122387E-2</v>
      </c>
      <c r="BL657" s="32">
        <f t="shared" si="1501"/>
        <v>1.4168904272345517E-2</v>
      </c>
      <c r="BM657" s="32">
        <f t="shared" si="1501"/>
        <v>2.3468763127733216E-2</v>
      </c>
      <c r="BN657" s="32">
        <f t="shared" si="1501"/>
        <v>1.4765995790910222E-2</v>
      </c>
      <c r="BO657" s="32">
        <f t="shared" si="1501"/>
        <v>9.2904185239964833E-3</v>
      </c>
      <c r="BP657" s="32">
        <f t="shared" si="1501"/>
        <v>1.5388249331511995E-2</v>
      </c>
      <c r="BQ657" s="32">
        <f t="shared" si="1501"/>
        <v>9.6819258697989161E-3</v>
      </c>
      <c r="BR657" s="32">
        <f t="shared" si="1501"/>
        <v>6.0916408701749926E-3</v>
      </c>
      <c r="BS657" s="32">
        <f t="shared" si="1501"/>
        <v>9.3491903544360433E-3</v>
      </c>
      <c r="BT657" s="32">
        <f t="shared" si="1501"/>
        <v>5.882291481262009E-3</v>
      </c>
      <c r="BU657" s="32">
        <f t="shared" si="1501"/>
        <v>3.7009999538740591E-3</v>
      </c>
      <c r="BV657" s="32">
        <f t="shared" si="1501"/>
        <v>6.1301770118349051E-3</v>
      </c>
      <c r="BW657" s="32">
        <f t="shared" si="1501"/>
        <v>3.8569637207391981E-3</v>
      </c>
      <c r="BX657" s="32">
        <f t="shared" si="1501"/>
        <v>2.4267111886620012E-3</v>
      </c>
      <c r="BY657" s="32">
        <f t="shared" si="1501"/>
        <v>4.0194999536615986E-3</v>
      </c>
      <c r="BZ657" s="32">
        <f t="shared" si="1501"/>
        <v>2.5289751775283958E-3</v>
      </c>
      <c r="CA657" s="32">
        <f t="shared" si="1501"/>
        <v>1.5911719174741001E-3</v>
      </c>
      <c r="CB657" s="32">
        <f t="shared" si="1501"/>
        <v>1.3480966079351533E-2</v>
      </c>
      <c r="CC657" s="32">
        <f t="shared" ref="CC657:CS657" si="1502">CC656/$O656</f>
        <v>8.4819079429830531E-3</v>
      </c>
      <c r="CD657" s="32">
        <f t="shared" si="1502"/>
        <v>5.3366177119481073E-3</v>
      </c>
      <c r="CE657" s="32">
        <f t="shared" si="1502"/>
        <v>8.8393438601616654E-3</v>
      </c>
      <c r="CF657" s="32">
        <f t="shared" si="1502"/>
        <v>5.5615080148521644E-3</v>
      </c>
      <c r="CG657" s="32">
        <f t="shared" si="1502"/>
        <v>3.4991705140769548E-3</v>
      </c>
      <c r="CH657" s="32">
        <f t="shared" si="1502"/>
        <v>5.795875415624231E-3</v>
      </c>
      <c r="CI657" s="32">
        <f t="shared" si="1502"/>
        <v>3.6466289904564541E-3</v>
      </c>
      <c r="CJ657" s="32">
        <f t="shared" si="1502"/>
        <v>2.29437350537067E-3</v>
      </c>
      <c r="CK657" s="32">
        <f t="shared" si="1502"/>
        <v>2.1960911783282439E-2</v>
      </c>
      <c r="CL657" s="32">
        <f t="shared" si="1502"/>
        <v>1.3817291060102831E-2</v>
      </c>
      <c r="CM657" s="32">
        <f t="shared" si="1502"/>
        <v>8.6935157394025884E-3</v>
      </c>
      <c r="CN657" s="32">
        <f t="shared" si="1502"/>
        <v>1.4399565253148923E-2</v>
      </c>
      <c r="CO657" s="32">
        <f t="shared" si="1502"/>
        <v>9.05986901660253E-3</v>
      </c>
      <c r="CP657" s="32">
        <f t="shared" si="1502"/>
        <v>5.7002572754788422E-3</v>
      </c>
      <c r="CQ657" s="32">
        <f t="shared" si="1502"/>
        <v>9.4416607801109317E-3</v>
      </c>
      <c r="CR657" s="32">
        <f t="shared" si="1502"/>
        <v>5.9404717061365591E-3</v>
      </c>
      <c r="CS657" s="32">
        <f t="shared" si="1502"/>
        <v>3.7376055879646194E-3</v>
      </c>
    </row>
    <row r="658" spans="1:111" ht="13.15" thickTop="1" x14ac:dyDescent="0.35">
      <c r="H658" s="34">
        <f t="shared" si="1498"/>
        <v>1.417920375376237E-12</v>
      </c>
      <c r="I658" s="34">
        <f t="shared" ref="I658:J658" si="1503">I653</f>
        <v>-0.46334335275183891</v>
      </c>
      <c r="J658" s="34">
        <f t="shared" si="1503"/>
        <v>0.65001637801086698</v>
      </c>
      <c r="K658" s="34">
        <f t="shared" si="1494"/>
        <v>-0.46334335275091726</v>
      </c>
      <c r="L658" s="34">
        <f>$CE$6-$CE$7*SUMPRODUCT($B$6:$CD$6,Q657:CS657)</f>
        <v>1.9988988242403138E-10</v>
      </c>
    </row>
    <row r="659" spans="1:111" ht="13.5" thickBot="1" x14ac:dyDescent="0.4">
      <c r="B659" s="39" t="s">
        <v>367</v>
      </c>
      <c r="D659" s="39" t="s">
        <v>368</v>
      </c>
      <c r="E659" s="39" t="s">
        <v>369</v>
      </c>
      <c r="F659" s="39" t="s">
        <v>370</v>
      </c>
      <c r="H659" s="39" t="s">
        <v>347</v>
      </c>
      <c r="I659" s="39" t="s">
        <v>371</v>
      </c>
      <c r="J659" s="39" t="s">
        <v>372</v>
      </c>
      <c r="K659" s="39" t="s">
        <v>349</v>
      </c>
      <c r="L659" s="39" t="s">
        <v>373</v>
      </c>
      <c r="M659" s="39" t="s">
        <v>374</v>
      </c>
      <c r="O659" s="45" t="s">
        <v>336</v>
      </c>
    </row>
    <row r="660" spans="1:111" ht="13.9" thickTop="1" thickBot="1" x14ac:dyDescent="0.4">
      <c r="B660" s="32">
        <f>1+B655</f>
        <v>9</v>
      </c>
      <c r="D660" s="32">
        <f>IF(F655,IF(M660&lt;0,D655,H660),E655)</f>
        <v>2.1268805630643555E-12</v>
      </c>
      <c r="E660" s="32">
        <f>IF(F655,IF(M660&lt;0,H660,E655),H660)</f>
        <v>2.835840750752474E-12</v>
      </c>
      <c r="F660" s="32" t="b">
        <f>OR(F655,M660*M655&lt;=0)</f>
        <v>1</v>
      </c>
      <c r="H660" s="32">
        <f>IF(F655,(D655+E655)/2,2*H655)</f>
        <v>2.1268805630643555E-12</v>
      </c>
      <c r="I660" s="32">
        <f>I655</f>
        <v>-0.48847229296380129</v>
      </c>
      <c r="J660" s="32">
        <f>J655</f>
        <v>1</v>
      </c>
      <c r="K660" s="32">
        <f>I660+J660*H660</f>
        <v>-0.48847229296167444</v>
      </c>
      <c r="L660" s="32">
        <f>$CE$3-$CE$7*SUMPRODUCT($B$3:$CD$3,Q662:CS662)</f>
        <v>5.1443294069031253E-11</v>
      </c>
      <c r="M660" s="32">
        <f>SUMPRODUCT(L660:L663,J660:J663)</f>
        <v>1.0757309324835978E-10</v>
      </c>
      <c r="O660" s="46">
        <f>SUM(Q660:CS660)</f>
        <v>-1.6469506083638639</v>
      </c>
      <c r="P660" s="39" t="s">
        <v>363</v>
      </c>
      <c r="Q660" s="32">
        <f t="shared" ref="Q660:AV660" si="1504">SUMPRODUCT(B$3:B$6,$K660:$K663)</f>
        <v>0.94689457154426315</v>
      </c>
      <c r="R660" s="32">
        <f t="shared" si="1504"/>
        <v>0.48355121879380675</v>
      </c>
      <c r="S660" s="32">
        <f t="shared" si="1504"/>
        <v>2.0207866043350342E-2</v>
      </c>
      <c r="T660" s="32">
        <f t="shared" si="1504"/>
        <v>0.52482845095113062</v>
      </c>
      <c r="U660" s="32">
        <f t="shared" si="1504"/>
        <v>6.1485098200674215E-2</v>
      </c>
      <c r="V660" s="32">
        <f t="shared" si="1504"/>
        <v>-0.40185825454978219</v>
      </c>
      <c r="W660" s="32">
        <f t="shared" si="1504"/>
        <v>0.10276233035799809</v>
      </c>
      <c r="X660" s="32">
        <f t="shared" si="1504"/>
        <v>-0.36058102239245832</v>
      </c>
      <c r="Y660" s="32">
        <f t="shared" si="1504"/>
        <v>-0.82392437514291472</v>
      </c>
      <c r="Z660" s="32">
        <f t="shared" si="1504"/>
        <v>1.3128835956251206</v>
      </c>
      <c r="AA660" s="32">
        <f t="shared" si="1504"/>
        <v>0.84954024287466412</v>
      </c>
      <c r="AB660" s="32">
        <f t="shared" si="1504"/>
        <v>0.38619689012420771</v>
      </c>
      <c r="AC660" s="32">
        <f t="shared" si="1504"/>
        <v>0.89081747503198794</v>
      </c>
      <c r="AD660" s="32">
        <f t="shared" si="1504"/>
        <v>0.42747412228153153</v>
      </c>
      <c r="AE660" s="32">
        <f t="shared" si="1504"/>
        <v>-3.5869230468924873E-2</v>
      </c>
      <c r="AF660" s="32">
        <f t="shared" si="1504"/>
        <v>0.46875135443885541</v>
      </c>
      <c r="AG660" s="32">
        <f t="shared" si="1504"/>
        <v>5.4080016883990001E-3</v>
      </c>
      <c r="AH660" s="32">
        <f t="shared" si="1504"/>
        <v>-0.45793535106205741</v>
      </c>
      <c r="AI660" s="32">
        <f t="shared" si="1504"/>
        <v>1.8008689610662638</v>
      </c>
      <c r="AJ660" s="32">
        <f t="shared" si="1504"/>
        <v>1.3375256083158074</v>
      </c>
      <c r="AK660" s="32">
        <f t="shared" si="1504"/>
        <v>0.8741822555653509</v>
      </c>
      <c r="AL660" s="32">
        <f t="shared" si="1504"/>
        <v>1.3788028404731312</v>
      </c>
      <c r="AM660" s="32">
        <f t="shared" si="1504"/>
        <v>0.91545948772267471</v>
      </c>
      <c r="AN660" s="32">
        <f t="shared" si="1504"/>
        <v>0.45211613497221831</v>
      </c>
      <c r="AO660" s="32">
        <f t="shared" si="1504"/>
        <v>0.95673671987999853</v>
      </c>
      <c r="AP660" s="32">
        <f t="shared" si="1504"/>
        <v>0.49339336712954218</v>
      </c>
      <c r="AQ660" s="32">
        <f t="shared" si="1504"/>
        <v>3.0050014379085777E-2</v>
      </c>
      <c r="AR660" s="32">
        <f t="shared" si="1504"/>
        <v>0.45842227858258872</v>
      </c>
      <c r="AS660" s="32">
        <f t="shared" si="1504"/>
        <v>-4.9210741678676895E-3</v>
      </c>
      <c r="AT660" s="32">
        <f t="shared" si="1504"/>
        <v>-0.46826442691832409</v>
      </c>
      <c r="AU660" s="32">
        <f t="shared" si="1504"/>
        <v>3.6356157989456184E-2</v>
      </c>
      <c r="AV660" s="32">
        <f t="shared" si="1504"/>
        <v>-0.42698719476100022</v>
      </c>
      <c r="AW660" s="32">
        <f t="shared" ref="AW660:CB660" si="1505">SUMPRODUCT(AH$3:AH$6,$K660:$K663)</f>
        <v>-0.89033054751145668</v>
      </c>
      <c r="AX660" s="32">
        <f t="shared" si="1505"/>
        <v>-0.38570996260367635</v>
      </c>
      <c r="AY660" s="32">
        <f t="shared" si="1505"/>
        <v>-0.84905331535413275</v>
      </c>
      <c r="AZ660" s="32">
        <f t="shared" si="1505"/>
        <v>-1.3123966681045891</v>
      </c>
      <c r="BA660" s="32">
        <f t="shared" si="1505"/>
        <v>0.82441130266344609</v>
      </c>
      <c r="BB660" s="32">
        <f t="shared" si="1505"/>
        <v>0.36106794991298963</v>
      </c>
      <c r="BC660" s="32">
        <f t="shared" si="1505"/>
        <v>-0.10227540283746678</v>
      </c>
      <c r="BD660" s="32">
        <f t="shared" si="1505"/>
        <v>0.4023451820703135</v>
      </c>
      <c r="BE660" s="32">
        <f t="shared" si="1505"/>
        <v>-6.0998170680142884E-2</v>
      </c>
      <c r="BF660" s="32">
        <f t="shared" si="1505"/>
        <v>-0.52434152343059925</v>
      </c>
      <c r="BG660" s="32">
        <f t="shared" si="1505"/>
        <v>-1.9720938522819031E-2</v>
      </c>
      <c r="BH660" s="32">
        <f t="shared" si="1505"/>
        <v>-0.48306429127327544</v>
      </c>
      <c r="BI660" s="32">
        <f t="shared" si="1505"/>
        <v>-0.9464076440237319</v>
      </c>
      <c r="BJ660" s="32">
        <f t="shared" si="1505"/>
        <v>1.3123966681045891</v>
      </c>
      <c r="BK660" s="32">
        <f t="shared" si="1505"/>
        <v>0.84905331535413275</v>
      </c>
      <c r="BL660" s="32">
        <f t="shared" si="1505"/>
        <v>0.38570996260367635</v>
      </c>
      <c r="BM660" s="32">
        <f t="shared" si="1505"/>
        <v>0.89033054751145668</v>
      </c>
      <c r="BN660" s="32">
        <f t="shared" si="1505"/>
        <v>0.42698719476100022</v>
      </c>
      <c r="BO660" s="32">
        <f t="shared" si="1505"/>
        <v>-3.6356157989456184E-2</v>
      </c>
      <c r="BP660" s="32">
        <f t="shared" si="1505"/>
        <v>0.46826442691832409</v>
      </c>
      <c r="BQ660" s="32">
        <f t="shared" si="1505"/>
        <v>4.9210741678676895E-3</v>
      </c>
      <c r="BR660" s="32">
        <f t="shared" si="1505"/>
        <v>-0.45842227858258872</v>
      </c>
      <c r="BS660" s="32">
        <f t="shared" si="1505"/>
        <v>-3.0050014379085777E-2</v>
      </c>
      <c r="BT660" s="32">
        <f t="shared" si="1505"/>
        <v>-0.49339336712954218</v>
      </c>
      <c r="BU660" s="32">
        <f t="shared" si="1505"/>
        <v>-0.95673671987999853</v>
      </c>
      <c r="BV660" s="32">
        <f t="shared" si="1505"/>
        <v>-0.45211613497221831</v>
      </c>
      <c r="BW660" s="32">
        <f t="shared" si="1505"/>
        <v>-0.91545948772267471</v>
      </c>
      <c r="BX660" s="32">
        <f t="shared" si="1505"/>
        <v>-1.3788028404731312</v>
      </c>
      <c r="BY660" s="32">
        <f t="shared" si="1505"/>
        <v>-0.8741822555653509</v>
      </c>
      <c r="BZ660" s="32">
        <f t="shared" si="1505"/>
        <v>-1.3375256083158074</v>
      </c>
      <c r="CA660" s="32">
        <f t="shared" si="1505"/>
        <v>-1.8008689610662638</v>
      </c>
      <c r="CB660" s="32">
        <f t="shared" si="1505"/>
        <v>0.33593900970177165</v>
      </c>
      <c r="CC660" s="32">
        <f t="shared" ref="CC660:CS660" si="1506">SUMPRODUCT(BN$3:BN$6,$K660:$K663)</f>
        <v>-0.12740434304868475</v>
      </c>
      <c r="CD660" s="32">
        <f t="shared" si="1506"/>
        <v>-0.5907476957991411</v>
      </c>
      <c r="CE660" s="32">
        <f t="shared" si="1506"/>
        <v>-8.6127110891360881E-2</v>
      </c>
      <c r="CF660" s="32">
        <f t="shared" si="1506"/>
        <v>-0.54947046364181729</v>
      </c>
      <c r="CG660" s="32">
        <f t="shared" si="1506"/>
        <v>-1.0128138163922737</v>
      </c>
      <c r="CH660" s="32">
        <f t="shared" si="1506"/>
        <v>-0.50819323148449347</v>
      </c>
      <c r="CI660" s="32">
        <f t="shared" si="1506"/>
        <v>-0.97153658423494982</v>
      </c>
      <c r="CJ660" s="32">
        <f t="shared" si="1506"/>
        <v>-1.4348799369854062</v>
      </c>
      <c r="CK660" s="32">
        <f t="shared" si="1506"/>
        <v>0.82392437514291472</v>
      </c>
      <c r="CL660" s="32">
        <f t="shared" si="1506"/>
        <v>0.36058102239245832</v>
      </c>
      <c r="CM660" s="32">
        <f t="shared" si="1506"/>
        <v>-0.10276233035799809</v>
      </c>
      <c r="CN660" s="32">
        <f t="shared" si="1506"/>
        <v>0.40185825454978219</v>
      </c>
      <c r="CO660" s="32">
        <f t="shared" si="1506"/>
        <v>-6.1485098200674215E-2</v>
      </c>
      <c r="CP660" s="32">
        <f t="shared" si="1506"/>
        <v>-0.52482845095113062</v>
      </c>
      <c r="CQ660" s="32">
        <f t="shared" si="1506"/>
        <v>-2.0207866043350342E-2</v>
      </c>
      <c r="CR660" s="32">
        <f t="shared" si="1506"/>
        <v>-0.48355121879380675</v>
      </c>
      <c r="CS660" s="32">
        <f t="shared" si="1506"/>
        <v>-0.94689457154426315</v>
      </c>
    </row>
    <row r="661" spans="1:111" ht="13.9" thickTop="1" thickBot="1" x14ac:dyDescent="0.4">
      <c r="H661" s="33">
        <f>H660</f>
        <v>2.1268805630643555E-12</v>
      </c>
      <c r="I661" s="33">
        <f t="shared" ref="I661:J661" si="1507">I656</f>
        <v>0.42698719476181374</v>
      </c>
      <c r="J661" s="33">
        <f t="shared" si="1507"/>
        <v>-0.38249339524222853</v>
      </c>
      <c r="K661" s="33">
        <f t="shared" ref="K661:K663" si="1508">I661+J661*H661</f>
        <v>0.42698719476100022</v>
      </c>
      <c r="L661" s="33">
        <f>$CE$4-$CE$7*SUMPRODUCT($B$4:$CD$4,Q662:CS662)</f>
        <v>-2.148681232938543E-11</v>
      </c>
      <c r="M661" s="39" t="s">
        <v>375</v>
      </c>
      <c r="O661" s="47">
        <f t="shared" ref="O661:O662" si="1509">SUM(Q661:CS661)</f>
        <v>103.79476315505141</v>
      </c>
      <c r="P661" s="39" t="s">
        <v>365</v>
      </c>
      <c r="Q661" s="33">
        <f>EXP(Q660)</f>
        <v>2.5776923779513874</v>
      </c>
      <c r="R661" s="33">
        <f>EXP(R660)</f>
        <v>1.6218236383378337</v>
      </c>
      <c r="S661" s="33">
        <f t="shared" ref="S661:CD661" si="1510">EXP(S660)</f>
        <v>1.0204134272848338</v>
      </c>
      <c r="T661" s="33">
        <f t="shared" si="1510"/>
        <v>1.6901688766443979</v>
      </c>
      <c r="U661" s="33">
        <f t="shared" si="1510"/>
        <v>1.0634146496190175</v>
      </c>
      <c r="V661" s="33">
        <f t="shared" si="1510"/>
        <v>0.66907557738815371</v>
      </c>
      <c r="W661" s="33">
        <f t="shared" si="1510"/>
        <v>1.1082279856247685</v>
      </c>
      <c r="X661" s="33">
        <f t="shared" si="1510"/>
        <v>0.69727107824332746</v>
      </c>
      <c r="Y661" s="33">
        <f t="shared" si="1510"/>
        <v>0.43870662251912212</v>
      </c>
      <c r="Z661" s="33">
        <f t="shared" si="1510"/>
        <v>3.7168762419806063</v>
      </c>
      <c r="AA661" s="33">
        <f t="shared" si="1510"/>
        <v>2.3385714298504725</v>
      </c>
      <c r="AB661" s="33">
        <f t="shared" si="1510"/>
        <v>1.4713743413740004</v>
      </c>
      <c r="AC661" s="33">
        <f t="shared" si="1510"/>
        <v>2.4371211228576968</v>
      </c>
      <c r="AD661" s="33">
        <f t="shared" si="1510"/>
        <v>1.5333794987919998</v>
      </c>
      <c r="AE661" s="33">
        <f t="shared" si="1510"/>
        <v>0.96476644729031535</v>
      </c>
      <c r="AF661" s="33">
        <f t="shared" si="1510"/>
        <v>1.5979976143392272</v>
      </c>
      <c r="AG661" s="33">
        <f t="shared" si="1510"/>
        <v>1.0054226513260458</v>
      </c>
      <c r="AH661" s="33">
        <f t="shared" si="1510"/>
        <v>0.63258837105178833</v>
      </c>
      <c r="AI661" s="33">
        <f t="shared" si="1510"/>
        <v>6.0549066572101014</v>
      </c>
      <c r="AJ661" s="33">
        <f t="shared" si="1510"/>
        <v>3.8096053775031375</v>
      </c>
      <c r="AK661" s="33">
        <f t="shared" si="1510"/>
        <v>2.3969144288985578</v>
      </c>
      <c r="AL661" s="33">
        <f t="shared" si="1510"/>
        <v>3.9701458834031906</v>
      </c>
      <c r="AM661" s="33">
        <f t="shared" si="1510"/>
        <v>2.4979227530905805</v>
      </c>
      <c r="AN661" s="33">
        <f t="shared" si="1510"/>
        <v>1.5716344597037966</v>
      </c>
      <c r="AO661" s="33">
        <f t="shared" si="1510"/>
        <v>2.6031876671020275</v>
      </c>
      <c r="AP661" s="33">
        <f t="shared" si="1510"/>
        <v>1.6378646768125753</v>
      </c>
      <c r="AQ661" s="33">
        <f t="shared" si="1510"/>
        <v>1.0305060727860393</v>
      </c>
      <c r="AR661" s="33">
        <f t="shared" si="1510"/>
        <v>1.5815767280474924</v>
      </c>
      <c r="AS661" s="33">
        <f t="shared" si="1510"/>
        <v>0.99509101447977533</v>
      </c>
      <c r="AT661" s="33">
        <f t="shared" si="1510"/>
        <v>0.62608794726059858</v>
      </c>
      <c r="AU661" s="33">
        <f t="shared" si="1510"/>
        <v>1.0370251255099008</v>
      </c>
      <c r="AV661" s="33">
        <f t="shared" si="1510"/>
        <v>0.65247190723311921</v>
      </c>
      <c r="AW661" s="33">
        <f t="shared" si="1510"/>
        <v>0.41052003394720021</v>
      </c>
      <c r="AX661" s="33">
        <f t="shared" si="1510"/>
        <v>0.6799677131481745</v>
      </c>
      <c r="AY661" s="33">
        <f t="shared" si="1510"/>
        <v>0.42781975068982658</v>
      </c>
      <c r="AZ661" s="33">
        <f t="shared" si="1510"/>
        <v>0.26917416156849294</v>
      </c>
      <c r="BA661" s="33">
        <f t="shared" si="1510"/>
        <v>2.280537823532335</v>
      </c>
      <c r="BB661" s="33">
        <f t="shared" si="1510"/>
        <v>1.4348609562432466</v>
      </c>
      <c r="BC661" s="33">
        <f t="shared" si="1510"/>
        <v>0.90278088901080333</v>
      </c>
      <c r="BD661" s="33">
        <f t="shared" si="1510"/>
        <v>1.4953274038107109</v>
      </c>
      <c r="BE661" s="33">
        <f t="shared" si="1510"/>
        <v>0.94082496084421852</v>
      </c>
      <c r="BF661" s="33">
        <f t="shared" si="1510"/>
        <v>0.5919450179885648</v>
      </c>
      <c r="BG661" s="33">
        <f t="shared" si="1510"/>
        <v>0.98047224716664649</v>
      </c>
      <c r="BH661" s="33">
        <f t="shared" si="1510"/>
        <v>0.61689016144465281</v>
      </c>
      <c r="BI661" s="33">
        <f t="shared" si="1510"/>
        <v>0.38813283332284754</v>
      </c>
      <c r="BJ661" s="33">
        <f t="shared" si="1510"/>
        <v>3.7150668332091903</v>
      </c>
      <c r="BK661" s="33">
        <f t="shared" si="1510"/>
        <v>2.3374329922533414</v>
      </c>
      <c r="BL661" s="33">
        <f t="shared" si="1510"/>
        <v>1.4706580631161321</v>
      </c>
      <c r="BM661" s="33">
        <f t="shared" si="1510"/>
        <v>2.4359347103839926</v>
      </c>
      <c r="BN661" s="33">
        <f t="shared" si="1510"/>
        <v>1.5326330358660389</v>
      </c>
      <c r="BO661" s="33">
        <f t="shared" si="1510"/>
        <v>0.9642967903099785</v>
      </c>
      <c r="BP661" s="33">
        <f t="shared" si="1510"/>
        <v>1.5972196947336648</v>
      </c>
      <c r="BQ661" s="33">
        <f t="shared" si="1510"/>
        <v>1.0049332025400621</v>
      </c>
      <c r="BR661" s="33">
        <f t="shared" si="1510"/>
        <v>0.63228042134543316</v>
      </c>
      <c r="BS661" s="33">
        <f t="shared" si="1510"/>
        <v>0.97039699853144568</v>
      </c>
      <c r="BT661" s="33">
        <f t="shared" si="1510"/>
        <v>0.61055105110764429</v>
      </c>
      <c r="BU661" s="33">
        <f t="shared" si="1510"/>
        <v>0.38414441365006924</v>
      </c>
      <c r="BV661" s="33">
        <f t="shared" si="1510"/>
        <v>0.63628027104245877</v>
      </c>
      <c r="BW661" s="33">
        <f t="shared" si="1510"/>
        <v>0.40033263589225876</v>
      </c>
      <c r="BX661" s="33">
        <f t="shared" si="1510"/>
        <v>0.2518799130733213</v>
      </c>
      <c r="BY661" s="33">
        <f t="shared" si="1510"/>
        <v>0.41720304569217564</v>
      </c>
      <c r="BZ661" s="33">
        <f t="shared" si="1510"/>
        <v>0.26249437957676663</v>
      </c>
      <c r="CA661" s="33">
        <f t="shared" si="1510"/>
        <v>0.16515531231339686</v>
      </c>
      <c r="CB661" s="33">
        <f t="shared" si="1510"/>
        <v>1.3992536813090739</v>
      </c>
      <c r="CC661" s="33">
        <f t="shared" si="1510"/>
        <v>0.8803776260462246</v>
      </c>
      <c r="CD661" s="33">
        <f t="shared" si="1510"/>
        <v>0.55391297146181029</v>
      </c>
      <c r="CE661" s="33">
        <f t="shared" ref="CE661:CS661" si="1511">EXP(CE660)</f>
        <v>0.91747760241206588</v>
      </c>
      <c r="CF661" s="33">
        <f t="shared" si="1511"/>
        <v>0.57725540718709878</v>
      </c>
      <c r="CG661" s="33">
        <f t="shared" si="1511"/>
        <v>0.36319557474830072</v>
      </c>
      <c r="CH661" s="33">
        <f t="shared" si="1511"/>
        <v>0.60158151604094989</v>
      </c>
      <c r="CI661" s="33">
        <f t="shared" si="1511"/>
        <v>0.37850099237897628</v>
      </c>
      <c r="CJ661" s="33">
        <f t="shared" si="1511"/>
        <v>0.23814395457941209</v>
      </c>
      <c r="CK661" s="33">
        <f t="shared" si="1511"/>
        <v>2.2794276372165148</v>
      </c>
      <c r="CL661" s="33">
        <f t="shared" si="1511"/>
        <v>1.4341624530295358</v>
      </c>
      <c r="CM661" s="33">
        <f t="shared" si="1511"/>
        <v>0.9023414071575222</v>
      </c>
      <c r="CN661" s="33">
        <f t="shared" si="1511"/>
        <v>1.4945994649866972</v>
      </c>
      <c r="CO661" s="33">
        <f t="shared" si="1511"/>
        <v>0.94036695879473109</v>
      </c>
      <c r="CP661" s="33">
        <f t="shared" si="1511"/>
        <v>0.59165685383188749</v>
      </c>
      <c r="CQ661" s="33">
        <f t="shared" si="1511"/>
        <v>0.97999494446172586</v>
      </c>
      <c r="CR661" s="33">
        <f t="shared" si="1511"/>
        <v>0.61658985376787012</v>
      </c>
      <c r="CS661" s="33">
        <f t="shared" si="1511"/>
        <v>0.38794388677005232</v>
      </c>
    </row>
    <row r="662" spans="1:111" ht="13.9" thickTop="1" thickBot="1" x14ac:dyDescent="0.4">
      <c r="H662" s="32">
        <f t="shared" ref="H662:H663" si="1512">H661</f>
        <v>2.1268805630643555E-12</v>
      </c>
      <c r="I662" s="32">
        <f t="shared" ref="I662:J662" si="1513">I657</f>
        <v>-0.42206612059164372</v>
      </c>
      <c r="J662" s="32">
        <f t="shared" si="1513"/>
        <v>-0.70000557526197449</v>
      </c>
      <c r="K662" s="32">
        <f t="shared" si="1508"/>
        <v>-0.42206612059313253</v>
      </c>
      <c r="L662" s="32">
        <f>$CE$5-$CE$7*SUMPRODUCT($B$5:$CD$5,Q662:CS662)</f>
        <v>-3.709033080667723E-11</v>
      </c>
      <c r="M662" s="32">
        <f>SUMPRODUCT($B$7:$CD$7, LN(Q662:CS662))</f>
        <v>-2480.3390488774944</v>
      </c>
      <c r="O662" s="48">
        <f t="shared" si="1509"/>
        <v>0.99999999999999989</v>
      </c>
      <c r="P662" s="39" t="s">
        <v>366</v>
      </c>
      <c r="Q662" s="32">
        <f t="shared" ref="Q662:AV662" si="1514">Q661/$O661</f>
        <v>2.4834512836652087E-2</v>
      </c>
      <c r="R662" s="32">
        <f t="shared" si="1514"/>
        <v>1.5625293502670359E-2</v>
      </c>
      <c r="S662" s="32">
        <f t="shared" si="1514"/>
        <v>9.8310685073823307E-3</v>
      </c>
      <c r="T662" s="32">
        <f t="shared" si="1514"/>
        <v>1.6283758691366518E-2</v>
      </c>
      <c r="U662" s="32">
        <f t="shared" si="1514"/>
        <v>1.0245359373578993E-2</v>
      </c>
      <c r="V662" s="32">
        <f t="shared" si="1514"/>
        <v>6.4461400272060989E-3</v>
      </c>
      <c r="W662" s="32">
        <f t="shared" si="1514"/>
        <v>1.0677108863086548E-2</v>
      </c>
      <c r="X662" s="32">
        <f t="shared" si="1514"/>
        <v>6.717786688348863E-3</v>
      </c>
      <c r="Y662" s="32">
        <f t="shared" si="1514"/>
        <v>4.2266739591068801E-3</v>
      </c>
      <c r="Z662" s="32">
        <f t="shared" si="1514"/>
        <v>3.5809862935264246E-2</v>
      </c>
      <c r="AA662" s="32">
        <f t="shared" si="1514"/>
        <v>2.2530726587400671E-2</v>
      </c>
      <c r="AB662" s="32">
        <f t="shared" si="1514"/>
        <v>1.4175805181770315E-2</v>
      </c>
      <c r="AC662" s="32">
        <f t="shared" si="1514"/>
        <v>2.3480193497017375E-2</v>
      </c>
      <c r="AD662" s="32">
        <f t="shared" si="1514"/>
        <v>1.4773187511410341E-2</v>
      </c>
      <c r="AE662" s="32">
        <f t="shared" si="1514"/>
        <v>9.2949433860080328E-3</v>
      </c>
      <c r="AF662" s="32">
        <f t="shared" si="1514"/>
        <v>1.5395744118150693E-2</v>
      </c>
      <c r="AG662" s="32">
        <f t="shared" si="1514"/>
        <v>9.6866414139229577E-3</v>
      </c>
      <c r="AH662" s="32">
        <f t="shared" si="1514"/>
        <v>6.0946077800361738E-3</v>
      </c>
      <c r="AI662" s="32">
        <f t="shared" si="1514"/>
        <v>5.8335377172787792E-2</v>
      </c>
      <c r="AJ662" s="32">
        <f t="shared" si="1514"/>
        <v>3.6703252280774958E-2</v>
      </c>
      <c r="AK662" s="32">
        <f t="shared" si="1514"/>
        <v>2.3092826227831768E-2</v>
      </c>
      <c r="AL662" s="32">
        <f t="shared" si="1514"/>
        <v>3.8249963319175163E-2</v>
      </c>
      <c r="AM662" s="32">
        <f t="shared" si="1514"/>
        <v>2.4065980567431096E-2</v>
      </c>
      <c r="AN662" s="32">
        <f t="shared" si="1514"/>
        <v>1.5141751008729089E-2</v>
      </c>
      <c r="AO662" s="32">
        <f t="shared" si="1514"/>
        <v>2.508014458507233E-2</v>
      </c>
      <c r="AP662" s="32">
        <f t="shared" si="1514"/>
        <v>1.5779839242620448E-2</v>
      </c>
      <c r="AQ662" s="32">
        <f t="shared" si="1514"/>
        <v>9.9283050653205078E-3</v>
      </c>
      <c r="AR662" s="32">
        <f t="shared" si="1514"/>
        <v>1.5237538773366538E-2</v>
      </c>
      <c r="AS662" s="32">
        <f t="shared" si="1514"/>
        <v>9.5871023183826867E-3</v>
      </c>
      <c r="AT662" s="32">
        <f t="shared" si="1514"/>
        <v>6.0319801137301262E-3</v>
      </c>
      <c r="AU662" s="32">
        <f t="shared" si="1514"/>
        <v>9.9911122101677199E-3</v>
      </c>
      <c r="AV662" s="32">
        <f t="shared" si="1514"/>
        <v>6.2861736700380449E-3</v>
      </c>
      <c r="AW662" s="32">
        <f t="shared" ref="AW662:CB662" si="1515">AW661/$O661</f>
        <v>3.9551131624430257E-3</v>
      </c>
      <c r="AX662" s="32">
        <f t="shared" si="1515"/>
        <v>6.5510791920438257E-3</v>
      </c>
      <c r="AY662" s="32">
        <f t="shared" si="1515"/>
        <v>4.1217855090698351E-3</v>
      </c>
      <c r="AZ662" s="32">
        <f t="shared" si="1515"/>
        <v>2.5933308520237511E-3</v>
      </c>
      <c r="BA662" s="32">
        <f t="shared" si="1515"/>
        <v>2.1971607759493667E-2</v>
      </c>
      <c r="BB662" s="32">
        <f t="shared" si="1515"/>
        <v>1.3824020717690859E-2</v>
      </c>
      <c r="BC662" s="32">
        <f t="shared" si="1515"/>
        <v>8.6977498822575945E-3</v>
      </c>
      <c r="BD662" s="32">
        <f t="shared" si="1515"/>
        <v>1.440657850509231E-2</v>
      </c>
      <c r="BE662" s="32">
        <f t="shared" si="1515"/>
        <v>9.0642815903803249E-3</v>
      </c>
      <c r="BF662" s="32">
        <f t="shared" si="1515"/>
        <v>5.7030335634978176E-3</v>
      </c>
      <c r="BG662" s="32">
        <f t="shared" si="1515"/>
        <v>9.446259304065183E-3</v>
      </c>
      <c r="BH662" s="32">
        <f t="shared" si="1515"/>
        <v>5.9433649896490992E-3</v>
      </c>
      <c r="BI662" s="32">
        <f t="shared" si="1515"/>
        <v>3.7394259741509719E-3</v>
      </c>
      <c r="BJ662" s="32">
        <f t="shared" si="1515"/>
        <v>3.579243037203643E-2</v>
      </c>
      <c r="BK662" s="32">
        <f t="shared" si="1515"/>
        <v>2.2519758427133951E-2</v>
      </c>
      <c r="BL662" s="32">
        <f t="shared" si="1515"/>
        <v>1.4168904272359324E-2</v>
      </c>
      <c r="BM662" s="32">
        <f t="shared" si="1515"/>
        <v>2.3468763127722808E-2</v>
      </c>
      <c r="BN662" s="32">
        <f t="shared" si="1515"/>
        <v>1.4765995790910477E-2</v>
      </c>
      <c r="BO662" s="32">
        <f t="shared" si="1515"/>
        <v>9.2904185240009259E-3</v>
      </c>
      <c r="BP662" s="32">
        <f t="shared" si="1515"/>
        <v>1.5388249331497534E-2</v>
      </c>
      <c r="BQ662" s="32">
        <f t="shared" si="1515"/>
        <v>9.6819258697942775E-3</v>
      </c>
      <c r="BR662" s="32">
        <f t="shared" si="1515"/>
        <v>6.0916408701748815E-3</v>
      </c>
      <c r="BS662" s="32">
        <f t="shared" si="1515"/>
        <v>9.3491903544482349E-3</v>
      </c>
      <c r="BT662" s="32">
        <f t="shared" si="1515"/>
        <v>5.8822914812723904E-3</v>
      </c>
      <c r="BU662" s="32">
        <f t="shared" si="1515"/>
        <v>3.7009999538822973E-3</v>
      </c>
      <c r="BV662" s="32">
        <f t="shared" si="1515"/>
        <v>6.1301770118398569E-3</v>
      </c>
      <c r="BW662" s="32">
        <f t="shared" si="1515"/>
        <v>3.8569637207440909E-3</v>
      </c>
      <c r="BX662" s="32">
        <f t="shared" si="1515"/>
        <v>2.4267111886661979E-3</v>
      </c>
      <c r="BY662" s="32">
        <f t="shared" si="1515"/>
        <v>4.0194999536628502E-3</v>
      </c>
      <c r="BZ662" s="32">
        <f t="shared" si="1515"/>
        <v>2.5289751775303486E-3</v>
      </c>
      <c r="CA662" s="32">
        <f t="shared" si="1515"/>
        <v>1.5911719174760619E-3</v>
      </c>
      <c r="CB662" s="32">
        <f t="shared" si="1515"/>
        <v>1.348096607936598E-2</v>
      </c>
      <c r="CC662" s="32">
        <f t="shared" ref="CC662:CS662" si="1516">CC661/$O661</f>
        <v>8.4819079429960531E-3</v>
      </c>
      <c r="CD662" s="32">
        <f t="shared" si="1516"/>
        <v>5.3366177119587447E-3</v>
      </c>
      <c r="CE662" s="32">
        <f t="shared" si="1516"/>
        <v>8.8393438601667516E-3</v>
      </c>
      <c r="CF662" s="32">
        <f t="shared" si="1516"/>
        <v>5.561508014857928E-3</v>
      </c>
      <c r="CG662" s="32">
        <f t="shared" si="1516"/>
        <v>3.4991705140821928E-3</v>
      </c>
      <c r="CH662" s="32">
        <f t="shared" si="1516"/>
        <v>5.7958754156246899E-3</v>
      </c>
      <c r="CI662" s="32">
        <f t="shared" si="1516"/>
        <v>3.646628990458423E-3</v>
      </c>
      <c r="CJ662" s="32">
        <f t="shared" si="1516"/>
        <v>2.2943735053729659E-3</v>
      </c>
      <c r="CK662" s="32">
        <f t="shared" si="1516"/>
        <v>2.1960911783299168E-2</v>
      </c>
      <c r="CL662" s="32">
        <f t="shared" si="1516"/>
        <v>1.3817291060119722E-2</v>
      </c>
      <c r="CM662" s="32">
        <f t="shared" si="1516"/>
        <v>8.6935157394172225E-3</v>
      </c>
      <c r="CN662" s="32">
        <f t="shared" si="1516"/>
        <v>1.4399565253152745E-2</v>
      </c>
      <c r="CO662" s="32">
        <f t="shared" si="1516"/>
        <v>9.0598690166091098E-3</v>
      </c>
      <c r="CP662" s="32">
        <f t="shared" si="1516"/>
        <v>5.7002572754856094E-3</v>
      </c>
      <c r="CQ662" s="32">
        <f t="shared" si="1516"/>
        <v>9.4416607801087512E-3</v>
      </c>
      <c r="CR662" s="32">
        <f t="shared" si="1516"/>
        <v>5.9404717061379252E-3</v>
      </c>
      <c r="CS662" s="32">
        <f t="shared" si="1516"/>
        <v>3.7376055879672011E-3</v>
      </c>
    </row>
    <row r="663" spans="1:111" ht="13.15" thickTop="1" x14ac:dyDescent="0.35">
      <c r="H663" s="34">
        <f t="shared" si="1512"/>
        <v>2.1268805630643555E-12</v>
      </c>
      <c r="I663" s="34">
        <f t="shared" ref="I663:J663" si="1517">I658</f>
        <v>-0.46334335275183891</v>
      </c>
      <c r="J663" s="34">
        <f t="shared" si="1517"/>
        <v>0.65001637801086698</v>
      </c>
      <c r="K663" s="34">
        <f t="shared" si="1508"/>
        <v>-0.46334335275045641</v>
      </c>
      <c r="L663" s="34">
        <f>$CE$6-$CE$7*SUMPRODUCT($B$6:$CD$6,Q662:CS662)</f>
        <v>3.3764990803319961E-11</v>
      </c>
    </row>
    <row r="664" spans="1:111" ht="13.5" thickBot="1" x14ac:dyDescent="0.4">
      <c r="B664" s="39" t="s">
        <v>367</v>
      </c>
      <c r="D664" s="39" t="s">
        <v>368</v>
      </c>
      <c r="E664" s="39" t="s">
        <v>369</v>
      </c>
      <c r="F664" s="39" t="s">
        <v>370</v>
      </c>
      <c r="H664" s="39" t="s">
        <v>347</v>
      </c>
      <c r="I664" s="39" t="s">
        <v>371</v>
      </c>
      <c r="J664" s="39" t="s">
        <v>372</v>
      </c>
      <c r="K664" s="39" t="s">
        <v>349</v>
      </c>
      <c r="L664" s="39" t="s">
        <v>373</v>
      </c>
      <c r="M664" s="39" t="s">
        <v>374</v>
      </c>
      <c r="O664" s="45" t="s">
        <v>336</v>
      </c>
    </row>
    <row r="665" spans="1:111" ht="13.9" thickTop="1" thickBot="1" x14ac:dyDescent="0.4">
      <c r="B665" s="32">
        <f>1+B660</f>
        <v>10</v>
      </c>
      <c r="D665" s="32">
        <f>IF(F660,IF(M665&lt;0,D660,H665),E660)</f>
        <v>2.1268805630643555E-12</v>
      </c>
      <c r="E665" s="32">
        <f>IF(F660,IF(M665&lt;0,H665,E660),H665)</f>
        <v>2.4813606569084148E-12</v>
      </c>
      <c r="F665" s="32" t="b">
        <f>OR(F660,M665*M660&lt;=0)</f>
        <v>1</v>
      </c>
      <c r="H665" s="32">
        <f>IF(F660,(D660+E660)/2,2*H660)</f>
        <v>2.4813606569084148E-12</v>
      </c>
      <c r="I665" s="32">
        <f>I660</f>
        <v>-0.48847229296380129</v>
      </c>
      <c r="J665" s="32">
        <f>J660</f>
        <v>1</v>
      </c>
      <c r="K665" s="32">
        <f>I665+J665*H665</f>
        <v>-0.48847229296131994</v>
      </c>
      <c r="L665" s="32">
        <f>$CE$3-$CE$7*SUMPRODUCT($B$3:$CD$3,Q667:CS667)</f>
        <v>-7.4834360930253752E-11</v>
      </c>
      <c r="M665" s="32">
        <f>SUMPRODUCT(L665:L668,J665:J668)</f>
        <v>-1.5645771953311463E-10</v>
      </c>
      <c r="O665" s="46">
        <f>SUM(Q665:CS665)</f>
        <v>-1.6469506083633336</v>
      </c>
      <c r="P665" s="39" t="s">
        <v>363</v>
      </c>
      <c r="Q665" s="32">
        <f t="shared" ref="Q665:AV665" si="1518">SUMPRODUCT(B$3:B$6,$K665:$K668)</f>
        <v>0.94689457154406198</v>
      </c>
      <c r="R665" s="32">
        <f t="shared" si="1518"/>
        <v>0.483551218793836</v>
      </c>
      <c r="S665" s="32">
        <f t="shared" si="1518"/>
        <v>2.0207866043610023E-2</v>
      </c>
      <c r="T665" s="32">
        <f t="shared" si="1518"/>
        <v>0.52482845095068131</v>
      </c>
      <c r="U665" s="32">
        <f t="shared" si="1518"/>
        <v>6.1485098200455335E-2</v>
      </c>
      <c r="V665" s="32">
        <f t="shared" si="1518"/>
        <v>-0.40185825454977064</v>
      </c>
      <c r="W665" s="32">
        <f t="shared" si="1518"/>
        <v>0.10276233035730065</v>
      </c>
      <c r="X665" s="32">
        <f t="shared" si="1518"/>
        <v>-0.36058102239292533</v>
      </c>
      <c r="Y665" s="32">
        <f t="shared" si="1518"/>
        <v>-0.82392437514315131</v>
      </c>
      <c r="Z665" s="32">
        <f t="shared" si="1518"/>
        <v>1.3128835956248031</v>
      </c>
      <c r="AA665" s="32">
        <f t="shared" si="1518"/>
        <v>0.84954024287457708</v>
      </c>
      <c r="AB665" s="32">
        <f t="shared" si="1518"/>
        <v>0.3861968901243511</v>
      </c>
      <c r="AC665" s="32">
        <f t="shared" si="1518"/>
        <v>0.89081747503142239</v>
      </c>
      <c r="AD665" s="32">
        <f t="shared" si="1518"/>
        <v>0.42747412228119641</v>
      </c>
      <c r="AE665" s="32">
        <f t="shared" si="1518"/>
        <v>-3.5869230469029567E-2</v>
      </c>
      <c r="AF665" s="32">
        <f t="shared" si="1518"/>
        <v>0.46875135443804172</v>
      </c>
      <c r="AG665" s="32">
        <f t="shared" si="1518"/>
        <v>5.4080016878157444E-3</v>
      </c>
      <c r="AH665" s="32">
        <f t="shared" si="1518"/>
        <v>-0.45793535106241023</v>
      </c>
      <c r="AI665" s="32">
        <f t="shared" si="1518"/>
        <v>1.8008689610657913</v>
      </c>
      <c r="AJ665" s="32">
        <f t="shared" si="1518"/>
        <v>1.3375256083155653</v>
      </c>
      <c r="AK665" s="32">
        <f t="shared" si="1518"/>
        <v>0.87418225556533935</v>
      </c>
      <c r="AL665" s="32">
        <f t="shared" si="1518"/>
        <v>1.3788028404724106</v>
      </c>
      <c r="AM665" s="32">
        <f t="shared" si="1518"/>
        <v>0.91545948772218455</v>
      </c>
      <c r="AN665" s="32">
        <f t="shared" si="1518"/>
        <v>0.45211613497195857</v>
      </c>
      <c r="AO665" s="32">
        <f t="shared" si="1518"/>
        <v>0.95673671987902986</v>
      </c>
      <c r="AP665" s="32">
        <f t="shared" si="1518"/>
        <v>0.49339336712880388</v>
      </c>
      <c r="AQ665" s="32">
        <f t="shared" si="1518"/>
        <v>3.0050014378577905E-2</v>
      </c>
      <c r="AR665" s="32">
        <f t="shared" si="1518"/>
        <v>0.45842227858274204</v>
      </c>
      <c r="AS665" s="32">
        <f t="shared" si="1518"/>
        <v>-4.9210741674839409E-3</v>
      </c>
      <c r="AT665" s="32">
        <f t="shared" si="1518"/>
        <v>-0.46826442691770992</v>
      </c>
      <c r="AU665" s="32">
        <f t="shared" si="1518"/>
        <v>3.6356157989361371E-2</v>
      </c>
      <c r="AV665" s="32">
        <f t="shared" si="1518"/>
        <v>-0.42698719476086461</v>
      </c>
      <c r="AW665" s="32">
        <f t="shared" ref="AW665:CB665" si="1519">SUMPRODUCT(AH$3:AH$6,$K665:$K668)</f>
        <v>-0.89033054751109053</v>
      </c>
      <c r="AX665" s="32">
        <f t="shared" si="1519"/>
        <v>-0.38570996260401924</v>
      </c>
      <c r="AY665" s="32">
        <f t="shared" si="1519"/>
        <v>-0.84905331535424522</v>
      </c>
      <c r="AZ665" s="32">
        <f t="shared" si="1519"/>
        <v>-1.3123966681044712</v>
      </c>
      <c r="BA665" s="32">
        <f t="shared" si="1519"/>
        <v>0.82441130266348317</v>
      </c>
      <c r="BB665" s="32">
        <f t="shared" si="1519"/>
        <v>0.36106794991325714</v>
      </c>
      <c r="BC665" s="32">
        <f t="shared" si="1519"/>
        <v>-0.10227540283696884</v>
      </c>
      <c r="BD665" s="32">
        <f t="shared" si="1519"/>
        <v>0.40234518207010245</v>
      </c>
      <c r="BE665" s="32">
        <f t="shared" si="1519"/>
        <v>-6.099817068012351E-2</v>
      </c>
      <c r="BF665" s="32">
        <f t="shared" si="1519"/>
        <v>-0.52434152343034945</v>
      </c>
      <c r="BG665" s="32">
        <f t="shared" si="1519"/>
        <v>-1.972093852327822E-2</v>
      </c>
      <c r="BH665" s="32">
        <f t="shared" si="1519"/>
        <v>-0.4830642912735042</v>
      </c>
      <c r="BI665" s="32">
        <f t="shared" si="1519"/>
        <v>-0.94640764402373012</v>
      </c>
      <c r="BJ665" s="32">
        <f t="shared" si="1519"/>
        <v>1.3123966681044712</v>
      </c>
      <c r="BK665" s="32">
        <f t="shared" si="1519"/>
        <v>0.84905331535424522</v>
      </c>
      <c r="BL665" s="32">
        <f t="shared" si="1519"/>
        <v>0.38570996260401924</v>
      </c>
      <c r="BM665" s="32">
        <f t="shared" si="1519"/>
        <v>0.89033054751109053</v>
      </c>
      <c r="BN665" s="32">
        <f t="shared" si="1519"/>
        <v>0.42698719476086461</v>
      </c>
      <c r="BO665" s="32">
        <f t="shared" si="1519"/>
        <v>-3.6356157989361371E-2</v>
      </c>
      <c r="BP665" s="32">
        <f t="shared" si="1519"/>
        <v>0.46826442691770992</v>
      </c>
      <c r="BQ665" s="32">
        <f t="shared" si="1519"/>
        <v>4.9210741674839409E-3</v>
      </c>
      <c r="BR665" s="32">
        <f t="shared" si="1519"/>
        <v>-0.45842227858274204</v>
      </c>
      <c r="BS665" s="32">
        <f t="shared" si="1519"/>
        <v>-3.0050014378577905E-2</v>
      </c>
      <c r="BT665" s="32">
        <f t="shared" si="1519"/>
        <v>-0.49339336712880388</v>
      </c>
      <c r="BU665" s="32">
        <f t="shared" si="1519"/>
        <v>-0.95673671987902986</v>
      </c>
      <c r="BV665" s="32">
        <f t="shared" si="1519"/>
        <v>-0.45211613497195857</v>
      </c>
      <c r="BW665" s="32">
        <f t="shared" si="1519"/>
        <v>-0.91545948772218455</v>
      </c>
      <c r="BX665" s="32">
        <f t="shared" si="1519"/>
        <v>-1.3788028404724106</v>
      </c>
      <c r="BY665" s="32">
        <f t="shared" si="1519"/>
        <v>-0.87418225556533935</v>
      </c>
      <c r="BZ665" s="32">
        <f t="shared" si="1519"/>
        <v>-1.3375256083155653</v>
      </c>
      <c r="CA665" s="32">
        <f t="shared" si="1519"/>
        <v>-1.8008689610657913</v>
      </c>
      <c r="CB665" s="32">
        <f t="shared" si="1519"/>
        <v>0.33593900970216317</v>
      </c>
      <c r="CC665" s="32">
        <f t="shared" ref="CC665:CS665" si="1520">SUMPRODUCT(BN$3:BN$6,$K665:$K668)</f>
        <v>-0.12740434304806281</v>
      </c>
      <c r="CD665" s="32">
        <f t="shared" si="1520"/>
        <v>-0.59074769579828879</v>
      </c>
      <c r="CE665" s="32">
        <f t="shared" si="1520"/>
        <v>-8.6127110891217495E-2</v>
      </c>
      <c r="CF665" s="32">
        <f t="shared" si="1520"/>
        <v>-0.54947046364144347</v>
      </c>
      <c r="CG665" s="32">
        <f t="shared" si="1520"/>
        <v>-1.0128138163916693</v>
      </c>
      <c r="CH665" s="32">
        <f t="shared" si="1520"/>
        <v>-0.50819323148459816</v>
      </c>
      <c r="CI665" s="32">
        <f t="shared" si="1520"/>
        <v>-0.97153658423482414</v>
      </c>
      <c r="CJ665" s="32">
        <f t="shared" si="1520"/>
        <v>-1.43487993698505</v>
      </c>
      <c r="CK665" s="32">
        <f t="shared" si="1520"/>
        <v>0.82392437514315131</v>
      </c>
      <c r="CL665" s="32">
        <f t="shared" si="1520"/>
        <v>0.36058102239292533</v>
      </c>
      <c r="CM665" s="32">
        <f t="shared" si="1520"/>
        <v>-0.10276233035730065</v>
      </c>
      <c r="CN665" s="32">
        <f t="shared" si="1520"/>
        <v>0.40185825454977064</v>
      </c>
      <c r="CO665" s="32">
        <f t="shared" si="1520"/>
        <v>-6.1485098200455335E-2</v>
      </c>
      <c r="CP665" s="32">
        <f t="shared" si="1520"/>
        <v>-0.52482845095068131</v>
      </c>
      <c r="CQ665" s="32">
        <f t="shared" si="1520"/>
        <v>-2.0207866043610023E-2</v>
      </c>
      <c r="CR665" s="32">
        <f t="shared" si="1520"/>
        <v>-0.483551218793836</v>
      </c>
      <c r="CS665" s="32">
        <f t="shared" si="1520"/>
        <v>-0.94689457154406198</v>
      </c>
    </row>
    <row r="666" spans="1:111" ht="13.9" thickTop="1" thickBot="1" x14ac:dyDescent="0.4">
      <c r="H666" s="33">
        <f>H665</f>
        <v>2.4813606569084148E-12</v>
      </c>
      <c r="I666" s="33">
        <f t="shared" ref="I666:J666" si="1521">I661</f>
        <v>0.42698719476181374</v>
      </c>
      <c r="J666" s="33">
        <f t="shared" si="1521"/>
        <v>-0.38249339524222853</v>
      </c>
      <c r="K666" s="33">
        <f t="shared" ref="K666:K668" si="1522">I666+J666*H666</f>
        <v>0.42698719476086461</v>
      </c>
      <c r="L666" s="33">
        <f>$CE$4-$CE$7*SUMPRODUCT($B$4:$CD$4,Q667:CS667)</f>
        <v>3.12070369545836E-11</v>
      </c>
      <c r="M666" s="39" t="s">
        <v>375</v>
      </c>
      <c r="O666" s="47">
        <f t="shared" ref="O666:O667" si="1523">SUM(Q666:CS666)</f>
        <v>103.79476315503638</v>
      </c>
      <c r="P666" s="39" t="s">
        <v>365</v>
      </c>
      <c r="Q666" s="33">
        <f>EXP(Q665)</f>
        <v>2.5776923779508687</v>
      </c>
      <c r="R666" s="33">
        <f>EXP(R665)</f>
        <v>1.6218236383378812</v>
      </c>
      <c r="S666" s="33">
        <f t="shared" ref="S666:CD666" si="1524">EXP(S665)</f>
        <v>1.0204134272850989</v>
      </c>
      <c r="T666" s="33">
        <f t="shared" si="1524"/>
        <v>1.6901688766436385</v>
      </c>
      <c r="U666" s="33">
        <f t="shared" si="1524"/>
        <v>1.0634146496187846</v>
      </c>
      <c r="V666" s="33">
        <f t="shared" si="1524"/>
        <v>0.66907557738816148</v>
      </c>
      <c r="W666" s="33">
        <f t="shared" si="1524"/>
        <v>1.1082279856239956</v>
      </c>
      <c r="X666" s="33">
        <f t="shared" si="1524"/>
        <v>0.69727107824300183</v>
      </c>
      <c r="Y666" s="33">
        <f t="shared" si="1524"/>
        <v>0.43870662251901837</v>
      </c>
      <c r="Z666" s="33">
        <f t="shared" si="1524"/>
        <v>3.7168762419794259</v>
      </c>
      <c r="AA666" s="33">
        <f t="shared" si="1524"/>
        <v>2.3385714298502691</v>
      </c>
      <c r="AB666" s="33">
        <f t="shared" si="1524"/>
        <v>1.4713743413742113</v>
      </c>
      <c r="AC666" s="33">
        <f t="shared" si="1524"/>
        <v>2.4371211228563183</v>
      </c>
      <c r="AD666" s="33">
        <f t="shared" si="1524"/>
        <v>1.5333794987914857</v>
      </c>
      <c r="AE666" s="33">
        <f t="shared" si="1524"/>
        <v>0.96476644729021432</v>
      </c>
      <c r="AF666" s="33">
        <f t="shared" si="1524"/>
        <v>1.5979976143379269</v>
      </c>
      <c r="AG666" s="33">
        <f t="shared" si="1524"/>
        <v>1.0054226513254594</v>
      </c>
      <c r="AH666" s="33">
        <f t="shared" si="1524"/>
        <v>0.63258837105156518</v>
      </c>
      <c r="AI666" s="33">
        <f t="shared" si="1524"/>
        <v>6.0549066572072405</v>
      </c>
      <c r="AJ666" s="33">
        <f t="shared" si="1524"/>
        <v>3.8096053775022156</v>
      </c>
      <c r="AK666" s="33">
        <f t="shared" si="1524"/>
        <v>2.3969144288985302</v>
      </c>
      <c r="AL666" s="33">
        <f t="shared" si="1524"/>
        <v>3.9701458834003298</v>
      </c>
      <c r="AM666" s="33">
        <f t="shared" si="1524"/>
        <v>2.4979227530893562</v>
      </c>
      <c r="AN666" s="33">
        <f t="shared" si="1524"/>
        <v>1.5716344597033884</v>
      </c>
      <c r="AO666" s="33">
        <f t="shared" si="1524"/>
        <v>2.603187667099506</v>
      </c>
      <c r="AP666" s="33">
        <f t="shared" si="1524"/>
        <v>1.637864676811366</v>
      </c>
      <c r="AQ666" s="33">
        <f t="shared" si="1524"/>
        <v>1.030506072785516</v>
      </c>
      <c r="AR666" s="33">
        <f t="shared" si="1524"/>
        <v>1.5815767280477349</v>
      </c>
      <c r="AS666" s="33">
        <f t="shared" si="1524"/>
        <v>0.99509101448015713</v>
      </c>
      <c r="AT666" s="33">
        <f t="shared" si="1524"/>
        <v>0.62608794726098305</v>
      </c>
      <c r="AU666" s="33">
        <f t="shared" si="1524"/>
        <v>1.0370251255098026</v>
      </c>
      <c r="AV666" s="33">
        <f t="shared" si="1524"/>
        <v>0.65247190723320769</v>
      </c>
      <c r="AW666" s="33">
        <f t="shared" si="1524"/>
        <v>0.41052003394735054</v>
      </c>
      <c r="AX666" s="33">
        <f t="shared" si="1524"/>
        <v>0.67996771314794135</v>
      </c>
      <c r="AY666" s="33">
        <f t="shared" si="1524"/>
        <v>0.42781975068977846</v>
      </c>
      <c r="AZ666" s="33">
        <f t="shared" si="1524"/>
        <v>0.26917416156852469</v>
      </c>
      <c r="BA666" s="33">
        <f t="shared" si="1524"/>
        <v>2.2805378235324194</v>
      </c>
      <c r="BB666" s="33">
        <f t="shared" si="1524"/>
        <v>1.4348609562436303</v>
      </c>
      <c r="BC666" s="33">
        <f t="shared" si="1524"/>
        <v>0.90278088901125286</v>
      </c>
      <c r="BD666" s="33">
        <f t="shared" si="1524"/>
        <v>1.4953274038103954</v>
      </c>
      <c r="BE666" s="33">
        <f t="shared" si="1524"/>
        <v>0.94082496084423672</v>
      </c>
      <c r="BF666" s="33">
        <f t="shared" si="1524"/>
        <v>0.59194501798871269</v>
      </c>
      <c r="BG666" s="33">
        <f t="shared" si="1524"/>
        <v>0.98047224716619619</v>
      </c>
      <c r="BH666" s="33">
        <f t="shared" si="1524"/>
        <v>0.6168901614445117</v>
      </c>
      <c r="BI666" s="33">
        <f t="shared" si="1524"/>
        <v>0.3881328333228482</v>
      </c>
      <c r="BJ666" s="33">
        <f t="shared" si="1524"/>
        <v>3.715066833208752</v>
      </c>
      <c r="BK666" s="33">
        <f t="shared" si="1524"/>
        <v>2.3374329922536043</v>
      </c>
      <c r="BL666" s="33">
        <f t="shared" si="1524"/>
        <v>1.4706580631166364</v>
      </c>
      <c r="BM666" s="33">
        <f t="shared" si="1524"/>
        <v>2.4359347103831008</v>
      </c>
      <c r="BN666" s="33">
        <f t="shared" si="1524"/>
        <v>1.5326330358658311</v>
      </c>
      <c r="BO666" s="33">
        <f t="shared" si="1524"/>
        <v>0.96429679031006987</v>
      </c>
      <c r="BP666" s="33">
        <f t="shared" si="1524"/>
        <v>1.5972196947326838</v>
      </c>
      <c r="BQ666" s="33">
        <f t="shared" si="1524"/>
        <v>1.0049332025396767</v>
      </c>
      <c r="BR666" s="33">
        <f t="shared" si="1524"/>
        <v>0.63228042134533624</v>
      </c>
      <c r="BS666" s="33">
        <f t="shared" si="1524"/>
        <v>0.9703969985319385</v>
      </c>
      <c r="BT666" s="33">
        <f t="shared" si="1524"/>
        <v>0.61055105110809504</v>
      </c>
      <c r="BU666" s="33">
        <f t="shared" si="1524"/>
        <v>0.38414441365044133</v>
      </c>
      <c r="BV666" s="33">
        <f t="shared" si="1524"/>
        <v>0.63628027104262408</v>
      </c>
      <c r="BW666" s="33">
        <f t="shared" si="1524"/>
        <v>0.40033263589245499</v>
      </c>
      <c r="BX666" s="33">
        <f t="shared" si="1524"/>
        <v>0.25187991307350277</v>
      </c>
      <c r="BY666" s="33">
        <f t="shared" si="1524"/>
        <v>0.41720304569218042</v>
      </c>
      <c r="BZ666" s="33">
        <f t="shared" si="1524"/>
        <v>0.26249437957683019</v>
      </c>
      <c r="CA666" s="33">
        <f t="shared" si="1524"/>
        <v>0.16515531231347488</v>
      </c>
      <c r="CB666" s="33">
        <f t="shared" si="1524"/>
        <v>1.3992536813096217</v>
      </c>
      <c r="CC666" s="33">
        <f t="shared" si="1524"/>
        <v>0.88037762604677205</v>
      </c>
      <c r="CD666" s="33">
        <f t="shared" si="1524"/>
        <v>0.55391297146228236</v>
      </c>
      <c r="CE666" s="33">
        <f t="shared" ref="CE666:CS666" si="1525">EXP(CE665)</f>
        <v>0.91747760241219745</v>
      </c>
      <c r="CF666" s="33">
        <f t="shared" si="1525"/>
        <v>0.57725540718731461</v>
      </c>
      <c r="CG666" s="33">
        <f t="shared" si="1525"/>
        <v>0.36319557474852027</v>
      </c>
      <c r="CH666" s="33">
        <f t="shared" si="1525"/>
        <v>0.60158151604088694</v>
      </c>
      <c r="CI666" s="33">
        <f t="shared" si="1525"/>
        <v>0.37850099237902379</v>
      </c>
      <c r="CJ666" s="33">
        <f t="shared" si="1525"/>
        <v>0.23814395457949691</v>
      </c>
      <c r="CK666" s="33">
        <f t="shared" si="1525"/>
        <v>2.2794276372170539</v>
      </c>
      <c r="CL666" s="33">
        <f t="shared" si="1525"/>
        <v>1.4341624530302057</v>
      </c>
      <c r="CM666" s="33">
        <f t="shared" si="1525"/>
        <v>0.90234140715815159</v>
      </c>
      <c r="CN666" s="33">
        <f t="shared" si="1525"/>
        <v>1.4945994649866798</v>
      </c>
      <c r="CO666" s="33">
        <f t="shared" si="1525"/>
        <v>0.94036695879493692</v>
      </c>
      <c r="CP666" s="33">
        <f t="shared" si="1525"/>
        <v>0.59165685383215338</v>
      </c>
      <c r="CQ666" s="33">
        <f t="shared" si="1525"/>
        <v>0.97999494446147128</v>
      </c>
      <c r="CR666" s="33">
        <f t="shared" si="1525"/>
        <v>0.61658985376785214</v>
      </c>
      <c r="CS666" s="33">
        <f t="shared" si="1525"/>
        <v>0.38794388677013036</v>
      </c>
    </row>
    <row r="667" spans="1:111" ht="13.9" thickTop="1" thickBot="1" x14ac:dyDescent="0.4">
      <c r="H667" s="32">
        <f t="shared" ref="H667:H668" si="1526">H666</f>
        <v>2.4813606569084148E-12</v>
      </c>
      <c r="I667" s="32">
        <f t="shared" ref="I667:J667" si="1527">I662</f>
        <v>-0.42206612059164372</v>
      </c>
      <c r="J667" s="32">
        <f t="shared" si="1527"/>
        <v>-0.70000557526197449</v>
      </c>
      <c r="K667" s="32">
        <f t="shared" si="1522"/>
        <v>-0.42206612059338067</v>
      </c>
      <c r="L667" s="32">
        <f>$CE$5-$CE$7*SUMPRODUCT($B$5:$CD$5,Q667:CS667)</f>
        <v>5.397282620833721E-11</v>
      </c>
      <c r="M667" s="32">
        <f>SUMPRODUCT($B$7:$CD$7, LN(Q667:CS667))</f>
        <v>-2480.3390488774949</v>
      </c>
      <c r="O667" s="48">
        <f t="shared" si="1523"/>
        <v>1.0000000000000004</v>
      </c>
      <c r="P667" s="39" t="s">
        <v>366</v>
      </c>
      <c r="Q667" s="32">
        <f t="shared" ref="Q667:AV667" si="1528">Q666/$O666</f>
        <v>2.4834512836650686E-2</v>
      </c>
      <c r="R667" s="32">
        <f t="shared" si="1528"/>
        <v>1.5625293502673082E-2</v>
      </c>
      <c r="S667" s="32">
        <f t="shared" si="1528"/>
        <v>9.8310685073863084E-3</v>
      </c>
      <c r="T667" s="32">
        <f t="shared" si="1528"/>
        <v>1.6283758691361561E-2</v>
      </c>
      <c r="U667" s="32">
        <f t="shared" si="1528"/>
        <v>1.0245359373578233E-2</v>
      </c>
      <c r="V667" s="32">
        <f t="shared" si="1528"/>
        <v>6.4461400272071076E-3</v>
      </c>
      <c r="W667" s="32">
        <f t="shared" si="1528"/>
        <v>1.0677108863080648E-2</v>
      </c>
      <c r="X667" s="32">
        <f t="shared" si="1528"/>
        <v>6.717786688346699E-3</v>
      </c>
      <c r="Y667" s="32">
        <f t="shared" si="1528"/>
        <v>4.2266739591064932E-3</v>
      </c>
      <c r="Z667" s="32">
        <f t="shared" si="1528"/>
        <v>3.5809862935258056E-2</v>
      </c>
      <c r="AA667" s="32">
        <f t="shared" si="1528"/>
        <v>2.2530726587401975E-2</v>
      </c>
      <c r="AB667" s="32">
        <f t="shared" si="1528"/>
        <v>1.4175805181774401E-2</v>
      </c>
      <c r="AC667" s="32">
        <f t="shared" si="1528"/>
        <v>2.3480193497007494E-2</v>
      </c>
      <c r="AD667" s="32">
        <f t="shared" si="1528"/>
        <v>1.4773187511407529E-2</v>
      </c>
      <c r="AE667" s="32">
        <f t="shared" si="1528"/>
        <v>9.2949433860084058E-3</v>
      </c>
      <c r="AF667" s="32">
        <f t="shared" si="1528"/>
        <v>1.5395744118140396E-2</v>
      </c>
      <c r="AG667" s="32">
        <f t="shared" si="1528"/>
        <v>9.6866414139187111E-3</v>
      </c>
      <c r="AH667" s="32">
        <f t="shared" si="1528"/>
        <v>6.0946077800349066E-3</v>
      </c>
      <c r="AI667" s="32">
        <f t="shared" si="1528"/>
        <v>5.8335377172768675E-2</v>
      </c>
      <c r="AJ667" s="32">
        <f t="shared" si="1528"/>
        <v>3.6703252280771391E-2</v>
      </c>
      <c r="AK667" s="32">
        <f t="shared" si="1528"/>
        <v>2.3092826227834849E-2</v>
      </c>
      <c r="AL667" s="32">
        <f t="shared" si="1528"/>
        <v>3.8249963319153146E-2</v>
      </c>
      <c r="AM667" s="32">
        <f t="shared" si="1528"/>
        <v>2.4065980567422787E-2</v>
      </c>
      <c r="AN667" s="32">
        <f t="shared" si="1528"/>
        <v>1.5141751008727351E-2</v>
      </c>
      <c r="AO667" s="32">
        <f t="shared" si="1528"/>
        <v>2.5080144585051669E-2</v>
      </c>
      <c r="AP667" s="32">
        <f t="shared" si="1528"/>
        <v>1.5779839242611084E-2</v>
      </c>
      <c r="AQ667" s="32">
        <f t="shared" si="1528"/>
        <v>9.928305065316903E-3</v>
      </c>
      <c r="AR667" s="32">
        <f t="shared" si="1528"/>
        <v>1.5237538773371081E-2</v>
      </c>
      <c r="AS667" s="32">
        <f t="shared" si="1528"/>
        <v>9.5871023183877538E-3</v>
      </c>
      <c r="AT667" s="32">
        <f t="shared" si="1528"/>
        <v>6.0319801137347041E-3</v>
      </c>
      <c r="AU667" s="32">
        <f t="shared" si="1528"/>
        <v>9.9911122101682213E-3</v>
      </c>
      <c r="AV667" s="32">
        <f t="shared" si="1528"/>
        <v>6.2861736700398083E-3</v>
      </c>
      <c r="AW667" s="32">
        <f t="shared" ref="AW667:CB667" si="1529">AW666/$O666</f>
        <v>3.9551131624450467E-3</v>
      </c>
      <c r="AX667" s="32">
        <f t="shared" si="1529"/>
        <v>6.551079192042529E-3</v>
      </c>
      <c r="AY667" s="32">
        <f t="shared" si="1529"/>
        <v>4.1217855090699687E-3</v>
      </c>
      <c r="AZ667" s="32">
        <f t="shared" si="1529"/>
        <v>2.5933308520244328E-3</v>
      </c>
      <c r="BA667" s="32">
        <f t="shared" si="1529"/>
        <v>2.1971607759497663E-2</v>
      </c>
      <c r="BB667" s="32">
        <f t="shared" si="1529"/>
        <v>1.3824020717696558E-2</v>
      </c>
      <c r="BC667" s="32">
        <f t="shared" si="1529"/>
        <v>8.6977498822631855E-3</v>
      </c>
      <c r="BD667" s="32">
        <f t="shared" si="1529"/>
        <v>1.4406578505091357E-2</v>
      </c>
      <c r="BE667" s="32">
        <f t="shared" si="1529"/>
        <v>9.0642815903818133E-3</v>
      </c>
      <c r="BF667" s="32">
        <f t="shared" si="1529"/>
        <v>5.7030335635000684E-3</v>
      </c>
      <c r="BG667" s="32">
        <f t="shared" si="1529"/>
        <v>9.4462593040622132E-3</v>
      </c>
      <c r="BH667" s="32">
        <f t="shared" si="1529"/>
        <v>5.9433649896486005E-3</v>
      </c>
      <c r="BI667" s="32">
        <f t="shared" si="1529"/>
        <v>3.7394259741515201E-3</v>
      </c>
      <c r="BJ667" s="32">
        <f t="shared" si="1529"/>
        <v>3.5792430372037394E-2</v>
      </c>
      <c r="BK667" s="32">
        <f t="shared" si="1529"/>
        <v>2.2519758427139745E-2</v>
      </c>
      <c r="BL667" s="32">
        <f t="shared" si="1529"/>
        <v>1.4168904272366235E-2</v>
      </c>
      <c r="BM667" s="32">
        <f t="shared" si="1529"/>
        <v>2.3468763127717618E-2</v>
      </c>
      <c r="BN667" s="32">
        <f t="shared" si="1529"/>
        <v>1.4765995790910614E-2</v>
      </c>
      <c r="BO667" s="32">
        <f t="shared" si="1529"/>
        <v>9.2904185240031533E-3</v>
      </c>
      <c r="BP667" s="32">
        <f t="shared" si="1529"/>
        <v>1.5388249331490312E-2</v>
      </c>
      <c r="BQ667" s="32">
        <f t="shared" si="1529"/>
        <v>9.6819258697919651E-3</v>
      </c>
      <c r="BR667" s="32">
        <f t="shared" si="1529"/>
        <v>6.0916408701748304E-3</v>
      </c>
      <c r="BS667" s="32">
        <f t="shared" si="1529"/>
        <v>9.3491903544543377E-3</v>
      </c>
      <c r="BT667" s="32">
        <f t="shared" si="1529"/>
        <v>5.8822914812775851E-3</v>
      </c>
      <c r="BU667" s="32">
        <f t="shared" si="1529"/>
        <v>3.7009999538864182E-3</v>
      </c>
      <c r="BV667" s="32">
        <f t="shared" si="1529"/>
        <v>6.1301770118423375E-3</v>
      </c>
      <c r="BW667" s="32">
        <f t="shared" si="1529"/>
        <v>3.8569637207465399E-3</v>
      </c>
      <c r="BX667" s="32">
        <f t="shared" si="1529"/>
        <v>2.4267111886682978E-3</v>
      </c>
      <c r="BY667" s="32">
        <f t="shared" si="1529"/>
        <v>4.0194999536634782E-3</v>
      </c>
      <c r="BZ667" s="32">
        <f t="shared" si="1529"/>
        <v>2.5289751775313275E-3</v>
      </c>
      <c r="CA667" s="32">
        <f t="shared" si="1529"/>
        <v>1.5911719174770442E-3</v>
      </c>
      <c r="CB667" s="32">
        <f t="shared" si="1529"/>
        <v>1.348096607937321E-2</v>
      </c>
      <c r="CC667" s="32">
        <f t="shared" ref="CC667:CS667" si="1530">CC666/$O666</f>
        <v>8.4819079430025549E-3</v>
      </c>
      <c r="CD667" s="32">
        <f t="shared" si="1530"/>
        <v>5.3366177119640659E-3</v>
      </c>
      <c r="CE667" s="32">
        <f t="shared" si="1530"/>
        <v>8.8393438601692999E-3</v>
      </c>
      <c r="CF667" s="32">
        <f t="shared" si="1530"/>
        <v>5.5615080148608128E-3</v>
      </c>
      <c r="CG667" s="32">
        <f t="shared" si="1530"/>
        <v>3.4991705140848149E-3</v>
      </c>
      <c r="CH667" s="32">
        <f t="shared" si="1530"/>
        <v>5.7958754156249232E-3</v>
      </c>
      <c r="CI667" s="32">
        <f t="shared" si="1530"/>
        <v>3.6466289904594092E-3</v>
      </c>
      <c r="CJ667" s="32">
        <f t="shared" si="1530"/>
        <v>2.2943735053741155E-3</v>
      </c>
      <c r="CK667" s="32">
        <f t="shared" si="1530"/>
        <v>2.1960911783307543E-2</v>
      </c>
      <c r="CL667" s="32">
        <f t="shared" si="1530"/>
        <v>1.3817291060128177E-2</v>
      </c>
      <c r="CM667" s="32">
        <f t="shared" si="1530"/>
        <v>8.6935157394245448E-3</v>
      </c>
      <c r="CN667" s="32">
        <f t="shared" si="1530"/>
        <v>1.4399565253154665E-2</v>
      </c>
      <c r="CO667" s="32">
        <f t="shared" si="1530"/>
        <v>9.0598690166124058E-3</v>
      </c>
      <c r="CP667" s="32">
        <f t="shared" si="1530"/>
        <v>5.7002572754889973E-3</v>
      </c>
      <c r="CQ667" s="32">
        <f t="shared" si="1530"/>
        <v>9.441660780107667E-3</v>
      </c>
      <c r="CR667" s="32">
        <f t="shared" si="1530"/>
        <v>5.9404717061386121E-3</v>
      </c>
      <c r="CS667" s="32">
        <f t="shared" si="1530"/>
        <v>3.7376055879684944E-3</v>
      </c>
    </row>
    <row r="668" spans="1:111" ht="13.15" thickTop="1" x14ac:dyDescent="0.35">
      <c r="H668" s="34">
        <f t="shared" si="1526"/>
        <v>2.4813606569084148E-12</v>
      </c>
      <c r="I668" s="34">
        <f t="shared" ref="I668:J668" si="1531">I663</f>
        <v>-0.46334335275183891</v>
      </c>
      <c r="J668" s="34">
        <f t="shared" si="1531"/>
        <v>0.65001637801086698</v>
      </c>
      <c r="K668" s="34">
        <f t="shared" si="1522"/>
        <v>-0.46334335275022598</v>
      </c>
      <c r="L668" s="34">
        <f>$CE$6-$CE$7*SUMPRODUCT($B$6:$CD$6,Q667:CS667)</f>
        <v>-4.9084292186307721E-11</v>
      </c>
    </row>
    <row r="670" spans="1:111" ht="27.75" customHeight="1" x14ac:dyDescent="0.35">
      <c r="A670" s="40" t="s">
        <v>354</v>
      </c>
      <c r="B670" s="40"/>
      <c r="C670" s="40">
        <f>1+C612</f>
        <v>12</v>
      </c>
      <c r="D670" s="40"/>
    </row>
    <row r="671" spans="1:111" ht="13.15" x14ac:dyDescent="0.35">
      <c r="B671" s="37" t="s">
        <v>349</v>
      </c>
      <c r="D671" s="37" t="s">
        <v>350</v>
      </c>
      <c r="F671" s="37" t="s">
        <v>348</v>
      </c>
      <c r="H671" s="37" t="s">
        <v>355</v>
      </c>
      <c r="I671" s="37"/>
      <c r="J671" s="37"/>
      <c r="K671" s="37"/>
      <c r="M671" s="37" t="s">
        <v>356</v>
      </c>
      <c r="N671" s="37" t="s">
        <v>357</v>
      </c>
      <c r="P671" s="37" t="s">
        <v>358</v>
      </c>
      <c r="R671" s="37" t="s">
        <v>359</v>
      </c>
      <c r="T671" s="37" t="s">
        <v>360</v>
      </c>
      <c r="V671" s="37" t="s">
        <v>361</v>
      </c>
      <c r="X671" s="37" t="s">
        <v>362</v>
      </c>
      <c r="Y671" s="37"/>
      <c r="Z671" s="37"/>
      <c r="AA671" s="37"/>
      <c r="AC671" s="37" t="s">
        <v>336</v>
      </c>
    </row>
    <row r="672" spans="1:111" ht="13.15" x14ac:dyDescent="0.35">
      <c r="B672" s="36">
        <f>K665</f>
        <v>-0.48847229296131994</v>
      </c>
      <c r="D672" s="36">
        <f>$CE$3-$CE$7*SUMPRODUCT($B$3:$CD$3,AE674:DG674)</f>
        <v>-7.4834360930253752E-11</v>
      </c>
      <c r="F672" s="36">
        <f>SUMPRODUCT(D672:D675,D672:D675)</f>
        <v>1.1896394439670437E-20</v>
      </c>
      <c r="H672" s="36">
        <f t="shared" ref="H672:K675" si="1532">X614</f>
        <v>-2.8081917328666248E-3</v>
      </c>
      <c r="I672" s="36">
        <f t="shared" si="1532"/>
        <v>-4.4790368131618352E-7</v>
      </c>
      <c r="J672" s="36">
        <f t="shared" si="1532"/>
        <v>-2.1120342105188268E-7</v>
      </c>
      <c r="K672" s="36">
        <f t="shared" si="1532"/>
        <v>-3.0220674524417297E-7</v>
      </c>
      <c r="M672" s="36">
        <f t="array" ref="M672:M675">MMULT(H672:K675,D672:D675)</f>
        <v>2.1013869031060599E-13</v>
      </c>
      <c r="N672" s="36">
        <f>IFERROR(M672/(MAX(ABS(M672),ABS(M673),ABS(M674),ABS(M675))),0)</f>
        <v>1</v>
      </c>
      <c r="P672" s="36">
        <f>L723</f>
        <v>-2.3590018827235326E-12</v>
      </c>
      <c r="R672" s="36">
        <f>H723*J723</f>
        <v>-2.035491163870184E-13</v>
      </c>
      <c r="T672" s="36">
        <f>P672-D672</f>
        <v>7.2475359047530219E-11</v>
      </c>
      <c r="V672" s="36">
        <f t="array" ref="V672:V675">MMULT(H672:K675,T672:T675)</f>
        <v>-2.0351449518228131E-13</v>
      </c>
      <c r="X672" s="36">
        <f t="array" ref="X672:AA675">H672:K675+MMULT(R672:R675,TRANSPOSE(R672:R675))*((SUMPRODUCT(R672:R675,T672:T675)+SUMPRODUCT(V672:V675,T672:T675))/SUMPRODUCT(R672:R675,T672:T675)^2)-(MMULT(V672:V675,TRANSPOSE(R672:R675))+MMULT(R672:R675,TRANSPOSE(V672:V675)))/SUMPRODUCT(R672:R675,T672:T675)</f>
        <v>-2.8081022739733612E-3</v>
      </c>
      <c r="Y672" s="36">
        <v>1.6355359756456411E-6</v>
      </c>
      <c r="Z672" s="36">
        <v>-2.250081633748454E-6</v>
      </c>
      <c r="AA672" s="36">
        <v>-2.0982136216573296E-6</v>
      </c>
      <c r="AC672" s="43">
        <f>SUM(AE672:DG672)</f>
        <v>-1.6469506083633336</v>
      </c>
      <c r="AD672" s="37" t="s">
        <v>363</v>
      </c>
      <c r="AE672" s="36">
        <f t="shared" ref="AE672:BJ672" si="1533">SUMPRODUCT(B$3:B$6,$B672:$B675)</f>
        <v>0.94689457154406198</v>
      </c>
      <c r="AF672" s="36">
        <f t="shared" si="1533"/>
        <v>0.483551218793836</v>
      </c>
      <c r="AG672" s="36">
        <f t="shared" si="1533"/>
        <v>2.0207866043610023E-2</v>
      </c>
      <c r="AH672" s="36">
        <f t="shared" si="1533"/>
        <v>0.52482845095068131</v>
      </c>
      <c r="AI672" s="36">
        <f t="shared" si="1533"/>
        <v>6.1485098200455335E-2</v>
      </c>
      <c r="AJ672" s="36">
        <f t="shared" si="1533"/>
        <v>-0.40185825454977064</v>
      </c>
      <c r="AK672" s="36">
        <f t="shared" si="1533"/>
        <v>0.10276233035730065</v>
      </c>
      <c r="AL672" s="36">
        <f t="shared" si="1533"/>
        <v>-0.36058102239292533</v>
      </c>
      <c r="AM672" s="36">
        <f t="shared" si="1533"/>
        <v>-0.82392437514315131</v>
      </c>
      <c r="AN672" s="36">
        <f t="shared" si="1533"/>
        <v>1.3128835956248031</v>
      </c>
      <c r="AO672" s="36">
        <f t="shared" si="1533"/>
        <v>0.84954024287457708</v>
      </c>
      <c r="AP672" s="36">
        <f t="shared" si="1533"/>
        <v>0.3861968901243511</v>
      </c>
      <c r="AQ672" s="36">
        <f t="shared" si="1533"/>
        <v>0.89081747503142239</v>
      </c>
      <c r="AR672" s="36">
        <f t="shared" si="1533"/>
        <v>0.42747412228119641</v>
      </c>
      <c r="AS672" s="36">
        <f t="shared" si="1533"/>
        <v>-3.5869230469029567E-2</v>
      </c>
      <c r="AT672" s="36">
        <f t="shared" si="1533"/>
        <v>0.46875135443804172</v>
      </c>
      <c r="AU672" s="36">
        <f t="shared" si="1533"/>
        <v>5.4080016878157444E-3</v>
      </c>
      <c r="AV672" s="36">
        <f t="shared" si="1533"/>
        <v>-0.45793535106241023</v>
      </c>
      <c r="AW672" s="36">
        <f t="shared" si="1533"/>
        <v>1.8008689610657913</v>
      </c>
      <c r="AX672" s="36">
        <f t="shared" si="1533"/>
        <v>1.3375256083155653</v>
      </c>
      <c r="AY672" s="36">
        <f t="shared" si="1533"/>
        <v>0.87418225556533935</v>
      </c>
      <c r="AZ672" s="36">
        <f t="shared" si="1533"/>
        <v>1.3788028404724106</v>
      </c>
      <c r="BA672" s="36">
        <f t="shared" si="1533"/>
        <v>0.91545948772218455</v>
      </c>
      <c r="BB672" s="36">
        <f t="shared" si="1533"/>
        <v>0.45211613497195857</v>
      </c>
      <c r="BC672" s="36">
        <f t="shared" si="1533"/>
        <v>0.95673671987902986</v>
      </c>
      <c r="BD672" s="36">
        <f t="shared" si="1533"/>
        <v>0.49339336712880388</v>
      </c>
      <c r="BE672" s="36">
        <f t="shared" si="1533"/>
        <v>3.0050014378577905E-2</v>
      </c>
      <c r="BF672" s="36">
        <f t="shared" si="1533"/>
        <v>0.45842227858274204</v>
      </c>
      <c r="BG672" s="36">
        <f t="shared" si="1533"/>
        <v>-4.9210741674839409E-3</v>
      </c>
      <c r="BH672" s="36">
        <f t="shared" si="1533"/>
        <v>-0.46826442691770992</v>
      </c>
      <c r="BI672" s="36">
        <f t="shared" si="1533"/>
        <v>3.6356157989361371E-2</v>
      </c>
      <c r="BJ672" s="36">
        <f t="shared" si="1533"/>
        <v>-0.42698719476086461</v>
      </c>
      <c r="BK672" s="36">
        <f t="shared" ref="BK672:CP672" si="1534">SUMPRODUCT(AH$3:AH$6,$B672:$B675)</f>
        <v>-0.89033054751109053</v>
      </c>
      <c r="BL672" s="36">
        <f t="shared" si="1534"/>
        <v>-0.38570996260401924</v>
      </c>
      <c r="BM672" s="36">
        <f t="shared" si="1534"/>
        <v>-0.84905331535424522</v>
      </c>
      <c r="BN672" s="36">
        <f t="shared" si="1534"/>
        <v>-1.3123966681044712</v>
      </c>
      <c r="BO672" s="36">
        <f t="shared" si="1534"/>
        <v>0.82441130266348317</v>
      </c>
      <c r="BP672" s="36">
        <f t="shared" si="1534"/>
        <v>0.36106794991325714</v>
      </c>
      <c r="BQ672" s="36">
        <f t="shared" si="1534"/>
        <v>-0.10227540283696884</v>
      </c>
      <c r="BR672" s="36">
        <f t="shared" si="1534"/>
        <v>0.40234518207010245</v>
      </c>
      <c r="BS672" s="36">
        <f t="shared" si="1534"/>
        <v>-6.099817068012351E-2</v>
      </c>
      <c r="BT672" s="36">
        <f t="shared" si="1534"/>
        <v>-0.52434152343034945</v>
      </c>
      <c r="BU672" s="36">
        <f t="shared" si="1534"/>
        <v>-1.972093852327822E-2</v>
      </c>
      <c r="BV672" s="36">
        <f t="shared" si="1534"/>
        <v>-0.4830642912735042</v>
      </c>
      <c r="BW672" s="36">
        <f t="shared" si="1534"/>
        <v>-0.94640764402373012</v>
      </c>
      <c r="BX672" s="36">
        <f t="shared" si="1534"/>
        <v>1.3123966681044712</v>
      </c>
      <c r="BY672" s="36">
        <f t="shared" si="1534"/>
        <v>0.84905331535424522</v>
      </c>
      <c r="BZ672" s="36">
        <f t="shared" si="1534"/>
        <v>0.38570996260401924</v>
      </c>
      <c r="CA672" s="36">
        <f t="shared" si="1534"/>
        <v>0.89033054751109053</v>
      </c>
      <c r="CB672" s="36">
        <f t="shared" si="1534"/>
        <v>0.42698719476086461</v>
      </c>
      <c r="CC672" s="36">
        <f t="shared" si="1534"/>
        <v>-3.6356157989361371E-2</v>
      </c>
      <c r="CD672" s="36">
        <f t="shared" si="1534"/>
        <v>0.46826442691770992</v>
      </c>
      <c r="CE672" s="36">
        <f t="shared" si="1534"/>
        <v>4.9210741674839409E-3</v>
      </c>
      <c r="CF672" s="36">
        <f t="shared" si="1534"/>
        <v>-0.45842227858274204</v>
      </c>
      <c r="CG672" s="36">
        <f t="shared" si="1534"/>
        <v>-3.0050014378577905E-2</v>
      </c>
      <c r="CH672" s="36">
        <f t="shared" si="1534"/>
        <v>-0.49339336712880388</v>
      </c>
      <c r="CI672" s="36">
        <f t="shared" si="1534"/>
        <v>-0.95673671987902986</v>
      </c>
      <c r="CJ672" s="36">
        <f t="shared" si="1534"/>
        <v>-0.45211613497195857</v>
      </c>
      <c r="CK672" s="36">
        <f t="shared" si="1534"/>
        <v>-0.91545948772218455</v>
      </c>
      <c r="CL672" s="36">
        <f t="shared" si="1534"/>
        <v>-1.3788028404724106</v>
      </c>
      <c r="CM672" s="36">
        <f t="shared" si="1534"/>
        <v>-0.87418225556533935</v>
      </c>
      <c r="CN672" s="36">
        <f t="shared" si="1534"/>
        <v>-1.3375256083155653</v>
      </c>
      <c r="CO672" s="36">
        <f t="shared" si="1534"/>
        <v>-1.8008689610657913</v>
      </c>
      <c r="CP672" s="36">
        <f t="shared" si="1534"/>
        <v>0.33593900970216317</v>
      </c>
      <c r="CQ672" s="36">
        <f t="shared" ref="CQ672:DG672" si="1535">SUMPRODUCT(BN$3:BN$6,$B672:$B675)</f>
        <v>-0.12740434304806281</v>
      </c>
      <c r="CR672" s="36">
        <f t="shared" si="1535"/>
        <v>-0.59074769579828879</v>
      </c>
      <c r="CS672" s="36">
        <f t="shared" si="1535"/>
        <v>-8.6127110891217495E-2</v>
      </c>
      <c r="CT672" s="36">
        <f t="shared" si="1535"/>
        <v>-0.54947046364144347</v>
      </c>
      <c r="CU672" s="36">
        <f t="shared" si="1535"/>
        <v>-1.0128138163916693</v>
      </c>
      <c r="CV672" s="36">
        <f t="shared" si="1535"/>
        <v>-0.50819323148459816</v>
      </c>
      <c r="CW672" s="36">
        <f t="shared" si="1535"/>
        <v>-0.97153658423482414</v>
      </c>
      <c r="CX672" s="36">
        <f t="shared" si="1535"/>
        <v>-1.43487993698505</v>
      </c>
      <c r="CY672" s="36">
        <f t="shared" si="1535"/>
        <v>0.82392437514315131</v>
      </c>
      <c r="CZ672" s="36">
        <f t="shared" si="1535"/>
        <v>0.36058102239292533</v>
      </c>
      <c r="DA672" s="36">
        <f t="shared" si="1535"/>
        <v>-0.10276233035730065</v>
      </c>
      <c r="DB672" s="36">
        <f t="shared" si="1535"/>
        <v>0.40185825454977064</v>
      </c>
      <c r="DC672" s="36">
        <f t="shared" si="1535"/>
        <v>-6.1485098200455335E-2</v>
      </c>
      <c r="DD672" s="36">
        <f t="shared" si="1535"/>
        <v>-0.52482845095068131</v>
      </c>
      <c r="DE672" s="36">
        <f t="shared" si="1535"/>
        <v>-2.0207866043610023E-2</v>
      </c>
      <c r="DF672" s="36">
        <f t="shared" si="1535"/>
        <v>-0.483551218793836</v>
      </c>
      <c r="DG672" s="36">
        <f t="shared" si="1535"/>
        <v>-0.94689457154406198</v>
      </c>
    </row>
    <row r="673" spans="2:111" ht="13.15" x14ac:dyDescent="0.35">
      <c r="B673" s="35">
        <f t="shared" ref="B673:B675" si="1536">K666</f>
        <v>0.42698719476086461</v>
      </c>
      <c r="D673" s="35">
        <f>$CE$4-$CE$7*SUMPRODUCT($B$4:$CD$4,AE674:DG674)</f>
        <v>3.12070369545836E-11</v>
      </c>
      <c r="F673" s="37" t="s">
        <v>364</v>
      </c>
      <c r="H673" s="35">
        <f t="shared" si="1532"/>
        <v>-4.4790368131618352E-7</v>
      </c>
      <c r="I673" s="35">
        <f t="shared" si="1532"/>
        <v>-2.5723778449258604E-3</v>
      </c>
      <c r="J673" s="35">
        <f t="shared" si="1532"/>
        <v>-5.3079286937930594E-7</v>
      </c>
      <c r="K673" s="35">
        <f t="shared" si="1532"/>
        <v>-5.7771183514018082E-7</v>
      </c>
      <c r="M673" s="35">
        <v>-8.0243063696779966E-14</v>
      </c>
      <c r="N673" s="35">
        <f>IFERROR(M673/(MAX(ABS(M672),ABS(M673),ABS(M674),ABS(M675))),0)</f>
        <v>-0.38185763686912055</v>
      </c>
      <c r="P673" s="35">
        <f>L724</f>
        <v>1.1084466677857563E-12</v>
      </c>
      <c r="R673" s="35">
        <f>H724*J724</f>
        <v>7.7726784570344427E-14</v>
      </c>
      <c r="T673" s="35">
        <f>P673-D673</f>
        <v>-3.0098590286797844E-11</v>
      </c>
      <c r="V673" s="35">
        <v>7.7392884167993178E-14</v>
      </c>
      <c r="X673" s="35">
        <v>1.6355359756456411E-6</v>
      </c>
      <c r="Y673" s="35">
        <v>-2.573982044085113E-3</v>
      </c>
      <c r="Z673" s="35">
        <v>-1.2358713945222243E-6</v>
      </c>
      <c r="AA673" s="35">
        <v>1.4816040667162524E-6</v>
      </c>
      <c r="AC673" s="43">
        <f t="shared" ref="AC673:AC674" si="1537">SUM(AE673:DG673)</f>
        <v>103.79476315503638</v>
      </c>
      <c r="AD673" s="37" t="s">
        <v>365</v>
      </c>
      <c r="AE673" s="35">
        <f>EXP(AE672)</f>
        <v>2.5776923779508687</v>
      </c>
      <c r="AF673" s="35">
        <f t="shared" ref="AF673:CQ673" si="1538">EXP(AF672)</f>
        <v>1.6218236383378812</v>
      </c>
      <c r="AG673" s="35">
        <f t="shared" si="1538"/>
        <v>1.0204134272850989</v>
      </c>
      <c r="AH673" s="35">
        <f t="shared" si="1538"/>
        <v>1.6901688766436385</v>
      </c>
      <c r="AI673" s="35">
        <f t="shared" si="1538"/>
        <v>1.0634146496187846</v>
      </c>
      <c r="AJ673" s="35">
        <f t="shared" si="1538"/>
        <v>0.66907557738816148</v>
      </c>
      <c r="AK673" s="35">
        <f t="shared" si="1538"/>
        <v>1.1082279856239956</v>
      </c>
      <c r="AL673" s="35">
        <f t="shared" si="1538"/>
        <v>0.69727107824300183</v>
      </c>
      <c r="AM673" s="35">
        <f t="shared" si="1538"/>
        <v>0.43870662251901837</v>
      </c>
      <c r="AN673" s="35">
        <f t="shared" si="1538"/>
        <v>3.7168762419794259</v>
      </c>
      <c r="AO673" s="35">
        <f t="shared" si="1538"/>
        <v>2.3385714298502691</v>
      </c>
      <c r="AP673" s="35">
        <f t="shared" si="1538"/>
        <v>1.4713743413742113</v>
      </c>
      <c r="AQ673" s="35">
        <f t="shared" si="1538"/>
        <v>2.4371211228563183</v>
      </c>
      <c r="AR673" s="35">
        <f t="shared" si="1538"/>
        <v>1.5333794987914857</v>
      </c>
      <c r="AS673" s="35">
        <f t="shared" si="1538"/>
        <v>0.96476644729021432</v>
      </c>
      <c r="AT673" s="35">
        <f t="shared" si="1538"/>
        <v>1.5979976143379269</v>
      </c>
      <c r="AU673" s="35">
        <f t="shared" si="1538"/>
        <v>1.0054226513254594</v>
      </c>
      <c r="AV673" s="35">
        <f t="shared" si="1538"/>
        <v>0.63258837105156518</v>
      </c>
      <c r="AW673" s="35">
        <f t="shared" si="1538"/>
        <v>6.0549066572072405</v>
      </c>
      <c r="AX673" s="35">
        <f t="shared" si="1538"/>
        <v>3.8096053775022156</v>
      </c>
      <c r="AY673" s="35">
        <f t="shared" si="1538"/>
        <v>2.3969144288985302</v>
      </c>
      <c r="AZ673" s="35">
        <f t="shared" si="1538"/>
        <v>3.9701458834003298</v>
      </c>
      <c r="BA673" s="35">
        <f t="shared" si="1538"/>
        <v>2.4979227530893562</v>
      </c>
      <c r="BB673" s="35">
        <f t="shared" si="1538"/>
        <v>1.5716344597033884</v>
      </c>
      <c r="BC673" s="35">
        <f t="shared" si="1538"/>
        <v>2.603187667099506</v>
      </c>
      <c r="BD673" s="35">
        <f t="shared" si="1538"/>
        <v>1.637864676811366</v>
      </c>
      <c r="BE673" s="35">
        <f t="shared" si="1538"/>
        <v>1.030506072785516</v>
      </c>
      <c r="BF673" s="35">
        <f t="shared" si="1538"/>
        <v>1.5815767280477349</v>
      </c>
      <c r="BG673" s="35">
        <f t="shared" si="1538"/>
        <v>0.99509101448015713</v>
      </c>
      <c r="BH673" s="35">
        <f t="shared" si="1538"/>
        <v>0.62608794726098305</v>
      </c>
      <c r="BI673" s="35">
        <f t="shared" si="1538"/>
        <v>1.0370251255098026</v>
      </c>
      <c r="BJ673" s="35">
        <f t="shared" si="1538"/>
        <v>0.65247190723320769</v>
      </c>
      <c r="BK673" s="35">
        <f t="shared" si="1538"/>
        <v>0.41052003394735054</v>
      </c>
      <c r="BL673" s="35">
        <f t="shared" si="1538"/>
        <v>0.67996771314794135</v>
      </c>
      <c r="BM673" s="35">
        <f t="shared" si="1538"/>
        <v>0.42781975068977846</v>
      </c>
      <c r="BN673" s="35">
        <f t="shared" si="1538"/>
        <v>0.26917416156852469</v>
      </c>
      <c r="BO673" s="35">
        <f t="shared" si="1538"/>
        <v>2.2805378235324194</v>
      </c>
      <c r="BP673" s="35">
        <f t="shared" si="1538"/>
        <v>1.4348609562436303</v>
      </c>
      <c r="BQ673" s="35">
        <f t="shared" si="1538"/>
        <v>0.90278088901125286</v>
      </c>
      <c r="BR673" s="35">
        <f t="shared" si="1538"/>
        <v>1.4953274038103954</v>
      </c>
      <c r="BS673" s="35">
        <f t="shared" si="1538"/>
        <v>0.94082496084423672</v>
      </c>
      <c r="BT673" s="35">
        <f t="shared" si="1538"/>
        <v>0.59194501798871269</v>
      </c>
      <c r="BU673" s="35">
        <f t="shared" si="1538"/>
        <v>0.98047224716619619</v>
      </c>
      <c r="BV673" s="35">
        <f t="shared" si="1538"/>
        <v>0.6168901614445117</v>
      </c>
      <c r="BW673" s="35">
        <f t="shared" si="1538"/>
        <v>0.3881328333228482</v>
      </c>
      <c r="BX673" s="35">
        <f t="shared" si="1538"/>
        <v>3.715066833208752</v>
      </c>
      <c r="BY673" s="35">
        <f t="shared" si="1538"/>
        <v>2.3374329922536043</v>
      </c>
      <c r="BZ673" s="35">
        <f t="shared" si="1538"/>
        <v>1.4706580631166364</v>
      </c>
      <c r="CA673" s="35">
        <f t="shared" si="1538"/>
        <v>2.4359347103831008</v>
      </c>
      <c r="CB673" s="35">
        <f t="shared" si="1538"/>
        <v>1.5326330358658311</v>
      </c>
      <c r="CC673" s="35">
        <f t="shared" si="1538"/>
        <v>0.96429679031006987</v>
      </c>
      <c r="CD673" s="35">
        <f t="shared" si="1538"/>
        <v>1.5972196947326838</v>
      </c>
      <c r="CE673" s="35">
        <f t="shared" si="1538"/>
        <v>1.0049332025396767</v>
      </c>
      <c r="CF673" s="35">
        <f t="shared" si="1538"/>
        <v>0.63228042134533624</v>
      </c>
      <c r="CG673" s="35">
        <f t="shared" si="1538"/>
        <v>0.9703969985319385</v>
      </c>
      <c r="CH673" s="35">
        <f t="shared" si="1538"/>
        <v>0.61055105110809504</v>
      </c>
      <c r="CI673" s="35">
        <f t="shared" si="1538"/>
        <v>0.38414441365044133</v>
      </c>
      <c r="CJ673" s="35">
        <f t="shared" si="1538"/>
        <v>0.63628027104262408</v>
      </c>
      <c r="CK673" s="35">
        <f t="shared" si="1538"/>
        <v>0.40033263589245499</v>
      </c>
      <c r="CL673" s="35">
        <f t="shared" si="1538"/>
        <v>0.25187991307350277</v>
      </c>
      <c r="CM673" s="35">
        <f t="shared" si="1538"/>
        <v>0.41720304569218042</v>
      </c>
      <c r="CN673" s="35">
        <f t="shared" si="1538"/>
        <v>0.26249437957683019</v>
      </c>
      <c r="CO673" s="35">
        <f t="shared" si="1538"/>
        <v>0.16515531231347488</v>
      </c>
      <c r="CP673" s="35">
        <f t="shared" si="1538"/>
        <v>1.3992536813096217</v>
      </c>
      <c r="CQ673" s="35">
        <f t="shared" si="1538"/>
        <v>0.88037762604677205</v>
      </c>
      <c r="CR673" s="35">
        <f t="shared" ref="CR673:DG673" si="1539">EXP(CR672)</f>
        <v>0.55391297146228236</v>
      </c>
      <c r="CS673" s="35">
        <f t="shared" si="1539"/>
        <v>0.91747760241219745</v>
      </c>
      <c r="CT673" s="35">
        <f t="shared" si="1539"/>
        <v>0.57725540718731461</v>
      </c>
      <c r="CU673" s="35">
        <f t="shared" si="1539"/>
        <v>0.36319557474852027</v>
      </c>
      <c r="CV673" s="35">
        <f t="shared" si="1539"/>
        <v>0.60158151604088694</v>
      </c>
      <c r="CW673" s="35">
        <f t="shared" si="1539"/>
        <v>0.37850099237902379</v>
      </c>
      <c r="CX673" s="35">
        <f t="shared" si="1539"/>
        <v>0.23814395457949691</v>
      </c>
      <c r="CY673" s="35">
        <f t="shared" si="1539"/>
        <v>2.2794276372170539</v>
      </c>
      <c r="CZ673" s="35">
        <f t="shared" si="1539"/>
        <v>1.4341624530302057</v>
      </c>
      <c r="DA673" s="35">
        <f t="shared" si="1539"/>
        <v>0.90234140715815159</v>
      </c>
      <c r="DB673" s="35">
        <f t="shared" si="1539"/>
        <v>1.4945994649866798</v>
      </c>
      <c r="DC673" s="35">
        <f t="shared" si="1539"/>
        <v>0.94036695879493692</v>
      </c>
      <c r="DD673" s="35">
        <f t="shared" si="1539"/>
        <v>0.59165685383215338</v>
      </c>
      <c r="DE673" s="35">
        <f t="shared" si="1539"/>
        <v>0.97999494446147128</v>
      </c>
      <c r="DF673" s="35">
        <f t="shared" si="1539"/>
        <v>0.61658985376785214</v>
      </c>
      <c r="DG673" s="35">
        <f t="shared" si="1539"/>
        <v>0.38794388677013036</v>
      </c>
    </row>
    <row r="674" spans="2:111" ht="13.15" x14ac:dyDescent="0.35">
      <c r="B674" s="36">
        <f t="shared" si="1536"/>
        <v>-0.42206612059338067</v>
      </c>
      <c r="D674" s="36">
        <f>$CE$5-$CE$7*SUMPRODUCT($B$5:$CD$5,AE674:DG674)</f>
        <v>5.397282620833721E-11</v>
      </c>
      <c r="F674" s="36">
        <f>SUMPRODUCT($B$7:$CD$7, LN(AE674:DG674))</f>
        <v>-2480.3390488774949</v>
      </c>
      <c r="H674" s="36">
        <f t="shared" si="1532"/>
        <v>-2.1120342105188268E-7</v>
      </c>
      <c r="I674" s="36">
        <f t="shared" si="1532"/>
        <v>-5.3079286937930594E-7</v>
      </c>
      <c r="J674" s="36">
        <f t="shared" si="1532"/>
        <v>-2.7273875981566427E-3</v>
      </c>
      <c r="K674" s="36">
        <f t="shared" si="1532"/>
        <v>4.5749208997677114E-7</v>
      </c>
      <c r="M674" s="36">
        <v>-1.4722803171314929E-13</v>
      </c>
      <c r="N674" s="36">
        <f>IFERROR(M674/(MAX(ABS(M672),ABS(M673),ABS(M674),ABS(M675))),0)</f>
        <v>-0.70062315271657749</v>
      </c>
      <c r="P674" s="36">
        <f>L725</f>
        <v>1.5916157281026244E-12</v>
      </c>
      <c r="R674" s="36">
        <f>H725*J725</f>
        <v>1.4261122365574639E-13</v>
      </c>
      <c r="T674" s="36">
        <f>P674-D674</f>
        <v>-5.2381210480234586E-11</v>
      </c>
      <c r="V674" s="36">
        <v>1.4288623443195132E-13</v>
      </c>
      <c r="X674" s="36">
        <v>-2.250081633748454E-6</v>
      </c>
      <c r="Y674" s="36">
        <v>-1.2358713945222243E-6</v>
      </c>
      <c r="Z674" s="36">
        <v>-2.724574540531485E-3</v>
      </c>
      <c r="AA674" s="36">
        <v>4.3403193957739644E-7</v>
      </c>
      <c r="AC674" s="44">
        <f t="shared" si="1537"/>
        <v>1.0000000000000004</v>
      </c>
      <c r="AD674" s="37" t="s">
        <v>366</v>
      </c>
      <c r="AE674" s="36">
        <f t="shared" ref="AE674:BJ674" si="1540">AE673/$AC673</f>
        <v>2.4834512836650686E-2</v>
      </c>
      <c r="AF674" s="36">
        <f t="shared" si="1540"/>
        <v>1.5625293502673082E-2</v>
      </c>
      <c r="AG674" s="36">
        <f t="shared" si="1540"/>
        <v>9.8310685073863084E-3</v>
      </c>
      <c r="AH674" s="36">
        <f t="shared" si="1540"/>
        <v>1.6283758691361561E-2</v>
      </c>
      <c r="AI674" s="36">
        <f t="shared" si="1540"/>
        <v>1.0245359373578233E-2</v>
      </c>
      <c r="AJ674" s="36">
        <f t="shared" si="1540"/>
        <v>6.4461400272071076E-3</v>
      </c>
      <c r="AK674" s="36">
        <f t="shared" si="1540"/>
        <v>1.0677108863080648E-2</v>
      </c>
      <c r="AL674" s="36">
        <f t="shared" si="1540"/>
        <v>6.717786688346699E-3</v>
      </c>
      <c r="AM674" s="36">
        <f t="shared" si="1540"/>
        <v>4.2266739591064932E-3</v>
      </c>
      <c r="AN674" s="36">
        <f t="shared" si="1540"/>
        <v>3.5809862935258056E-2</v>
      </c>
      <c r="AO674" s="36">
        <f t="shared" si="1540"/>
        <v>2.2530726587401975E-2</v>
      </c>
      <c r="AP674" s="36">
        <f t="shared" si="1540"/>
        <v>1.4175805181774401E-2</v>
      </c>
      <c r="AQ674" s="36">
        <f t="shared" si="1540"/>
        <v>2.3480193497007494E-2</v>
      </c>
      <c r="AR674" s="36">
        <f t="shared" si="1540"/>
        <v>1.4773187511407529E-2</v>
      </c>
      <c r="AS674" s="36">
        <f t="shared" si="1540"/>
        <v>9.2949433860084058E-3</v>
      </c>
      <c r="AT674" s="36">
        <f t="shared" si="1540"/>
        <v>1.5395744118140396E-2</v>
      </c>
      <c r="AU674" s="36">
        <f t="shared" si="1540"/>
        <v>9.6866414139187111E-3</v>
      </c>
      <c r="AV674" s="36">
        <f t="shared" si="1540"/>
        <v>6.0946077800349066E-3</v>
      </c>
      <c r="AW674" s="36">
        <f t="shared" si="1540"/>
        <v>5.8335377172768675E-2</v>
      </c>
      <c r="AX674" s="36">
        <f t="shared" si="1540"/>
        <v>3.6703252280771391E-2</v>
      </c>
      <c r="AY674" s="36">
        <f t="shared" si="1540"/>
        <v>2.3092826227834849E-2</v>
      </c>
      <c r="AZ674" s="36">
        <f t="shared" si="1540"/>
        <v>3.8249963319153146E-2</v>
      </c>
      <c r="BA674" s="36">
        <f t="shared" si="1540"/>
        <v>2.4065980567422787E-2</v>
      </c>
      <c r="BB674" s="36">
        <f t="shared" si="1540"/>
        <v>1.5141751008727351E-2</v>
      </c>
      <c r="BC674" s="36">
        <f t="shared" si="1540"/>
        <v>2.5080144585051669E-2</v>
      </c>
      <c r="BD674" s="36">
        <f t="shared" si="1540"/>
        <v>1.5779839242611084E-2</v>
      </c>
      <c r="BE674" s="36">
        <f t="shared" si="1540"/>
        <v>9.928305065316903E-3</v>
      </c>
      <c r="BF674" s="36">
        <f t="shared" si="1540"/>
        <v>1.5237538773371081E-2</v>
      </c>
      <c r="BG674" s="36">
        <f t="shared" si="1540"/>
        <v>9.5871023183877538E-3</v>
      </c>
      <c r="BH674" s="36">
        <f t="shared" si="1540"/>
        <v>6.0319801137347041E-3</v>
      </c>
      <c r="BI674" s="36">
        <f t="shared" si="1540"/>
        <v>9.9911122101682213E-3</v>
      </c>
      <c r="BJ674" s="36">
        <f t="shared" si="1540"/>
        <v>6.2861736700398083E-3</v>
      </c>
      <c r="BK674" s="36">
        <f t="shared" ref="BK674:CP674" si="1541">BK673/$AC673</f>
        <v>3.9551131624450467E-3</v>
      </c>
      <c r="BL674" s="36">
        <f t="shared" si="1541"/>
        <v>6.551079192042529E-3</v>
      </c>
      <c r="BM674" s="36">
        <f t="shared" si="1541"/>
        <v>4.1217855090699687E-3</v>
      </c>
      <c r="BN674" s="36">
        <f t="shared" si="1541"/>
        <v>2.5933308520244328E-3</v>
      </c>
      <c r="BO674" s="36">
        <f t="shared" si="1541"/>
        <v>2.1971607759497663E-2</v>
      </c>
      <c r="BP674" s="36">
        <f t="shared" si="1541"/>
        <v>1.3824020717696558E-2</v>
      </c>
      <c r="BQ674" s="36">
        <f t="shared" si="1541"/>
        <v>8.6977498822631855E-3</v>
      </c>
      <c r="BR674" s="36">
        <f t="shared" si="1541"/>
        <v>1.4406578505091357E-2</v>
      </c>
      <c r="BS674" s="36">
        <f t="shared" si="1541"/>
        <v>9.0642815903818133E-3</v>
      </c>
      <c r="BT674" s="36">
        <f t="shared" si="1541"/>
        <v>5.7030335635000684E-3</v>
      </c>
      <c r="BU674" s="36">
        <f t="shared" si="1541"/>
        <v>9.4462593040622132E-3</v>
      </c>
      <c r="BV674" s="36">
        <f t="shared" si="1541"/>
        <v>5.9433649896486005E-3</v>
      </c>
      <c r="BW674" s="36">
        <f t="shared" si="1541"/>
        <v>3.7394259741515201E-3</v>
      </c>
      <c r="BX674" s="36">
        <f t="shared" si="1541"/>
        <v>3.5792430372037394E-2</v>
      </c>
      <c r="BY674" s="36">
        <f t="shared" si="1541"/>
        <v>2.2519758427139745E-2</v>
      </c>
      <c r="BZ674" s="36">
        <f t="shared" si="1541"/>
        <v>1.4168904272366235E-2</v>
      </c>
      <c r="CA674" s="36">
        <f t="shared" si="1541"/>
        <v>2.3468763127717618E-2</v>
      </c>
      <c r="CB674" s="36">
        <f t="shared" si="1541"/>
        <v>1.4765995790910614E-2</v>
      </c>
      <c r="CC674" s="36">
        <f t="shared" si="1541"/>
        <v>9.2904185240031533E-3</v>
      </c>
      <c r="CD674" s="36">
        <f t="shared" si="1541"/>
        <v>1.5388249331490312E-2</v>
      </c>
      <c r="CE674" s="36">
        <f t="shared" si="1541"/>
        <v>9.6819258697919651E-3</v>
      </c>
      <c r="CF674" s="36">
        <f t="shared" si="1541"/>
        <v>6.0916408701748304E-3</v>
      </c>
      <c r="CG674" s="36">
        <f t="shared" si="1541"/>
        <v>9.3491903544543377E-3</v>
      </c>
      <c r="CH674" s="36">
        <f t="shared" si="1541"/>
        <v>5.8822914812775851E-3</v>
      </c>
      <c r="CI674" s="36">
        <f t="shared" si="1541"/>
        <v>3.7009999538864182E-3</v>
      </c>
      <c r="CJ674" s="36">
        <f t="shared" si="1541"/>
        <v>6.1301770118423375E-3</v>
      </c>
      <c r="CK674" s="36">
        <f t="shared" si="1541"/>
        <v>3.8569637207465399E-3</v>
      </c>
      <c r="CL674" s="36">
        <f t="shared" si="1541"/>
        <v>2.4267111886682978E-3</v>
      </c>
      <c r="CM674" s="36">
        <f t="shared" si="1541"/>
        <v>4.0194999536634782E-3</v>
      </c>
      <c r="CN674" s="36">
        <f t="shared" si="1541"/>
        <v>2.5289751775313275E-3</v>
      </c>
      <c r="CO674" s="36">
        <f t="shared" si="1541"/>
        <v>1.5911719174770442E-3</v>
      </c>
      <c r="CP674" s="36">
        <f t="shared" si="1541"/>
        <v>1.348096607937321E-2</v>
      </c>
      <c r="CQ674" s="36">
        <f t="shared" ref="CQ674:DG674" si="1542">CQ673/$AC673</f>
        <v>8.4819079430025549E-3</v>
      </c>
      <c r="CR674" s="36">
        <f t="shared" si="1542"/>
        <v>5.3366177119640659E-3</v>
      </c>
      <c r="CS674" s="36">
        <f t="shared" si="1542"/>
        <v>8.8393438601692999E-3</v>
      </c>
      <c r="CT674" s="36">
        <f t="shared" si="1542"/>
        <v>5.5615080148608128E-3</v>
      </c>
      <c r="CU674" s="36">
        <f t="shared" si="1542"/>
        <v>3.4991705140848149E-3</v>
      </c>
      <c r="CV674" s="36">
        <f t="shared" si="1542"/>
        <v>5.7958754156249232E-3</v>
      </c>
      <c r="CW674" s="36">
        <f t="shared" si="1542"/>
        <v>3.6466289904594092E-3</v>
      </c>
      <c r="CX674" s="36">
        <f t="shared" si="1542"/>
        <v>2.2943735053741155E-3</v>
      </c>
      <c r="CY674" s="36">
        <f t="shared" si="1542"/>
        <v>2.1960911783307543E-2</v>
      </c>
      <c r="CZ674" s="36">
        <f t="shared" si="1542"/>
        <v>1.3817291060128177E-2</v>
      </c>
      <c r="DA674" s="36">
        <f t="shared" si="1542"/>
        <v>8.6935157394245448E-3</v>
      </c>
      <c r="DB674" s="36">
        <f t="shared" si="1542"/>
        <v>1.4399565253154665E-2</v>
      </c>
      <c r="DC674" s="36">
        <f t="shared" si="1542"/>
        <v>9.0598690166124058E-3</v>
      </c>
      <c r="DD674" s="36">
        <f t="shared" si="1542"/>
        <v>5.7002572754889973E-3</v>
      </c>
      <c r="DE674" s="36">
        <f t="shared" si="1542"/>
        <v>9.441660780107667E-3</v>
      </c>
      <c r="DF674" s="36">
        <f t="shared" si="1542"/>
        <v>5.9404717061386121E-3</v>
      </c>
      <c r="DG674" s="36">
        <f t="shared" si="1542"/>
        <v>3.7376055879684944E-3</v>
      </c>
    </row>
    <row r="675" spans="2:111" x14ac:dyDescent="0.35">
      <c r="B675" s="35">
        <f t="shared" si="1536"/>
        <v>-0.46334335275022598</v>
      </c>
      <c r="D675" s="35">
        <f>$CE$6-$CE$7*SUMPRODUCT($B$6:$CD$6,AE674:DG674)</f>
        <v>-4.9084292186307721E-11</v>
      </c>
      <c r="H675" s="35">
        <f t="shared" si="1532"/>
        <v>-3.0220674524417297E-7</v>
      </c>
      <c r="I675" s="35">
        <f t="shared" si="1532"/>
        <v>-5.7771183514018082E-7</v>
      </c>
      <c r="J675" s="35">
        <f t="shared" si="1532"/>
        <v>4.5749208997677114E-7</v>
      </c>
      <c r="K675" s="35">
        <f t="shared" si="1532"/>
        <v>-2.7762202319600274E-3</v>
      </c>
      <c r="M675" s="35">
        <v>1.3629808395418983E-13</v>
      </c>
      <c r="N675" s="35">
        <f>IFERROR(M675/(MAX(ABS(M672),ABS(M673),ABS(M674),ABS(M675))),0)</f>
        <v>0.64861013339679441</v>
      </c>
      <c r="P675" s="35">
        <f>L726</f>
        <v>-1.6484591469634324E-12</v>
      </c>
      <c r="R675" s="35">
        <f>H726*J726</f>
        <v>-1.3202401953258364E-13</v>
      </c>
      <c r="T675" s="35">
        <f>P675-D675</f>
        <v>4.7435833039344288E-11</v>
      </c>
      <c r="V675" s="35">
        <v>-1.3172079762370208E-13</v>
      </c>
      <c r="X675" s="35">
        <v>-2.0982136216573296E-6</v>
      </c>
      <c r="Y675" s="35">
        <v>1.4816040667162524E-6</v>
      </c>
      <c r="Z675" s="35">
        <v>4.3403193957739644E-7</v>
      </c>
      <c r="AA675" s="35">
        <v>-2.7785876833979189E-3</v>
      </c>
    </row>
    <row r="676" spans="2:111" x14ac:dyDescent="0.35">
      <c r="B676" s="3"/>
    </row>
    <row r="677" spans="2:111" ht="13.5" thickBot="1" x14ac:dyDescent="0.4">
      <c r="B677" s="39" t="s">
        <v>367</v>
      </c>
      <c r="D677" s="39" t="s">
        <v>368</v>
      </c>
      <c r="E677" s="39" t="s">
        <v>369</v>
      </c>
      <c r="F677" s="39" t="s">
        <v>370</v>
      </c>
      <c r="H677" s="39" t="s">
        <v>347</v>
      </c>
      <c r="I677" s="39" t="s">
        <v>371</v>
      </c>
      <c r="J677" s="39" t="s">
        <v>372</v>
      </c>
      <c r="K677" s="39" t="s">
        <v>349</v>
      </c>
      <c r="L677" s="39" t="s">
        <v>373</v>
      </c>
      <c r="M677" s="39" t="s">
        <v>374</v>
      </c>
    </row>
    <row r="678" spans="2:111" ht="13.15" thickTop="1" x14ac:dyDescent="0.35">
      <c r="B678" s="32">
        <v>1</v>
      </c>
      <c r="D678" s="32">
        <v>0</v>
      </c>
      <c r="E678" s="32"/>
      <c r="F678" s="32" t="b">
        <v>0</v>
      </c>
      <c r="H678" s="32">
        <v>0</v>
      </c>
      <c r="I678" s="32">
        <f>B672</f>
        <v>-0.48847229296131994</v>
      </c>
      <c r="J678" s="32">
        <f>IF(SUMPRODUCT(L678:L681,N672:N675)&gt;0,N672,-N672)</f>
        <v>-1</v>
      </c>
      <c r="K678" s="32">
        <f>I678+J678*H678</f>
        <v>-0.48847229296131994</v>
      </c>
      <c r="L678" s="32">
        <f>D672</f>
        <v>-7.4834360930253752E-11</v>
      </c>
      <c r="M678" s="32">
        <f>SUMPRODUCT(L678:L681,J678:J681)</f>
        <v>1.5640218727717579E-10</v>
      </c>
    </row>
    <row r="679" spans="2:111" ht="13.5" thickBot="1" x14ac:dyDescent="0.4">
      <c r="H679" s="33">
        <f>H678</f>
        <v>0</v>
      </c>
      <c r="I679" s="33">
        <f>B673</f>
        <v>0.42698719476086461</v>
      </c>
      <c r="J679" s="32">
        <f>IF(SUMPRODUCT(L678:L681,N672:N675)&gt;0,N673,-N673)</f>
        <v>0.38185763686912055</v>
      </c>
      <c r="K679" s="33">
        <f t="shared" ref="K679:K681" si="1543">I679+J679*H679</f>
        <v>0.42698719476086461</v>
      </c>
      <c r="L679" s="32">
        <f>D673</f>
        <v>3.12070369545836E-11</v>
      </c>
      <c r="M679" s="39" t="s">
        <v>375</v>
      </c>
    </row>
    <row r="680" spans="2:111" ht="13.15" thickTop="1" x14ac:dyDescent="0.35">
      <c r="H680" s="33">
        <f t="shared" ref="H680:H681" si="1544">H679</f>
        <v>0</v>
      </c>
      <c r="I680" s="32">
        <f>B674</f>
        <v>-0.42206612059338067</v>
      </c>
      <c r="J680" s="32">
        <f>IF(SUMPRODUCT(L678:L681,N672:N675)&gt;0,N674,-N674)</f>
        <v>0.70062315271657749</v>
      </c>
      <c r="K680" s="32">
        <f t="shared" si="1543"/>
        <v>-0.42206612059338067</v>
      </c>
      <c r="L680" s="32">
        <f>D674</f>
        <v>5.397282620833721E-11</v>
      </c>
      <c r="M680" s="32">
        <f>F674</f>
        <v>-2480.3390488774949</v>
      </c>
    </row>
    <row r="681" spans="2:111" x14ac:dyDescent="0.35">
      <c r="H681" s="33">
        <f t="shared" si="1544"/>
        <v>0</v>
      </c>
      <c r="I681" s="34">
        <f>B675</f>
        <v>-0.46334335275022598</v>
      </c>
      <c r="J681" s="32">
        <f>IF(SUMPRODUCT(L678:L681,N672:N675)&gt;0,N675,-N675)</f>
        <v>-0.64861013339679441</v>
      </c>
      <c r="K681" s="34">
        <f t="shared" si="1543"/>
        <v>-0.46334335275022598</v>
      </c>
      <c r="L681" s="32">
        <f>D675</f>
        <v>-4.9084292186307721E-11</v>
      </c>
    </row>
    <row r="682" spans="2:111" ht="13.5" thickBot="1" x14ac:dyDescent="0.4">
      <c r="B682" s="39" t="s">
        <v>367</v>
      </c>
      <c r="D682" s="39" t="s">
        <v>368</v>
      </c>
      <c r="E682" s="39" t="s">
        <v>369</v>
      </c>
      <c r="F682" s="39" t="s">
        <v>370</v>
      </c>
      <c r="H682" s="39" t="s">
        <v>347</v>
      </c>
      <c r="I682" s="39" t="s">
        <v>371</v>
      </c>
      <c r="J682" s="39" t="s">
        <v>372</v>
      </c>
      <c r="K682" s="39" t="s">
        <v>349</v>
      </c>
      <c r="L682" s="39" t="s">
        <v>373</v>
      </c>
      <c r="M682" s="39" t="s">
        <v>374</v>
      </c>
      <c r="O682" s="45" t="s">
        <v>336</v>
      </c>
    </row>
    <row r="683" spans="2:111" ht="13.9" thickTop="1" thickBot="1" x14ac:dyDescent="0.4">
      <c r="B683" s="32">
        <f>1+B678</f>
        <v>2</v>
      </c>
      <c r="D683" s="32">
        <v>0</v>
      </c>
      <c r="E683" s="32">
        <f>H683</f>
        <v>2.4813606569084148E-12</v>
      </c>
      <c r="F683" s="32" t="b">
        <f>OR(F678,M683*M678&lt;=0)</f>
        <v>1</v>
      </c>
      <c r="H683" s="32">
        <f>ABS(H665)</f>
        <v>2.4813606569084148E-12</v>
      </c>
      <c r="I683" s="32">
        <f>I678</f>
        <v>-0.48847229296131994</v>
      </c>
      <c r="J683" s="32">
        <f>J678</f>
        <v>-1</v>
      </c>
      <c r="K683" s="32">
        <f>I683+J683*H683</f>
        <v>-0.48847229296380129</v>
      </c>
      <c r="L683" s="32">
        <f>$CE$3-$CE$7*SUMPRODUCT($B$3:$CD$3,Q685:CS685)</f>
        <v>8.0905238064588048E-10</v>
      </c>
      <c r="M683" s="32">
        <f>SUMPRODUCT(L683:L686,J683:J686)</f>
        <v>-1.6907172139002684E-9</v>
      </c>
      <c r="O683" s="46">
        <f>SUM(Q683:CS683)</f>
        <v>-1.6469506083669891</v>
      </c>
      <c r="P683" s="39" t="s">
        <v>363</v>
      </c>
      <c r="Q683" s="32">
        <f t="shared" ref="Q683:AV683" si="1545">SUMPRODUCT(B$3:B$6,$K683:$K686)</f>
        <v>0.94689457154546675</v>
      </c>
      <c r="R683" s="32">
        <f t="shared" si="1545"/>
        <v>0.48355121879363133</v>
      </c>
      <c r="S683" s="32">
        <f t="shared" si="1545"/>
        <v>2.0207866041795919E-2</v>
      </c>
      <c r="T683" s="32">
        <f t="shared" si="1545"/>
        <v>0.52482845095382458</v>
      </c>
      <c r="U683" s="32">
        <f t="shared" si="1545"/>
        <v>6.1485098201989163E-2</v>
      </c>
      <c r="V683" s="32">
        <f t="shared" si="1545"/>
        <v>-0.40185825454984625</v>
      </c>
      <c r="W683" s="32">
        <f t="shared" si="1545"/>
        <v>0.10276233036218241</v>
      </c>
      <c r="X683" s="32">
        <f t="shared" si="1545"/>
        <v>-0.36058102238965301</v>
      </c>
      <c r="Y683" s="32">
        <f t="shared" si="1545"/>
        <v>-0.82392437514148842</v>
      </c>
      <c r="Z683" s="32">
        <f t="shared" si="1545"/>
        <v>1.31288359562702</v>
      </c>
      <c r="AA683" s="32">
        <f t="shared" si="1545"/>
        <v>0.84954024287518459</v>
      </c>
      <c r="AB683" s="32">
        <f t="shared" si="1545"/>
        <v>0.38619689012334918</v>
      </c>
      <c r="AC683" s="32">
        <f t="shared" si="1545"/>
        <v>0.89081747503537789</v>
      </c>
      <c r="AD683" s="32">
        <f t="shared" si="1545"/>
        <v>0.42747412228354242</v>
      </c>
      <c r="AE683" s="32">
        <f t="shared" si="1545"/>
        <v>-3.586923046829299E-2</v>
      </c>
      <c r="AF683" s="32">
        <f t="shared" si="1545"/>
        <v>0.46875135444373567</v>
      </c>
      <c r="AG683" s="32">
        <f t="shared" si="1545"/>
        <v>5.4080016919002549E-3</v>
      </c>
      <c r="AH683" s="32">
        <f t="shared" si="1545"/>
        <v>-0.45793535105993516</v>
      </c>
      <c r="AI683" s="32">
        <f t="shared" si="1545"/>
        <v>1.8008689610690909</v>
      </c>
      <c r="AJ683" s="32">
        <f t="shared" si="1545"/>
        <v>1.3375256083172555</v>
      </c>
      <c r="AK683" s="32">
        <f t="shared" si="1545"/>
        <v>0.87418225556542017</v>
      </c>
      <c r="AL683" s="32">
        <f t="shared" si="1545"/>
        <v>1.3788028404774488</v>
      </c>
      <c r="AM683" s="32">
        <f t="shared" si="1545"/>
        <v>0.91545948772561347</v>
      </c>
      <c r="AN683" s="32">
        <f t="shared" si="1545"/>
        <v>0.45211613497377806</v>
      </c>
      <c r="AO683" s="32">
        <f t="shared" si="1545"/>
        <v>0.95673671988580677</v>
      </c>
      <c r="AP683" s="32">
        <f t="shared" si="1545"/>
        <v>0.49339336713397131</v>
      </c>
      <c r="AQ683" s="32">
        <f t="shared" si="1545"/>
        <v>3.0050014382135892E-2</v>
      </c>
      <c r="AR683" s="32">
        <f t="shared" si="1545"/>
        <v>0.45842227858166545</v>
      </c>
      <c r="AS683" s="32">
        <f t="shared" si="1545"/>
        <v>-4.921074170169959E-3</v>
      </c>
      <c r="AT683" s="32">
        <f t="shared" si="1545"/>
        <v>-0.46826442692200537</v>
      </c>
      <c r="AU683" s="32">
        <f t="shared" si="1545"/>
        <v>3.6356157990023286E-2</v>
      </c>
      <c r="AV683" s="32">
        <f t="shared" si="1545"/>
        <v>-0.42698719476181213</v>
      </c>
      <c r="AW683" s="32">
        <f t="shared" ref="AW683:CB683" si="1546">SUMPRODUCT(AH$3:AH$6,$K683:$K686)</f>
        <v>-0.8903305475136476</v>
      </c>
      <c r="AX683" s="32">
        <f t="shared" si="1546"/>
        <v>-0.38570996260161888</v>
      </c>
      <c r="AY683" s="32">
        <f t="shared" si="1546"/>
        <v>-0.8490533153534543</v>
      </c>
      <c r="AZ683" s="32">
        <f t="shared" si="1546"/>
        <v>-1.3123966681052897</v>
      </c>
      <c r="BA683" s="32">
        <f t="shared" si="1546"/>
        <v>0.82441130266321871</v>
      </c>
      <c r="BB683" s="32">
        <f t="shared" si="1546"/>
        <v>0.3610679499113833</v>
      </c>
      <c r="BC683" s="32">
        <f t="shared" si="1546"/>
        <v>-0.10227540284045211</v>
      </c>
      <c r="BD683" s="32">
        <f t="shared" si="1546"/>
        <v>0.40234518207157655</v>
      </c>
      <c r="BE683" s="32">
        <f t="shared" si="1546"/>
        <v>-6.0998170680258874E-2</v>
      </c>
      <c r="BF683" s="32">
        <f t="shared" si="1546"/>
        <v>-0.52434152343209428</v>
      </c>
      <c r="BG683" s="32">
        <f t="shared" si="1546"/>
        <v>-1.9720938520065623E-2</v>
      </c>
      <c r="BH683" s="32">
        <f t="shared" si="1546"/>
        <v>-0.48306429127190104</v>
      </c>
      <c r="BI683" s="32">
        <f t="shared" si="1546"/>
        <v>-0.94640764402373645</v>
      </c>
      <c r="BJ683" s="32">
        <f t="shared" si="1546"/>
        <v>1.3123966681052897</v>
      </c>
      <c r="BK683" s="32">
        <f t="shared" si="1546"/>
        <v>0.8490533153534543</v>
      </c>
      <c r="BL683" s="32">
        <f t="shared" si="1546"/>
        <v>0.38570996260161888</v>
      </c>
      <c r="BM683" s="32">
        <f t="shared" si="1546"/>
        <v>0.8903305475136476</v>
      </c>
      <c r="BN683" s="32">
        <f t="shared" si="1546"/>
        <v>0.42698719476181213</v>
      </c>
      <c r="BO683" s="32">
        <f t="shared" si="1546"/>
        <v>-3.6356157990023286E-2</v>
      </c>
      <c r="BP683" s="32">
        <f t="shared" si="1546"/>
        <v>0.46826442692200537</v>
      </c>
      <c r="BQ683" s="32">
        <f t="shared" si="1546"/>
        <v>4.921074170169959E-3</v>
      </c>
      <c r="BR683" s="32">
        <f t="shared" si="1546"/>
        <v>-0.45842227858166545</v>
      </c>
      <c r="BS683" s="32">
        <f t="shared" si="1546"/>
        <v>-3.0050014382135892E-2</v>
      </c>
      <c r="BT683" s="32">
        <f t="shared" si="1546"/>
        <v>-0.49339336713397131</v>
      </c>
      <c r="BU683" s="32">
        <f t="shared" si="1546"/>
        <v>-0.95673671988580677</v>
      </c>
      <c r="BV683" s="32">
        <f t="shared" si="1546"/>
        <v>-0.45211613497377806</v>
      </c>
      <c r="BW683" s="32">
        <f t="shared" si="1546"/>
        <v>-0.91545948772561347</v>
      </c>
      <c r="BX683" s="32">
        <f t="shared" si="1546"/>
        <v>-1.3788028404774488</v>
      </c>
      <c r="BY683" s="32">
        <f t="shared" si="1546"/>
        <v>-0.87418225556542017</v>
      </c>
      <c r="BZ683" s="32">
        <f t="shared" si="1546"/>
        <v>-1.3375256083172555</v>
      </c>
      <c r="CA683" s="32">
        <f t="shared" si="1546"/>
        <v>-1.8008689610690909</v>
      </c>
      <c r="CB683" s="32">
        <f t="shared" si="1546"/>
        <v>0.33593900969941742</v>
      </c>
      <c r="CC683" s="32">
        <f t="shared" ref="CC683:CS683" si="1547">SUMPRODUCT(BN$3:BN$6,$K683:$K686)</f>
        <v>-0.12740434305241799</v>
      </c>
      <c r="CD683" s="32">
        <f t="shared" si="1547"/>
        <v>-0.59074769580425346</v>
      </c>
      <c r="CE683" s="32">
        <f t="shared" si="1547"/>
        <v>-8.6127110892224745E-2</v>
      </c>
      <c r="CF683" s="32">
        <f t="shared" si="1547"/>
        <v>-0.54947046364406016</v>
      </c>
      <c r="CG683" s="32">
        <f t="shared" si="1547"/>
        <v>-1.0128138163958955</v>
      </c>
      <c r="CH683" s="32">
        <f t="shared" si="1547"/>
        <v>-0.50819323148386686</v>
      </c>
      <c r="CI683" s="32">
        <f t="shared" si="1547"/>
        <v>-0.97153658423570233</v>
      </c>
      <c r="CJ683" s="32">
        <f t="shared" si="1547"/>
        <v>-1.4348799369875378</v>
      </c>
      <c r="CK683" s="32">
        <f t="shared" si="1547"/>
        <v>0.82392437514148842</v>
      </c>
      <c r="CL683" s="32">
        <f t="shared" si="1547"/>
        <v>0.36058102238965301</v>
      </c>
      <c r="CM683" s="32">
        <f t="shared" si="1547"/>
        <v>-0.10276233036218241</v>
      </c>
      <c r="CN683" s="32">
        <f t="shared" si="1547"/>
        <v>0.40185825454984625</v>
      </c>
      <c r="CO683" s="32">
        <f t="shared" si="1547"/>
        <v>-6.1485098201989163E-2</v>
      </c>
      <c r="CP683" s="32">
        <f t="shared" si="1547"/>
        <v>-0.52482845095382458</v>
      </c>
      <c r="CQ683" s="32">
        <f t="shared" si="1547"/>
        <v>-2.0207866041795919E-2</v>
      </c>
      <c r="CR683" s="32">
        <f t="shared" si="1547"/>
        <v>-0.48355121879363133</v>
      </c>
      <c r="CS683" s="32">
        <f t="shared" si="1547"/>
        <v>-0.94689457154546675</v>
      </c>
    </row>
    <row r="684" spans="2:111" ht="13.9" thickTop="1" thickBot="1" x14ac:dyDescent="0.4">
      <c r="H684" s="33">
        <f>H683</f>
        <v>2.4813606569084148E-12</v>
      </c>
      <c r="I684" s="33">
        <f t="shared" ref="I684:J684" si="1548">I679</f>
        <v>0.42698719476086461</v>
      </c>
      <c r="J684" s="33">
        <f t="shared" si="1548"/>
        <v>0.38185763686912055</v>
      </c>
      <c r="K684" s="33">
        <f t="shared" ref="K684:K686" si="1549">I684+J684*H684</f>
        <v>0.42698719476181213</v>
      </c>
      <c r="L684" s="33">
        <f>$CE$4-$CE$7*SUMPRODUCT($B$4:$CD$4,Q685:CS685)</f>
        <v>-3.3739411264832597E-10</v>
      </c>
      <c r="M684" s="39" t="s">
        <v>375</v>
      </c>
      <c r="O684" s="47">
        <f t="shared" ref="O684:O685" si="1550">SUM(Q684:CS684)</f>
        <v>103.79476315514103</v>
      </c>
      <c r="P684" s="39" t="s">
        <v>365</v>
      </c>
      <c r="Q684" s="33">
        <f>EXP(Q683)</f>
        <v>2.5776923779544898</v>
      </c>
      <c r="R684" s="33">
        <f>EXP(R683)</f>
        <v>1.6218236383375493</v>
      </c>
      <c r="S684" s="33">
        <f t="shared" ref="S684:CD684" si="1551">EXP(S683)</f>
        <v>1.0204134272832477</v>
      </c>
      <c r="T684" s="33">
        <f t="shared" si="1551"/>
        <v>1.6901688766489511</v>
      </c>
      <c r="U684" s="33">
        <f t="shared" si="1551"/>
        <v>1.0634146496204158</v>
      </c>
      <c r="V684" s="33">
        <f t="shared" si="1551"/>
        <v>0.66907557738811085</v>
      </c>
      <c r="W684" s="33">
        <f t="shared" si="1551"/>
        <v>1.1082279856294057</v>
      </c>
      <c r="X684" s="33">
        <f t="shared" si="1551"/>
        <v>0.69727107824528356</v>
      </c>
      <c r="Y684" s="33">
        <f t="shared" si="1551"/>
        <v>0.4387066225197479</v>
      </c>
      <c r="Z684" s="33">
        <f t="shared" si="1551"/>
        <v>3.716876241987666</v>
      </c>
      <c r="AA684" s="33">
        <f t="shared" si="1551"/>
        <v>2.3385714298516898</v>
      </c>
      <c r="AB684" s="33">
        <f t="shared" si="1551"/>
        <v>1.4713743413727371</v>
      </c>
      <c r="AC684" s="33">
        <f t="shared" si="1551"/>
        <v>2.4371211228659586</v>
      </c>
      <c r="AD684" s="33">
        <f t="shared" si="1551"/>
        <v>1.5333794987950831</v>
      </c>
      <c r="AE684" s="33">
        <f t="shared" si="1551"/>
        <v>0.96476644729092498</v>
      </c>
      <c r="AF684" s="33">
        <f t="shared" si="1551"/>
        <v>1.5979976143470258</v>
      </c>
      <c r="AG684" s="33">
        <f t="shared" si="1551"/>
        <v>1.0054226513295661</v>
      </c>
      <c r="AH684" s="33">
        <f t="shared" si="1551"/>
        <v>0.63258837105313082</v>
      </c>
      <c r="AI684" s="33">
        <f t="shared" si="1551"/>
        <v>6.0549066572272192</v>
      </c>
      <c r="AJ684" s="33">
        <f t="shared" si="1551"/>
        <v>3.8096053775086549</v>
      </c>
      <c r="AK684" s="33">
        <f t="shared" si="1551"/>
        <v>2.3969144288987239</v>
      </c>
      <c r="AL684" s="33">
        <f t="shared" si="1551"/>
        <v>3.970145883420332</v>
      </c>
      <c r="AM684" s="33">
        <f t="shared" si="1551"/>
        <v>2.4979227530979213</v>
      </c>
      <c r="AN684" s="33">
        <f t="shared" si="1551"/>
        <v>1.5716344597062479</v>
      </c>
      <c r="AO684" s="33">
        <f t="shared" si="1551"/>
        <v>2.6031876671171474</v>
      </c>
      <c r="AP684" s="33">
        <f t="shared" si="1551"/>
        <v>1.6378646768198297</v>
      </c>
      <c r="AQ684" s="33">
        <f t="shared" si="1551"/>
        <v>1.0305060727891824</v>
      </c>
      <c r="AR684" s="33">
        <f t="shared" si="1551"/>
        <v>1.581576728046032</v>
      </c>
      <c r="AS684" s="33">
        <f t="shared" si="1551"/>
        <v>0.99509101447748438</v>
      </c>
      <c r="AT684" s="33">
        <f t="shared" si="1551"/>
        <v>0.62608794725829375</v>
      </c>
      <c r="AU684" s="33">
        <f t="shared" si="1551"/>
        <v>1.037025125510489</v>
      </c>
      <c r="AV684" s="33">
        <f t="shared" si="1551"/>
        <v>0.65247190723258941</v>
      </c>
      <c r="AW684" s="33">
        <f t="shared" si="1551"/>
        <v>0.41052003394630082</v>
      </c>
      <c r="AX684" s="33">
        <f t="shared" si="1551"/>
        <v>0.67996771314957349</v>
      </c>
      <c r="AY684" s="33">
        <f t="shared" si="1551"/>
        <v>0.42781975069011685</v>
      </c>
      <c r="AZ684" s="33">
        <f t="shared" si="1551"/>
        <v>0.26917416156830437</v>
      </c>
      <c r="BA684" s="33">
        <f t="shared" si="1551"/>
        <v>2.2805378235318163</v>
      </c>
      <c r="BB684" s="33">
        <f t="shared" si="1551"/>
        <v>1.4348609562409416</v>
      </c>
      <c r="BC684" s="33">
        <f t="shared" si="1551"/>
        <v>0.90278088900810827</v>
      </c>
      <c r="BD684" s="33">
        <f t="shared" si="1551"/>
        <v>1.4953274038125997</v>
      </c>
      <c r="BE684" s="33">
        <f t="shared" si="1551"/>
        <v>0.94082496084410938</v>
      </c>
      <c r="BF684" s="33">
        <f t="shared" si="1551"/>
        <v>0.59194501798767984</v>
      </c>
      <c r="BG684" s="33">
        <f t="shared" si="1551"/>
        <v>0.98047224716934611</v>
      </c>
      <c r="BH684" s="33">
        <f t="shared" si="1551"/>
        <v>0.61689016144550068</v>
      </c>
      <c r="BI684" s="33">
        <f t="shared" si="1551"/>
        <v>0.38813283332284576</v>
      </c>
      <c r="BJ684" s="33">
        <f t="shared" si="1551"/>
        <v>3.7150668332117927</v>
      </c>
      <c r="BK684" s="33">
        <f t="shared" si="1551"/>
        <v>2.3374329922517556</v>
      </c>
      <c r="BL684" s="33">
        <f t="shared" si="1551"/>
        <v>1.4706580631131063</v>
      </c>
      <c r="BM684" s="33">
        <f t="shared" si="1551"/>
        <v>2.4359347103893296</v>
      </c>
      <c r="BN684" s="33">
        <f t="shared" si="1551"/>
        <v>1.5326330358672833</v>
      </c>
      <c r="BO684" s="33">
        <f t="shared" si="1551"/>
        <v>0.96429679030943161</v>
      </c>
      <c r="BP684" s="33">
        <f t="shared" si="1551"/>
        <v>1.5972196947395445</v>
      </c>
      <c r="BQ684" s="33">
        <f t="shared" si="1551"/>
        <v>1.0049332025423758</v>
      </c>
      <c r="BR684" s="33">
        <f t="shared" si="1551"/>
        <v>0.63228042134601692</v>
      </c>
      <c r="BS684" s="33">
        <f t="shared" si="1551"/>
        <v>0.97039699852848582</v>
      </c>
      <c r="BT684" s="33">
        <f t="shared" si="1551"/>
        <v>0.61055105110494012</v>
      </c>
      <c r="BU684" s="33">
        <f t="shared" si="1551"/>
        <v>0.38414441364783802</v>
      </c>
      <c r="BV684" s="33">
        <f t="shared" si="1551"/>
        <v>0.63628027104146634</v>
      </c>
      <c r="BW684" s="33">
        <f t="shared" si="1551"/>
        <v>0.40033263589108231</v>
      </c>
      <c r="BX684" s="33">
        <f t="shared" si="1551"/>
        <v>0.25187991307223379</v>
      </c>
      <c r="BY684" s="33">
        <f t="shared" si="1551"/>
        <v>0.41720304569214672</v>
      </c>
      <c r="BZ684" s="33">
        <f t="shared" si="1551"/>
        <v>0.26249437957638649</v>
      </c>
      <c r="CA684" s="33">
        <f t="shared" si="1551"/>
        <v>0.16515531231292996</v>
      </c>
      <c r="CB684" s="33">
        <f t="shared" si="1551"/>
        <v>1.3992536813057797</v>
      </c>
      <c r="CC684" s="33">
        <f t="shared" si="1551"/>
        <v>0.8803776260429379</v>
      </c>
      <c r="CD684" s="33">
        <f t="shared" si="1551"/>
        <v>0.55391297145897844</v>
      </c>
      <c r="CE684" s="33">
        <f t="shared" ref="CE684:CS684" si="1552">EXP(CE683)</f>
        <v>0.9174776024112733</v>
      </c>
      <c r="CF684" s="33">
        <f t="shared" si="1552"/>
        <v>0.57725540718580415</v>
      </c>
      <c r="CG684" s="33">
        <f t="shared" si="1552"/>
        <v>0.36319557474698533</v>
      </c>
      <c r="CH684" s="33">
        <f t="shared" si="1552"/>
        <v>0.60158151604132681</v>
      </c>
      <c r="CI684" s="33">
        <f t="shared" si="1552"/>
        <v>0.37850099237869145</v>
      </c>
      <c r="CJ684" s="33">
        <f t="shared" si="1552"/>
        <v>0.23814395457890447</v>
      </c>
      <c r="CK684" s="33">
        <f t="shared" si="1552"/>
        <v>2.2794276372132636</v>
      </c>
      <c r="CL684" s="33">
        <f t="shared" si="1552"/>
        <v>1.4341624530255126</v>
      </c>
      <c r="CM684" s="33">
        <f t="shared" si="1552"/>
        <v>0.90234140715374656</v>
      </c>
      <c r="CN684" s="33">
        <f t="shared" si="1552"/>
        <v>1.4945994649867929</v>
      </c>
      <c r="CO684" s="33">
        <f t="shared" si="1552"/>
        <v>0.94036695879349452</v>
      </c>
      <c r="CP684" s="33">
        <f t="shared" si="1552"/>
        <v>0.59165685383029365</v>
      </c>
      <c r="CQ684" s="33">
        <f t="shared" si="1552"/>
        <v>0.97999494446324908</v>
      </c>
      <c r="CR684" s="33">
        <f t="shared" si="1552"/>
        <v>0.61658985376797826</v>
      </c>
      <c r="CS684" s="33">
        <f t="shared" si="1552"/>
        <v>0.38794388676958541</v>
      </c>
    </row>
    <row r="685" spans="2:111" ht="13.9" thickTop="1" thickBot="1" x14ac:dyDescent="0.4">
      <c r="H685" s="32">
        <f t="shared" ref="H685:H686" si="1553">H684</f>
        <v>2.4813606569084148E-12</v>
      </c>
      <c r="I685" s="32">
        <f t="shared" ref="I685:J685" si="1554">I680</f>
        <v>-0.42206612059338067</v>
      </c>
      <c r="J685" s="32">
        <f t="shared" si="1554"/>
        <v>0.70062315271657749</v>
      </c>
      <c r="K685" s="32">
        <f t="shared" si="1549"/>
        <v>-0.42206612059164217</v>
      </c>
      <c r="L685" s="32">
        <f>$CE$5-$CE$7*SUMPRODUCT($B$5:$CD$5,Q685:CS685)</f>
        <v>-5.8329874264018144E-10</v>
      </c>
      <c r="M685" s="32">
        <f>SUMPRODUCT($B$7:$CD$7, LN(Q685:CS685))</f>
        <v>-2480.339048877493</v>
      </c>
      <c r="O685" s="48">
        <f t="shared" si="1550"/>
        <v>1.0000000000000013</v>
      </c>
      <c r="P685" s="39" t="s">
        <v>366</v>
      </c>
      <c r="Q685" s="32">
        <f t="shared" ref="Q685:AV685" si="1555">Q684/$O684</f>
        <v>2.4834512836660536E-2</v>
      </c>
      <c r="R685" s="32">
        <f t="shared" si="1555"/>
        <v>1.5625293502654129E-2</v>
      </c>
      <c r="S685" s="32">
        <f t="shared" si="1555"/>
        <v>9.8310685073585615E-3</v>
      </c>
      <c r="T685" s="32">
        <f t="shared" si="1555"/>
        <v>1.6283758691396328E-2</v>
      </c>
      <c r="U685" s="32">
        <f t="shared" si="1555"/>
        <v>1.024535937358362E-2</v>
      </c>
      <c r="V685" s="32">
        <f t="shared" si="1555"/>
        <v>6.446140027200121E-3</v>
      </c>
      <c r="W685" s="32">
        <f t="shared" si="1555"/>
        <v>1.0677108863122006E-2</v>
      </c>
      <c r="X685" s="32">
        <f t="shared" si="1555"/>
        <v>6.717786688361909E-3</v>
      </c>
      <c r="Y685" s="32">
        <f t="shared" si="1555"/>
        <v>4.2266739591092601E-3</v>
      </c>
      <c r="Z685" s="32">
        <f t="shared" si="1555"/>
        <v>3.5809862935301341E-2</v>
      </c>
      <c r="AA685" s="32">
        <f t="shared" si="1555"/>
        <v>2.2530726587392948E-2</v>
      </c>
      <c r="AB685" s="32">
        <f t="shared" si="1555"/>
        <v>1.4175805181745906E-2</v>
      </c>
      <c r="AC685" s="32">
        <f t="shared" si="1555"/>
        <v>2.3480193497076699E-2</v>
      </c>
      <c r="AD685" s="32">
        <f t="shared" si="1555"/>
        <v>1.4773187511427293E-2</v>
      </c>
      <c r="AE685" s="32">
        <f t="shared" si="1555"/>
        <v>9.29494338600588E-3</v>
      </c>
      <c r="AF685" s="32">
        <f t="shared" si="1555"/>
        <v>1.5395744118212536E-2</v>
      </c>
      <c r="AG685" s="32">
        <f t="shared" si="1555"/>
        <v>9.6866414139485119E-3</v>
      </c>
      <c r="AH685" s="32">
        <f t="shared" si="1555"/>
        <v>6.0946077800438456E-3</v>
      </c>
      <c r="AI685" s="32">
        <f t="shared" si="1555"/>
        <v>5.8335377172902346E-2</v>
      </c>
      <c r="AJ685" s="32">
        <f t="shared" si="1555"/>
        <v>3.6703252280796426E-2</v>
      </c>
      <c r="AK685" s="32">
        <f t="shared" si="1555"/>
        <v>2.3092826227813432E-2</v>
      </c>
      <c r="AL685" s="32">
        <f t="shared" si="1555"/>
        <v>3.8249963319307287E-2</v>
      </c>
      <c r="AM685" s="32">
        <f t="shared" si="1555"/>
        <v>2.4065980567481042E-2</v>
      </c>
      <c r="AN685" s="32">
        <f t="shared" si="1555"/>
        <v>1.5141751008739632E-2</v>
      </c>
      <c r="AO685" s="32">
        <f t="shared" si="1555"/>
        <v>2.5080144585196345E-2</v>
      </c>
      <c r="AP685" s="32">
        <f t="shared" si="1555"/>
        <v>1.5779839242676716E-2</v>
      </c>
      <c r="AQ685" s="32">
        <f t="shared" si="1555"/>
        <v>9.9283050653422179E-3</v>
      </c>
      <c r="AR685" s="32">
        <f t="shared" si="1555"/>
        <v>1.5237538773339311E-2</v>
      </c>
      <c r="AS685" s="32">
        <f t="shared" si="1555"/>
        <v>9.5871023183523377E-3</v>
      </c>
      <c r="AT685" s="32">
        <f t="shared" si="1555"/>
        <v>6.0319801137027132E-3</v>
      </c>
      <c r="AU685" s="32">
        <f t="shared" si="1555"/>
        <v>9.9911122101647605E-3</v>
      </c>
      <c r="AV685" s="32">
        <f t="shared" si="1555"/>
        <v>6.2861736700275134E-3</v>
      </c>
      <c r="AW685" s="32">
        <f t="shared" ref="AW685:CB685" si="1556">AW684/$O684</f>
        <v>3.955113162430946E-3</v>
      </c>
      <c r="AX685" s="32">
        <f t="shared" si="1556"/>
        <v>6.5510791920516485E-3</v>
      </c>
      <c r="AY685" s="32">
        <f t="shared" si="1556"/>
        <v>4.1217855090690736E-3</v>
      </c>
      <c r="AZ685" s="32">
        <f t="shared" si="1556"/>
        <v>2.5933308520196953E-3</v>
      </c>
      <c r="BA685" s="32">
        <f t="shared" si="1556"/>
        <v>2.19716077594697E-2</v>
      </c>
      <c r="BB685" s="32">
        <f t="shared" si="1556"/>
        <v>1.3824020717656716E-2</v>
      </c>
      <c r="BC685" s="32">
        <f t="shared" si="1556"/>
        <v>8.6977498822241196E-3</v>
      </c>
      <c r="BD685" s="32">
        <f t="shared" si="1556"/>
        <v>1.4406578505098067E-2</v>
      </c>
      <c r="BE685" s="32">
        <f t="shared" si="1556"/>
        <v>9.0642815903714466E-3</v>
      </c>
      <c r="BF685" s="32">
        <f t="shared" si="1556"/>
        <v>5.7030335634843674E-3</v>
      </c>
      <c r="BG685" s="32">
        <f t="shared" si="1556"/>
        <v>9.4462593040830368E-3</v>
      </c>
      <c r="BH685" s="32">
        <f t="shared" si="1556"/>
        <v>5.9433649896521359E-3</v>
      </c>
      <c r="BI685" s="32">
        <f t="shared" si="1556"/>
        <v>3.7394259741477262E-3</v>
      </c>
      <c r="BJ685" s="32">
        <f t="shared" si="1556"/>
        <v>3.5792430372030601E-2</v>
      </c>
      <c r="BK685" s="32">
        <f t="shared" si="1556"/>
        <v>2.2519758427099228E-2</v>
      </c>
      <c r="BL685" s="32">
        <f t="shared" si="1556"/>
        <v>1.4168904272317939E-2</v>
      </c>
      <c r="BM685" s="32">
        <f t="shared" si="1556"/>
        <v>2.3468763127753967E-2</v>
      </c>
      <c r="BN685" s="32">
        <f t="shared" si="1556"/>
        <v>1.4765995790909717E-2</v>
      </c>
      <c r="BO685" s="32">
        <f t="shared" si="1556"/>
        <v>9.2904185239876362E-3</v>
      </c>
      <c r="BP685" s="32">
        <f t="shared" si="1556"/>
        <v>1.5388249331540895E-2</v>
      </c>
      <c r="BQ685" s="32">
        <f t="shared" si="1556"/>
        <v>9.681925869808209E-3</v>
      </c>
      <c r="BR685" s="32">
        <f t="shared" si="1556"/>
        <v>6.0916408701752467E-3</v>
      </c>
      <c r="BS685" s="32">
        <f t="shared" si="1556"/>
        <v>9.3491903544116461E-3</v>
      </c>
      <c r="BT685" s="32">
        <f t="shared" si="1556"/>
        <v>5.8822914812412582E-3</v>
      </c>
      <c r="BU685" s="32">
        <f t="shared" si="1556"/>
        <v>3.7009999538576053E-3</v>
      </c>
      <c r="BV685" s="32">
        <f t="shared" si="1556"/>
        <v>6.1301770118250033E-3</v>
      </c>
      <c r="BW685" s="32">
        <f t="shared" si="1556"/>
        <v>3.8569637207294264E-3</v>
      </c>
      <c r="BX685" s="32">
        <f t="shared" si="1556"/>
        <v>2.4267111886536251E-3</v>
      </c>
      <c r="BY685" s="32">
        <f t="shared" si="1556"/>
        <v>4.0194999536591006E-3</v>
      </c>
      <c r="BZ685" s="32">
        <f t="shared" si="1556"/>
        <v>2.5289751775245026E-3</v>
      </c>
      <c r="CA685" s="32">
        <f t="shared" si="1556"/>
        <v>1.5911719174701898E-3</v>
      </c>
      <c r="CB685" s="32">
        <f t="shared" si="1556"/>
        <v>1.3480966079322603E-2</v>
      </c>
      <c r="CC685" s="32">
        <f t="shared" ref="CC685:CS685" si="1557">CC684/$O684</f>
        <v>8.4819079429570635E-3</v>
      </c>
      <c r="CD685" s="32">
        <f t="shared" si="1557"/>
        <v>5.3366177119268544E-3</v>
      </c>
      <c r="CE685" s="32">
        <f t="shared" si="1557"/>
        <v>8.8393438601514843E-3</v>
      </c>
      <c r="CF685" s="32">
        <f t="shared" si="1557"/>
        <v>5.5615080148406536E-3</v>
      </c>
      <c r="CG685" s="32">
        <f t="shared" si="1557"/>
        <v>3.4991705140664988E-3</v>
      </c>
      <c r="CH685" s="32">
        <f t="shared" si="1557"/>
        <v>5.7958754156233177E-3</v>
      </c>
      <c r="CI685" s="32">
        <f t="shared" si="1557"/>
        <v>3.6466289904525306E-3</v>
      </c>
      <c r="CJ685" s="32">
        <f t="shared" si="1557"/>
        <v>2.2943735053660946E-3</v>
      </c>
      <c r="CK685" s="32">
        <f t="shared" si="1557"/>
        <v>2.1960911783248882E-2</v>
      </c>
      <c r="CL685" s="32">
        <f t="shared" si="1557"/>
        <v>1.3817291060069032E-2</v>
      </c>
      <c r="CM685" s="32">
        <f t="shared" si="1557"/>
        <v>8.6935157393733392E-3</v>
      </c>
      <c r="CN685" s="32">
        <f t="shared" si="1557"/>
        <v>1.4399565253141235E-2</v>
      </c>
      <c r="CO685" s="32">
        <f t="shared" si="1557"/>
        <v>9.0598690165893739E-3</v>
      </c>
      <c r="CP685" s="32">
        <f t="shared" si="1557"/>
        <v>5.7002572754653322E-3</v>
      </c>
      <c r="CQ685" s="32">
        <f t="shared" si="1557"/>
        <v>9.4416607801152755E-3</v>
      </c>
      <c r="CR685" s="32">
        <f t="shared" si="1557"/>
        <v>5.9404717061338382E-3</v>
      </c>
      <c r="CS685" s="32">
        <f t="shared" si="1557"/>
        <v>3.737605587959476E-3</v>
      </c>
    </row>
    <row r="686" spans="2:111" ht="13.15" thickTop="1" x14ac:dyDescent="0.35">
      <c r="H686" s="34">
        <f t="shared" si="1553"/>
        <v>2.4813606569084148E-12</v>
      </c>
      <c r="I686" s="34">
        <f t="shared" ref="I686:J686" si="1558">I681</f>
        <v>-0.46334335275022598</v>
      </c>
      <c r="J686" s="34">
        <f t="shared" si="1558"/>
        <v>-0.64861013339679441</v>
      </c>
      <c r="K686" s="34">
        <f t="shared" si="1549"/>
        <v>-0.46334335275183541</v>
      </c>
      <c r="L686" s="34">
        <f>$CE$6-$CE$7*SUMPRODUCT($B$6:$CD$6,Q685:CS685)</f>
        <v>5.3060489335621241E-10</v>
      </c>
    </row>
    <row r="687" spans="2:111" ht="13.5" thickBot="1" x14ac:dyDescent="0.4">
      <c r="B687" s="39" t="s">
        <v>367</v>
      </c>
      <c r="D687" s="39" t="s">
        <v>368</v>
      </c>
      <c r="E687" s="39" t="s">
        <v>369</v>
      </c>
      <c r="F687" s="39" t="s">
        <v>370</v>
      </c>
      <c r="H687" s="39" t="s">
        <v>347</v>
      </c>
      <c r="I687" s="39" t="s">
        <v>371</v>
      </c>
      <c r="J687" s="39" t="s">
        <v>372</v>
      </c>
      <c r="K687" s="39" t="s">
        <v>349</v>
      </c>
      <c r="L687" s="39" t="s">
        <v>373</v>
      </c>
      <c r="M687" s="39" t="s">
        <v>374</v>
      </c>
      <c r="O687" s="45" t="s">
        <v>336</v>
      </c>
    </row>
    <row r="688" spans="2:111" ht="13.9" thickTop="1" thickBot="1" x14ac:dyDescent="0.4">
      <c r="B688" s="32">
        <f>1+B683</f>
        <v>3</v>
      </c>
      <c r="D688" s="32">
        <f>IF(F683,IF(M688&lt;0,D683,H688),E683)</f>
        <v>0</v>
      </c>
      <c r="E688" s="32">
        <f>IF(F683,IF(M688&lt;0,H688,E683),H688)</f>
        <v>1.2406803284542074E-12</v>
      </c>
      <c r="F688" s="32" t="b">
        <f>OR(F683,M688*M683&lt;=0)</f>
        <v>1</v>
      </c>
      <c r="H688" s="32">
        <f>IF(F683,(D683+E683)/2,2*H683)</f>
        <v>1.2406803284542074E-12</v>
      </c>
      <c r="I688" s="32">
        <f>I683</f>
        <v>-0.48847229296131994</v>
      </c>
      <c r="J688" s="32">
        <f>J683</f>
        <v>-1</v>
      </c>
      <c r="K688" s="32">
        <f>I688+J688*H688</f>
        <v>-0.48847229296256062</v>
      </c>
      <c r="L688" s="32">
        <f>$CE$3-$CE$7*SUMPRODUCT($B$3:$CD$3,Q690:CS690)</f>
        <v>3.6703795558423735E-10</v>
      </c>
      <c r="M688" s="32">
        <f>SUMPRODUCT(L688:L691,J688:J691)</f>
        <v>-7.6702214231647373E-10</v>
      </c>
      <c r="O688" s="46">
        <f>SUM(Q688:CS688)</f>
        <v>-1.6469506083651624</v>
      </c>
      <c r="P688" s="39" t="s">
        <v>363</v>
      </c>
      <c r="Q688" s="32">
        <f t="shared" ref="Q688:AV688" si="1559">SUMPRODUCT(B$3:B$6,$K688:$K691)</f>
        <v>0.94689457154476431</v>
      </c>
      <c r="R688" s="32">
        <f t="shared" si="1559"/>
        <v>0.48355121879373364</v>
      </c>
      <c r="S688" s="32">
        <f t="shared" si="1559"/>
        <v>2.0207866042702916E-2</v>
      </c>
      <c r="T688" s="32">
        <f t="shared" si="1559"/>
        <v>0.52482845095225295</v>
      </c>
      <c r="U688" s="32">
        <f t="shared" si="1559"/>
        <v>6.1485098201222221E-2</v>
      </c>
      <c r="V688" s="32">
        <f t="shared" si="1559"/>
        <v>-0.4018582545498085</v>
      </c>
      <c r="W688" s="32">
        <f t="shared" si="1559"/>
        <v>0.10276233035974153</v>
      </c>
      <c r="X688" s="32">
        <f t="shared" si="1559"/>
        <v>-0.3605810223912892</v>
      </c>
      <c r="Y688" s="32">
        <f t="shared" si="1559"/>
        <v>-0.82392437514231998</v>
      </c>
      <c r="Z688" s="32">
        <f t="shared" si="1559"/>
        <v>1.3128835956259115</v>
      </c>
      <c r="AA688" s="32">
        <f t="shared" si="1559"/>
        <v>0.84954024287488084</v>
      </c>
      <c r="AB688" s="32">
        <f t="shared" si="1559"/>
        <v>0.38619689012385011</v>
      </c>
      <c r="AC688" s="32">
        <f t="shared" si="1559"/>
        <v>0.89081747503340014</v>
      </c>
      <c r="AD688" s="32">
        <f t="shared" si="1559"/>
        <v>0.42747412228236942</v>
      </c>
      <c r="AE688" s="32">
        <f t="shared" si="1559"/>
        <v>-3.5869230468661306E-2</v>
      </c>
      <c r="AF688" s="32">
        <f t="shared" si="1559"/>
        <v>0.46875135444088872</v>
      </c>
      <c r="AG688" s="32">
        <f t="shared" si="1559"/>
        <v>5.4080016898579997E-3</v>
      </c>
      <c r="AH688" s="32">
        <f t="shared" si="1559"/>
        <v>-0.45793535106117272</v>
      </c>
      <c r="AI688" s="32">
        <f t="shared" si="1559"/>
        <v>1.8008689610674411</v>
      </c>
      <c r="AJ688" s="32">
        <f t="shared" si="1559"/>
        <v>1.3375256083164104</v>
      </c>
      <c r="AK688" s="32">
        <f t="shared" si="1559"/>
        <v>0.87418225556537976</v>
      </c>
      <c r="AL688" s="32">
        <f t="shared" si="1559"/>
        <v>1.3788028404749297</v>
      </c>
      <c r="AM688" s="32">
        <f t="shared" si="1559"/>
        <v>0.91545948772389907</v>
      </c>
      <c r="AN688" s="32">
        <f t="shared" si="1559"/>
        <v>0.45211613497286834</v>
      </c>
      <c r="AO688" s="32">
        <f t="shared" si="1559"/>
        <v>0.95673671988241837</v>
      </c>
      <c r="AP688" s="32">
        <f t="shared" si="1559"/>
        <v>0.49339336713138765</v>
      </c>
      <c r="AQ688" s="32">
        <f t="shared" si="1559"/>
        <v>3.0050014380356926E-2</v>
      </c>
      <c r="AR688" s="32">
        <f t="shared" si="1559"/>
        <v>0.45842227858220375</v>
      </c>
      <c r="AS688" s="32">
        <f t="shared" si="1559"/>
        <v>-4.9210741688269777E-3</v>
      </c>
      <c r="AT688" s="32">
        <f t="shared" si="1559"/>
        <v>-0.4682644269198577</v>
      </c>
      <c r="AU688" s="32">
        <f t="shared" si="1559"/>
        <v>3.6356157989692328E-2</v>
      </c>
      <c r="AV688" s="32">
        <f t="shared" si="1559"/>
        <v>-0.4269871947613384</v>
      </c>
      <c r="AW688" s="32">
        <f t="shared" ref="AW688:CB688" si="1560">SUMPRODUCT(AH$3:AH$6,$K688:$K691)</f>
        <v>-0.89033054751236906</v>
      </c>
      <c r="AX688" s="32">
        <f t="shared" si="1560"/>
        <v>-0.38570996260281903</v>
      </c>
      <c r="AY688" s="32">
        <f t="shared" si="1560"/>
        <v>-0.84905331535384976</v>
      </c>
      <c r="AZ688" s="32">
        <f t="shared" si="1560"/>
        <v>-1.3123966681048804</v>
      </c>
      <c r="BA688" s="32">
        <f t="shared" si="1560"/>
        <v>0.82441130266335094</v>
      </c>
      <c r="BB688" s="32">
        <f t="shared" si="1560"/>
        <v>0.36106794991232022</v>
      </c>
      <c r="BC688" s="32">
        <f t="shared" si="1560"/>
        <v>-0.10227540283871051</v>
      </c>
      <c r="BD688" s="32">
        <f t="shared" si="1560"/>
        <v>0.40234518207083952</v>
      </c>
      <c r="BE688" s="32">
        <f t="shared" si="1560"/>
        <v>-6.0998170680191199E-2</v>
      </c>
      <c r="BF688" s="32">
        <f t="shared" si="1560"/>
        <v>-0.52434152343122187</v>
      </c>
      <c r="BG688" s="32">
        <f t="shared" si="1560"/>
        <v>-1.9720938521671894E-2</v>
      </c>
      <c r="BH688" s="32">
        <f t="shared" si="1560"/>
        <v>-0.48306429127270262</v>
      </c>
      <c r="BI688" s="32">
        <f t="shared" si="1560"/>
        <v>-0.94640764402373334</v>
      </c>
      <c r="BJ688" s="32">
        <f t="shared" si="1560"/>
        <v>1.3123966681048804</v>
      </c>
      <c r="BK688" s="32">
        <f t="shared" si="1560"/>
        <v>0.84905331535384976</v>
      </c>
      <c r="BL688" s="32">
        <f t="shared" si="1560"/>
        <v>0.38570996260281903</v>
      </c>
      <c r="BM688" s="32">
        <f t="shared" si="1560"/>
        <v>0.89033054751236906</v>
      </c>
      <c r="BN688" s="32">
        <f t="shared" si="1560"/>
        <v>0.4269871947613384</v>
      </c>
      <c r="BO688" s="32">
        <f t="shared" si="1560"/>
        <v>-3.6356157989692328E-2</v>
      </c>
      <c r="BP688" s="32">
        <f t="shared" si="1560"/>
        <v>0.4682644269198577</v>
      </c>
      <c r="BQ688" s="32">
        <f t="shared" si="1560"/>
        <v>4.9210741688269777E-3</v>
      </c>
      <c r="BR688" s="32">
        <f t="shared" si="1560"/>
        <v>-0.45842227858220375</v>
      </c>
      <c r="BS688" s="32">
        <f t="shared" si="1560"/>
        <v>-3.0050014380356926E-2</v>
      </c>
      <c r="BT688" s="32">
        <f t="shared" si="1560"/>
        <v>-0.49339336713138765</v>
      </c>
      <c r="BU688" s="32">
        <f t="shared" si="1560"/>
        <v>-0.95673671988241837</v>
      </c>
      <c r="BV688" s="32">
        <f t="shared" si="1560"/>
        <v>-0.45211613497286834</v>
      </c>
      <c r="BW688" s="32">
        <f t="shared" si="1560"/>
        <v>-0.91545948772389907</v>
      </c>
      <c r="BX688" s="32">
        <f t="shared" si="1560"/>
        <v>-1.3788028404749297</v>
      </c>
      <c r="BY688" s="32">
        <f t="shared" si="1560"/>
        <v>-0.87418225556537976</v>
      </c>
      <c r="BZ688" s="32">
        <f t="shared" si="1560"/>
        <v>-1.3375256083164104</v>
      </c>
      <c r="CA688" s="32">
        <f t="shared" si="1560"/>
        <v>-1.8008689610674411</v>
      </c>
      <c r="CB688" s="32">
        <f t="shared" si="1560"/>
        <v>0.33593900970079027</v>
      </c>
      <c r="CC688" s="32">
        <f t="shared" ref="CC688:CS688" si="1561">SUMPRODUCT(BN$3:BN$6,$K688:$K691)</f>
        <v>-0.12740434305024045</v>
      </c>
      <c r="CD688" s="32">
        <f t="shared" si="1561"/>
        <v>-0.59074769580127118</v>
      </c>
      <c r="CE688" s="32">
        <f t="shared" si="1561"/>
        <v>-8.6127110891721148E-2</v>
      </c>
      <c r="CF688" s="32">
        <f t="shared" si="1561"/>
        <v>-0.54947046364275187</v>
      </c>
      <c r="CG688" s="32">
        <f t="shared" si="1561"/>
        <v>-1.0128138163937825</v>
      </c>
      <c r="CH688" s="32">
        <f t="shared" si="1561"/>
        <v>-0.50819323148423257</v>
      </c>
      <c r="CI688" s="32">
        <f t="shared" si="1561"/>
        <v>-0.97153658423526323</v>
      </c>
      <c r="CJ688" s="32">
        <f t="shared" si="1561"/>
        <v>-1.4348799369862939</v>
      </c>
      <c r="CK688" s="32">
        <f t="shared" si="1561"/>
        <v>0.82392437514231998</v>
      </c>
      <c r="CL688" s="32">
        <f t="shared" si="1561"/>
        <v>0.3605810223912892</v>
      </c>
      <c r="CM688" s="32">
        <f t="shared" si="1561"/>
        <v>-0.10276233035974153</v>
      </c>
      <c r="CN688" s="32">
        <f t="shared" si="1561"/>
        <v>0.4018582545498085</v>
      </c>
      <c r="CO688" s="32">
        <f t="shared" si="1561"/>
        <v>-6.1485098201222221E-2</v>
      </c>
      <c r="CP688" s="32">
        <f t="shared" si="1561"/>
        <v>-0.52482845095225295</v>
      </c>
      <c r="CQ688" s="32">
        <f t="shared" si="1561"/>
        <v>-2.0207866042702916E-2</v>
      </c>
      <c r="CR688" s="32">
        <f t="shared" si="1561"/>
        <v>-0.48355121879373364</v>
      </c>
      <c r="CS688" s="32">
        <f t="shared" si="1561"/>
        <v>-0.94689457154476431</v>
      </c>
    </row>
    <row r="689" spans="2:97" ht="13.9" thickTop="1" thickBot="1" x14ac:dyDescent="0.4">
      <c r="H689" s="33">
        <f>H688</f>
        <v>1.2406803284542074E-12</v>
      </c>
      <c r="I689" s="33">
        <f t="shared" ref="I689:J689" si="1562">I684</f>
        <v>0.42698719476086461</v>
      </c>
      <c r="J689" s="33">
        <f t="shared" si="1562"/>
        <v>0.38185763686912055</v>
      </c>
      <c r="K689" s="33">
        <f t="shared" ref="K689:K691" si="1563">I689+J689*H689</f>
        <v>0.4269871947613384</v>
      </c>
      <c r="L689" s="33">
        <f>$CE$4-$CE$7*SUMPRODUCT($B$4:$CD$4,Q690:CS690)</f>
        <v>-1.5296564015443437E-10</v>
      </c>
      <c r="M689" s="39" t="s">
        <v>375</v>
      </c>
      <c r="O689" s="47">
        <f t="shared" ref="O689:O690" si="1564">SUM(Q689:CS689)</f>
        <v>103.79476315508876</v>
      </c>
      <c r="P689" s="39" t="s">
        <v>365</v>
      </c>
      <c r="Q689" s="33">
        <f>EXP(Q688)</f>
        <v>2.5776923779526792</v>
      </c>
      <c r="R689" s="33">
        <f>EXP(R688)</f>
        <v>1.6218236383377151</v>
      </c>
      <c r="S689" s="33">
        <f t="shared" ref="S689:CD689" si="1565">EXP(S688)</f>
        <v>1.0204134272841732</v>
      </c>
      <c r="T689" s="33">
        <f t="shared" si="1565"/>
        <v>1.6901688766462948</v>
      </c>
      <c r="U689" s="33">
        <f t="shared" si="1565"/>
        <v>1.0634146496196002</v>
      </c>
      <c r="V689" s="33">
        <f t="shared" si="1565"/>
        <v>0.66907557738813617</v>
      </c>
      <c r="W689" s="33">
        <f t="shared" si="1565"/>
        <v>1.1082279856267008</v>
      </c>
      <c r="X689" s="33">
        <f t="shared" si="1565"/>
        <v>0.69727107824414269</v>
      </c>
      <c r="Y689" s="33">
        <f t="shared" si="1565"/>
        <v>0.43870662251938308</v>
      </c>
      <c r="Z689" s="33">
        <f t="shared" si="1565"/>
        <v>3.7168762419835462</v>
      </c>
      <c r="AA689" s="33">
        <f t="shared" si="1565"/>
        <v>2.3385714298509792</v>
      </c>
      <c r="AB689" s="33">
        <f t="shared" si="1565"/>
        <v>1.4713743413734741</v>
      </c>
      <c r="AC689" s="33">
        <f t="shared" si="1565"/>
        <v>2.4371211228611385</v>
      </c>
      <c r="AD689" s="33">
        <f t="shared" si="1565"/>
        <v>1.5333794987932845</v>
      </c>
      <c r="AE689" s="33">
        <f t="shared" si="1565"/>
        <v>0.9647664472905696</v>
      </c>
      <c r="AF689" s="33">
        <f t="shared" si="1565"/>
        <v>1.5979976143424763</v>
      </c>
      <c r="AG689" s="33">
        <f t="shared" si="1565"/>
        <v>1.0054226513275129</v>
      </c>
      <c r="AH689" s="33">
        <f t="shared" si="1565"/>
        <v>0.632588371052348</v>
      </c>
      <c r="AI689" s="33">
        <f t="shared" si="1565"/>
        <v>6.0549066572172299</v>
      </c>
      <c r="AJ689" s="33">
        <f t="shared" si="1565"/>
        <v>3.8096053775054353</v>
      </c>
      <c r="AK689" s="33">
        <f t="shared" si="1565"/>
        <v>2.396914428898627</v>
      </c>
      <c r="AL689" s="33">
        <f t="shared" si="1565"/>
        <v>3.9701458834103311</v>
      </c>
      <c r="AM689" s="33">
        <f t="shared" si="1565"/>
        <v>2.497922753093639</v>
      </c>
      <c r="AN689" s="33">
        <f t="shared" si="1565"/>
        <v>1.5716344597048182</v>
      </c>
      <c r="AO689" s="33">
        <f t="shared" si="1565"/>
        <v>2.6031876671083269</v>
      </c>
      <c r="AP689" s="33">
        <f t="shared" si="1565"/>
        <v>1.637864676815598</v>
      </c>
      <c r="AQ689" s="33">
        <f t="shared" si="1565"/>
        <v>1.0305060727873492</v>
      </c>
      <c r="AR689" s="33">
        <f t="shared" si="1565"/>
        <v>1.5815767280468833</v>
      </c>
      <c r="AS689" s="33">
        <f t="shared" si="1565"/>
        <v>0.99509101447882076</v>
      </c>
      <c r="AT689" s="33">
        <f t="shared" si="1565"/>
        <v>0.62608794725963834</v>
      </c>
      <c r="AU689" s="33">
        <f t="shared" si="1565"/>
        <v>1.0370251255101457</v>
      </c>
      <c r="AV689" s="33">
        <f t="shared" si="1565"/>
        <v>0.6524719072328985</v>
      </c>
      <c r="AW689" s="33">
        <f t="shared" si="1565"/>
        <v>0.41052003394682568</v>
      </c>
      <c r="AX689" s="33">
        <f t="shared" si="1565"/>
        <v>0.67996771314875748</v>
      </c>
      <c r="AY689" s="33">
        <f t="shared" si="1565"/>
        <v>0.42781975068994765</v>
      </c>
      <c r="AZ689" s="33">
        <f t="shared" si="1565"/>
        <v>0.26917416156841451</v>
      </c>
      <c r="BA689" s="33">
        <f t="shared" si="1565"/>
        <v>2.2805378235321179</v>
      </c>
      <c r="BB689" s="33">
        <f t="shared" si="1565"/>
        <v>1.434860956242286</v>
      </c>
      <c r="BC689" s="33">
        <f t="shared" si="1565"/>
        <v>0.90278088900968056</v>
      </c>
      <c r="BD689" s="33">
        <f t="shared" si="1565"/>
        <v>1.4953274038114976</v>
      </c>
      <c r="BE689" s="33">
        <f t="shared" si="1565"/>
        <v>0.940824960844173</v>
      </c>
      <c r="BF689" s="33">
        <f t="shared" si="1565"/>
        <v>0.59194501798819621</v>
      </c>
      <c r="BG689" s="33">
        <f t="shared" si="1565"/>
        <v>0.98047224716777115</v>
      </c>
      <c r="BH689" s="33">
        <f t="shared" si="1565"/>
        <v>0.61689016144500619</v>
      </c>
      <c r="BI689" s="33">
        <f t="shared" si="1565"/>
        <v>0.38813283332284698</v>
      </c>
      <c r="BJ689" s="33">
        <f t="shared" si="1565"/>
        <v>3.7150668332102725</v>
      </c>
      <c r="BK689" s="33">
        <f t="shared" si="1565"/>
        <v>2.3374329922526802</v>
      </c>
      <c r="BL689" s="33">
        <f t="shared" si="1565"/>
        <v>1.4706580631148711</v>
      </c>
      <c r="BM689" s="33">
        <f t="shared" si="1565"/>
        <v>2.4359347103862152</v>
      </c>
      <c r="BN689" s="33">
        <f t="shared" si="1565"/>
        <v>1.5326330358665572</v>
      </c>
      <c r="BO689" s="33">
        <f t="shared" si="1565"/>
        <v>0.9642967903097508</v>
      </c>
      <c r="BP689" s="33">
        <f t="shared" si="1565"/>
        <v>1.5972196947361141</v>
      </c>
      <c r="BQ689" s="33">
        <f t="shared" si="1565"/>
        <v>1.0049332025410262</v>
      </c>
      <c r="BR689" s="33">
        <f t="shared" si="1565"/>
        <v>0.63228042134567664</v>
      </c>
      <c r="BS689" s="33">
        <f t="shared" si="1565"/>
        <v>0.97039699853021211</v>
      </c>
      <c r="BT689" s="33">
        <f t="shared" si="1565"/>
        <v>0.61055105110651753</v>
      </c>
      <c r="BU689" s="33">
        <f t="shared" si="1565"/>
        <v>0.38414441364913965</v>
      </c>
      <c r="BV689" s="33">
        <f t="shared" si="1565"/>
        <v>0.63628027104204521</v>
      </c>
      <c r="BW689" s="33">
        <f t="shared" si="1565"/>
        <v>0.40033263589176865</v>
      </c>
      <c r="BX689" s="33">
        <f t="shared" si="1565"/>
        <v>0.25187991307286828</v>
      </c>
      <c r="BY689" s="33">
        <f t="shared" si="1565"/>
        <v>0.4172030456921636</v>
      </c>
      <c r="BZ689" s="33">
        <f t="shared" si="1565"/>
        <v>0.26249437957660832</v>
      </c>
      <c r="CA689" s="33">
        <f t="shared" si="1565"/>
        <v>0.16515531231320241</v>
      </c>
      <c r="CB689" s="33">
        <f t="shared" si="1565"/>
        <v>1.3992536813077008</v>
      </c>
      <c r="CC689" s="33">
        <f t="shared" si="1565"/>
        <v>0.88037762604485492</v>
      </c>
      <c r="CD689" s="33">
        <f t="shared" si="1565"/>
        <v>0.55391297146063045</v>
      </c>
      <c r="CE689" s="33">
        <f t="shared" ref="CE689:CS689" si="1566">EXP(CE688)</f>
        <v>0.91747760241173537</v>
      </c>
      <c r="CF689" s="33">
        <f t="shared" si="1566"/>
        <v>0.57725540718655932</v>
      </c>
      <c r="CG689" s="33">
        <f t="shared" si="1566"/>
        <v>0.36319557474775277</v>
      </c>
      <c r="CH689" s="33">
        <f t="shared" si="1566"/>
        <v>0.60158151604110688</v>
      </c>
      <c r="CI689" s="33">
        <f t="shared" si="1566"/>
        <v>0.37850099237885765</v>
      </c>
      <c r="CJ689" s="33">
        <f t="shared" si="1566"/>
        <v>0.23814395457920068</v>
      </c>
      <c r="CK689" s="33">
        <f t="shared" si="1566"/>
        <v>2.279427637215159</v>
      </c>
      <c r="CL689" s="33">
        <f t="shared" si="1566"/>
        <v>1.4341624530278592</v>
      </c>
      <c r="CM689" s="33">
        <f t="shared" si="1566"/>
        <v>0.90234140715594902</v>
      </c>
      <c r="CN689" s="33">
        <f t="shared" si="1566"/>
        <v>1.4945994649867365</v>
      </c>
      <c r="CO689" s="33">
        <f t="shared" si="1566"/>
        <v>0.94036695879421572</v>
      </c>
      <c r="CP689" s="33">
        <f t="shared" si="1566"/>
        <v>0.59165685383122346</v>
      </c>
      <c r="CQ689" s="33">
        <f t="shared" si="1566"/>
        <v>0.97999494446236024</v>
      </c>
      <c r="CR689" s="33">
        <f t="shared" si="1566"/>
        <v>0.6165898537679152</v>
      </c>
      <c r="CS689" s="33">
        <f t="shared" si="1566"/>
        <v>0.38794388676985792</v>
      </c>
    </row>
    <row r="690" spans="2:97" ht="13.9" thickTop="1" thickBot="1" x14ac:dyDescent="0.4">
      <c r="H690" s="32">
        <f t="shared" ref="H690:H691" si="1567">H689</f>
        <v>1.2406803284542074E-12</v>
      </c>
      <c r="I690" s="32">
        <f t="shared" ref="I690:J690" si="1568">I685</f>
        <v>-0.42206612059338067</v>
      </c>
      <c r="J690" s="32">
        <f t="shared" si="1568"/>
        <v>0.70062315271657749</v>
      </c>
      <c r="K690" s="32">
        <f t="shared" si="1563"/>
        <v>-0.42206612059251142</v>
      </c>
      <c r="L690" s="32">
        <f>$CE$5-$CE$7*SUMPRODUCT($B$5:$CD$5,Q690:CS690)</f>
        <v>-2.6471980163478293E-10</v>
      </c>
      <c r="M690" s="32">
        <f>SUMPRODUCT($B$7:$CD$7, LN(Q690:CS690))</f>
        <v>-2480.339048877494</v>
      </c>
      <c r="O690" s="48">
        <f t="shared" si="1564"/>
        <v>1.0000000000000002</v>
      </c>
      <c r="P690" s="39" t="s">
        <v>366</v>
      </c>
      <c r="Q690" s="32">
        <f t="shared" ref="Q690:AV690" si="1569">Q689/$O689</f>
        <v>2.4834512836655599E-2</v>
      </c>
      <c r="R690" s="32">
        <f t="shared" si="1569"/>
        <v>1.5625293502663597E-2</v>
      </c>
      <c r="S690" s="32">
        <f t="shared" si="1569"/>
        <v>9.8310685073724289E-3</v>
      </c>
      <c r="T690" s="32">
        <f t="shared" si="1569"/>
        <v>1.6283758691378936E-2</v>
      </c>
      <c r="U690" s="32">
        <f t="shared" si="1569"/>
        <v>1.024535937358092E-2</v>
      </c>
      <c r="V690" s="32">
        <f t="shared" si="1569"/>
        <v>6.4461400272036104E-3</v>
      </c>
      <c r="W690" s="32">
        <f t="shared" si="1569"/>
        <v>1.0677108863101322E-2</v>
      </c>
      <c r="X690" s="32">
        <f t="shared" si="1569"/>
        <v>6.7177866883543005E-3</v>
      </c>
      <c r="Y690" s="32">
        <f t="shared" si="1569"/>
        <v>4.2266739591078741E-3</v>
      </c>
      <c r="Z690" s="32">
        <f t="shared" si="1569"/>
        <v>3.5809862935279685E-2</v>
      </c>
      <c r="AA690" s="32">
        <f t="shared" si="1569"/>
        <v>2.2530726587397448E-2</v>
      </c>
      <c r="AB690" s="32">
        <f t="shared" si="1569"/>
        <v>1.4175805181760145E-2</v>
      </c>
      <c r="AC690" s="32">
        <f t="shared" si="1569"/>
        <v>2.3480193497042084E-2</v>
      </c>
      <c r="AD690" s="32">
        <f t="shared" si="1569"/>
        <v>1.4773187511417403E-2</v>
      </c>
      <c r="AE690" s="32">
        <f t="shared" si="1569"/>
        <v>9.2949433860071377E-3</v>
      </c>
      <c r="AF690" s="32">
        <f t="shared" si="1569"/>
        <v>1.5395744118176458E-2</v>
      </c>
      <c r="AG690" s="32">
        <f t="shared" si="1569"/>
        <v>9.6866414139336072E-3</v>
      </c>
      <c r="AH690" s="32">
        <f t="shared" si="1569"/>
        <v>6.0946077800393727E-3</v>
      </c>
      <c r="AI690" s="32">
        <f t="shared" si="1569"/>
        <v>5.8335377172835476E-2</v>
      </c>
      <c r="AJ690" s="32">
        <f t="shared" si="1569"/>
        <v>3.6703252280783888E-2</v>
      </c>
      <c r="AK690" s="32">
        <f t="shared" si="1569"/>
        <v>2.3092826227824128E-2</v>
      </c>
      <c r="AL690" s="32">
        <f t="shared" si="1569"/>
        <v>3.8249963319230196E-2</v>
      </c>
      <c r="AM690" s="32">
        <f t="shared" si="1569"/>
        <v>2.4065980567451906E-2</v>
      </c>
      <c r="AN690" s="32">
        <f t="shared" si="1569"/>
        <v>1.5141751008733483E-2</v>
      </c>
      <c r="AO690" s="32">
        <f t="shared" si="1569"/>
        <v>2.5080144585123997E-2</v>
      </c>
      <c r="AP690" s="32">
        <f t="shared" si="1569"/>
        <v>1.5779839242643891E-2</v>
      </c>
      <c r="AQ690" s="32">
        <f t="shared" si="1569"/>
        <v>9.9283050653295544E-3</v>
      </c>
      <c r="AR690" s="32">
        <f t="shared" si="1569"/>
        <v>1.5237538773355187E-2</v>
      </c>
      <c r="AS690" s="32">
        <f t="shared" si="1569"/>
        <v>9.5871023183700405E-3</v>
      </c>
      <c r="AT690" s="32">
        <f t="shared" si="1569"/>
        <v>6.0319801137187047E-3</v>
      </c>
      <c r="AU690" s="32">
        <f t="shared" si="1569"/>
        <v>9.9911122101664848E-3</v>
      </c>
      <c r="AV690" s="32">
        <f t="shared" si="1569"/>
        <v>6.286173670033657E-3</v>
      </c>
      <c r="AW690" s="32">
        <f t="shared" ref="AW690:CB690" si="1570">AW689/$O689</f>
        <v>3.9551131624379942E-3</v>
      </c>
      <c r="AX690" s="32">
        <f t="shared" si="1570"/>
        <v>6.5510791920470853E-3</v>
      </c>
      <c r="AY690" s="32">
        <f t="shared" si="1570"/>
        <v>4.1217855090695185E-3</v>
      </c>
      <c r="AZ690" s="32">
        <f t="shared" si="1570"/>
        <v>2.5933308520220623E-3</v>
      </c>
      <c r="BA690" s="32">
        <f t="shared" si="1570"/>
        <v>2.1971607759483671E-2</v>
      </c>
      <c r="BB690" s="32">
        <f t="shared" si="1570"/>
        <v>1.3824020717676631E-2</v>
      </c>
      <c r="BC690" s="32">
        <f t="shared" si="1570"/>
        <v>8.6977498822436473E-3</v>
      </c>
      <c r="BD690" s="32">
        <f t="shared" si="1570"/>
        <v>1.4406578505094705E-2</v>
      </c>
      <c r="BE690" s="32">
        <f t="shared" si="1570"/>
        <v>9.0642815903766247E-3</v>
      </c>
      <c r="BF690" s="32">
        <f t="shared" si="1570"/>
        <v>5.7030335634922144E-3</v>
      </c>
      <c r="BG690" s="32">
        <f t="shared" si="1570"/>
        <v>9.4462593040726198E-3</v>
      </c>
      <c r="BH690" s="32">
        <f t="shared" si="1570"/>
        <v>5.9433649896503647E-3</v>
      </c>
      <c r="BI690" s="32">
        <f t="shared" si="1570"/>
        <v>3.739425974149621E-3</v>
      </c>
      <c r="BJ690" s="32">
        <f t="shared" si="1570"/>
        <v>3.579243037203398E-2</v>
      </c>
      <c r="BK690" s="32">
        <f t="shared" si="1570"/>
        <v>2.2519758427119476E-2</v>
      </c>
      <c r="BL690" s="32">
        <f t="shared" si="1570"/>
        <v>1.4168904272342077E-2</v>
      </c>
      <c r="BM690" s="32">
        <f t="shared" si="1570"/>
        <v>2.3468763127735777E-2</v>
      </c>
      <c r="BN690" s="32">
        <f t="shared" si="1570"/>
        <v>1.4765995790910156E-2</v>
      </c>
      <c r="BO690" s="32">
        <f t="shared" si="1570"/>
        <v>9.2904185239953904E-3</v>
      </c>
      <c r="BP690" s="32">
        <f t="shared" si="1570"/>
        <v>1.5388249331515596E-2</v>
      </c>
      <c r="BQ690" s="32">
        <f t="shared" si="1570"/>
        <v>9.6819258698000819E-3</v>
      </c>
      <c r="BR690" s="32">
        <f t="shared" si="1570"/>
        <v>6.0916408701750359E-3</v>
      </c>
      <c r="BS690" s="32">
        <f t="shared" si="1570"/>
        <v>9.3491903544329867E-3</v>
      </c>
      <c r="BT690" s="32">
        <f t="shared" si="1570"/>
        <v>5.8822914812594182E-3</v>
      </c>
      <c r="BU690" s="32">
        <f t="shared" si="1570"/>
        <v>3.7009999538720095E-3</v>
      </c>
      <c r="BV690" s="32">
        <f t="shared" si="1570"/>
        <v>6.1301770118336674E-3</v>
      </c>
      <c r="BW690" s="32">
        <f t="shared" si="1570"/>
        <v>3.8569637207379812E-3</v>
      </c>
      <c r="BX690" s="32">
        <f t="shared" si="1570"/>
        <v>2.4267111886609604E-3</v>
      </c>
      <c r="BY690" s="32">
        <f t="shared" si="1570"/>
        <v>4.0194999536612881E-3</v>
      </c>
      <c r="BZ690" s="32">
        <f t="shared" si="1570"/>
        <v>2.5289751775279135E-3</v>
      </c>
      <c r="CA690" s="32">
        <f t="shared" si="1570"/>
        <v>1.5911719174736159E-3</v>
      </c>
      <c r="CB690" s="32">
        <f t="shared" si="1570"/>
        <v>1.34809660793479E-2</v>
      </c>
      <c r="CC690" s="32">
        <f t="shared" ref="CC690:CS690" si="1571">CC689/$O689</f>
        <v>8.481907942979804E-3</v>
      </c>
      <c r="CD690" s="32">
        <f t="shared" si="1571"/>
        <v>5.3366177119454575E-3</v>
      </c>
      <c r="CE690" s="32">
        <f t="shared" si="1571"/>
        <v>8.8393438601603869E-3</v>
      </c>
      <c r="CF690" s="32">
        <f t="shared" si="1571"/>
        <v>5.5615080148507298E-3</v>
      </c>
      <c r="CG690" s="32">
        <f t="shared" si="1571"/>
        <v>3.4991705140756547E-3</v>
      </c>
      <c r="CH690" s="32">
        <f t="shared" si="1571"/>
        <v>5.7958754156241174E-3</v>
      </c>
      <c r="CI690" s="32">
        <f t="shared" si="1571"/>
        <v>3.6466289904559684E-3</v>
      </c>
      <c r="CJ690" s="32">
        <f t="shared" si="1571"/>
        <v>2.2943735053701036E-3</v>
      </c>
      <c r="CK690" s="32">
        <f t="shared" si="1571"/>
        <v>2.1960911783278202E-2</v>
      </c>
      <c r="CL690" s="32">
        <f t="shared" si="1571"/>
        <v>1.3817291060098597E-2</v>
      </c>
      <c r="CM690" s="32">
        <f t="shared" si="1571"/>
        <v>8.6935157393989368E-3</v>
      </c>
      <c r="CN690" s="32">
        <f t="shared" si="1571"/>
        <v>1.4399565253147943E-2</v>
      </c>
      <c r="CO690" s="32">
        <f t="shared" si="1571"/>
        <v>9.0598690166008838E-3</v>
      </c>
      <c r="CP690" s="32">
        <f t="shared" si="1571"/>
        <v>5.7002572754771613E-3</v>
      </c>
      <c r="CQ690" s="32">
        <f t="shared" si="1571"/>
        <v>9.441660780111466E-3</v>
      </c>
      <c r="CR690" s="32">
        <f t="shared" si="1571"/>
        <v>5.9404717061362217E-3</v>
      </c>
      <c r="CS690" s="32">
        <f t="shared" si="1571"/>
        <v>3.7376055879639832E-3</v>
      </c>
    </row>
    <row r="691" spans="2:97" ht="13.15" thickTop="1" x14ac:dyDescent="0.35">
      <c r="H691" s="34">
        <f t="shared" si="1567"/>
        <v>1.2406803284542074E-12</v>
      </c>
      <c r="I691" s="34">
        <f t="shared" ref="I691:J691" si="1572">I686</f>
        <v>-0.46334335275022598</v>
      </c>
      <c r="J691" s="34">
        <f t="shared" si="1572"/>
        <v>-0.64861013339679441</v>
      </c>
      <c r="K691" s="34">
        <f t="shared" si="1563"/>
        <v>-0.46334335275103072</v>
      </c>
      <c r="L691" s="34">
        <f>$CE$6-$CE$7*SUMPRODUCT($B$6:$CD$6,Q690:CS690)</f>
        <v>2.4067503545666113E-10</v>
      </c>
    </row>
    <row r="692" spans="2:97" ht="13.5" thickBot="1" x14ac:dyDescent="0.4">
      <c r="B692" s="39" t="s">
        <v>367</v>
      </c>
      <c r="D692" s="39" t="s">
        <v>368</v>
      </c>
      <c r="E692" s="39" t="s">
        <v>369</v>
      </c>
      <c r="F692" s="39" t="s">
        <v>370</v>
      </c>
      <c r="H692" s="39" t="s">
        <v>347</v>
      </c>
      <c r="I692" s="39" t="s">
        <v>371</v>
      </c>
      <c r="J692" s="39" t="s">
        <v>372</v>
      </c>
      <c r="K692" s="39" t="s">
        <v>349</v>
      </c>
      <c r="L692" s="39" t="s">
        <v>373</v>
      </c>
      <c r="M692" s="39" t="s">
        <v>374</v>
      </c>
      <c r="O692" s="45" t="s">
        <v>336</v>
      </c>
    </row>
    <row r="693" spans="2:97" ht="13.9" thickTop="1" thickBot="1" x14ac:dyDescent="0.4">
      <c r="B693" s="32">
        <f>1+B688</f>
        <v>4</v>
      </c>
      <c r="D693" s="32">
        <f>IF(F688,IF(M693&lt;0,D688,H693),E688)</f>
        <v>0</v>
      </c>
      <c r="E693" s="32">
        <f>IF(F688,IF(M693&lt;0,H693,E688),H693)</f>
        <v>6.203401642271037E-13</v>
      </c>
      <c r="F693" s="32" t="b">
        <f>OR(F688,M693*M688&lt;=0)</f>
        <v>1</v>
      </c>
      <c r="H693" s="32">
        <f>IF(F688,(D688+E688)/2,2*H688)</f>
        <v>6.203401642271037E-13</v>
      </c>
      <c r="I693" s="32">
        <f>I688</f>
        <v>-0.48847229296131994</v>
      </c>
      <c r="J693" s="32">
        <f>J688</f>
        <v>-1</v>
      </c>
      <c r="K693" s="32">
        <f>I693+J693*H693</f>
        <v>-0.48847229296194028</v>
      </c>
      <c r="L693" s="32">
        <f>$CE$3-$CE$7*SUMPRODUCT($B$3:$CD$3,Q695:CS695)</f>
        <v>1.46116008181707E-10</v>
      </c>
      <c r="M693" s="32">
        <f>SUMPRODUCT(L693:L696,J693:J696)</f>
        <v>-3.0543534510895755E-10</v>
      </c>
      <c r="O693" s="46">
        <f>SUM(Q693:CS693)</f>
        <v>-1.6469506083642502</v>
      </c>
      <c r="P693" s="39" t="s">
        <v>363</v>
      </c>
      <c r="Q693" s="32">
        <f t="shared" ref="Q693:AV693" si="1573">SUMPRODUCT(B$3:B$6,$K693:$K696)</f>
        <v>0.94689457154441314</v>
      </c>
      <c r="R693" s="32">
        <f t="shared" si="1573"/>
        <v>0.48355121879378482</v>
      </c>
      <c r="S693" s="32">
        <f t="shared" si="1573"/>
        <v>2.0207866043156497E-2</v>
      </c>
      <c r="T693" s="32">
        <f t="shared" si="1573"/>
        <v>0.52482845095146713</v>
      </c>
      <c r="U693" s="32">
        <f t="shared" si="1573"/>
        <v>6.1485098200838806E-2</v>
      </c>
      <c r="V693" s="32">
        <f t="shared" si="1573"/>
        <v>-0.40185825454978952</v>
      </c>
      <c r="W693" s="32">
        <f t="shared" si="1573"/>
        <v>0.10276233035852111</v>
      </c>
      <c r="X693" s="32">
        <f t="shared" si="1573"/>
        <v>-0.36058102239210721</v>
      </c>
      <c r="Y693" s="32">
        <f t="shared" si="1573"/>
        <v>-0.82392437514273553</v>
      </c>
      <c r="Z693" s="32">
        <f t="shared" si="1573"/>
        <v>1.3128835956253573</v>
      </c>
      <c r="AA693" s="32">
        <f t="shared" si="1573"/>
        <v>0.84954024287472896</v>
      </c>
      <c r="AB693" s="32">
        <f t="shared" si="1573"/>
        <v>0.38619689012410063</v>
      </c>
      <c r="AC693" s="32">
        <f t="shared" si="1573"/>
        <v>0.89081747503241127</v>
      </c>
      <c r="AD693" s="32">
        <f t="shared" si="1573"/>
        <v>0.42747412228178294</v>
      </c>
      <c r="AE693" s="32">
        <f t="shared" si="1573"/>
        <v>-3.5869230468845381E-2</v>
      </c>
      <c r="AF693" s="32">
        <f t="shared" si="1573"/>
        <v>0.46875135443946525</v>
      </c>
      <c r="AG693" s="32">
        <f t="shared" si="1573"/>
        <v>5.4080016888369276E-3</v>
      </c>
      <c r="AH693" s="32">
        <f t="shared" si="1573"/>
        <v>-0.4579353510617914</v>
      </c>
      <c r="AI693" s="32">
        <f t="shared" si="1573"/>
        <v>1.800868961066616</v>
      </c>
      <c r="AJ693" s="32">
        <f t="shared" si="1573"/>
        <v>1.3375256083159877</v>
      </c>
      <c r="AK693" s="32">
        <f t="shared" si="1573"/>
        <v>0.87418225556535933</v>
      </c>
      <c r="AL693" s="32">
        <f t="shared" si="1573"/>
        <v>1.3788028404736701</v>
      </c>
      <c r="AM693" s="32">
        <f t="shared" si="1573"/>
        <v>0.91545948772304175</v>
      </c>
      <c r="AN693" s="32">
        <f t="shared" si="1573"/>
        <v>0.45211613497241343</v>
      </c>
      <c r="AO693" s="32">
        <f t="shared" si="1573"/>
        <v>0.95673671988072406</v>
      </c>
      <c r="AP693" s="32">
        <f t="shared" si="1573"/>
        <v>0.49339336713009574</v>
      </c>
      <c r="AQ693" s="32">
        <f t="shared" si="1573"/>
        <v>3.0050014379467416E-2</v>
      </c>
      <c r="AR693" s="32">
        <f t="shared" si="1573"/>
        <v>0.45842227858247286</v>
      </c>
      <c r="AS693" s="32">
        <f t="shared" si="1573"/>
        <v>-4.9210741681554593E-3</v>
      </c>
      <c r="AT693" s="32">
        <f t="shared" si="1573"/>
        <v>-0.46826442691878378</v>
      </c>
      <c r="AU693" s="32">
        <f t="shared" si="1573"/>
        <v>3.6356157989526849E-2</v>
      </c>
      <c r="AV693" s="32">
        <f t="shared" si="1573"/>
        <v>-0.42698719476110147</v>
      </c>
      <c r="AW693" s="32">
        <f t="shared" ref="AW693:CB693" si="1574">SUMPRODUCT(AH$3:AH$6,$K693:$K696)</f>
        <v>-0.8903305475117298</v>
      </c>
      <c r="AX693" s="32">
        <f t="shared" si="1574"/>
        <v>-0.38570996260341917</v>
      </c>
      <c r="AY693" s="32">
        <f t="shared" si="1574"/>
        <v>-0.84905331535404749</v>
      </c>
      <c r="AZ693" s="32">
        <f t="shared" si="1574"/>
        <v>-1.3123966681046757</v>
      </c>
      <c r="BA693" s="32">
        <f t="shared" si="1574"/>
        <v>0.824411302663417</v>
      </c>
      <c r="BB693" s="32">
        <f t="shared" si="1574"/>
        <v>0.36106794991278868</v>
      </c>
      <c r="BC693" s="32">
        <f t="shared" si="1574"/>
        <v>-0.10227540283783965</v>
      </c>
      <c r="BD693" s="32">
        <f t="shared" si="1574"/>
        <v>0.40234518207047099</v>
      </c>
      <c r="BE693" s="32">
        <f t="shared" si="1574"/>
        <v>-6.0998170680157351E-2</v>
      </c>
      <c r="BF693" s="32">
        <f t="shared" si="1574"/>
        <v>-0.52434152343078566</v>
      </c>
      <c r="BG693" s="32">
        <f t="shared" si="1574"/>
        <v>-1.9720938522475029E-2</v>
      </c>
      <c r="BH693" s="32">
        <f t="shared" si="1574"/>
        <v>-0.48306429127310335</v>
      </c>
      <c r="BI693" s="32">
        <f t="shared" si="1574"/>
        <v>-0.94640764402373168</v>
      </c>
      <c r="BJ693" s="32">
        <f t="shared" si="1574"/>
        <v>1.3123966681046757</v>
      </c>
      <c r="BK693" s="32">
        <f t="shared" si="1574"/>
        <v>0.84905331535404749</v>
      </c>
      <c r="BL693" s="32">
        <f t="shared" si="1574"/>
        <v>0.38570996260341917</v>
      </c>
      <c r="BM693" s="32">
        <f t="shared" si="1574"/>
        <v>0.8903305475117298</v>
      </c>
      <c r="BN693" s="32">
        <f t="shared" si="1574"/>
        <v>0.42698719476110147</v>
      </c>
      <c r="BO693" s="32">
        <f t="shared" si="1574"/>
        <v>-3.6356157989526849E-2</v>
      </c>
      <c r="BP693" s="32">
        <f t="shared" si="1574"/>
        <v>0.46826442691878378</v>
      </c>
      <c r="BQ693" s="32">
        <f t="shared" si="1574"/>
        <v>4.9210741681554593E-3</v>
      </c>
      <c r="BR693" s="32">
        <f t="shared" si="1574"/>
        <v>-0.45842227858247286</v>
      </c>
      <c r="BS693" s="32">
        <f t="shared" si="1574"/>
        <v>-3.0050014379467416E-2</v>
      </c>
      <c r="BT693" s="32">
        <f t="shared" si="1574"/>
        <v>-0.49339336713009574</v>
      </c>
      <c r="BU693" s="32">
        <f t="shared" si="1574"/>
        <v>-0.95673671988072406</v>
      </c>
      <c r="BV693" s="32">
        <f t="shared" si="1574"/>
        <v>-0.45211613497241343</v>
      </c>
      <c r="BW693" s="32">
        <f t="shared" si="1574"/>
        <v>-0.91545948772304175</v>
      </c>
      <c r="BX693" s="32">
        <f t="shared" si="1574"/>
        <v>-1.3788028404736701</v>
      </c>
      <c r="BY693" s="32">
        <f t="shared" si="1574"/>
        <v>-0.87418225556535933</v>
      </c>
      <c r="BZ693" s="32">
        <f t="shared" si="1574"/>
        <v>-1.3375256083159877</v>
      </c>
      <c r="CA693" s="32">
        <f t="shared" si="1574"/>
        <v>-1.800868961066616</v>
      </c>
      <c r="CB693" s="32">
        <f t="shared" si="1574"/>
        <v>0.33593900970147672</v>
      </c>
      <c r="CC693" s="32">
        <f t="shared" ref="CC693:CS693" si="1575">SUMPRODUCT(BN$3:BN$6,$K693:$K696)</f>
        <v>-0.1274043430491516</v>
      </c>
      <c r="CD693" s="32">
        <f t="shared" si="1575"/>
        <v>-0.59074769579977993</v>
      </c>
      <c r="CE693" s="32">
        <f t="shared" si="1575"/>
        <v>-8.6127110891469294E-2</v>
      </c>
      <c r="CF693" s="32">
        <f t="shared" si="1575"/>
        <v>-0.54947046364209762</v>
      </c>
      <c r="CG693" s="32">
        <f t="shared" si="1575"/>
        <v>-1.0128138163927258</v>
      </c>
      <c r="CH693" s="32">
        <f t="shared" si="1575"/>
        <v>-0.50819323148441531</v>
      </c>
      <c r="CI693" s="32">
        <f t="shared" si="1575"/>
        <v>-0.97153658423504363</v>
      </c>
      <c r="CJ693" s="32">
        <f t="shared" si="1575"/>
        <v>-1.434879936985672</v>
      </c>
      <c r="CK693" s="32">
        <f t="shared" si="1575"/>
        <v>0.82392437514273553</v>
      </c>
      <c r="CL693" s="32">
        <f t="shared" si="1575"/>
        <v>0.36058102239210721</v>
      </c>
      <c r="CM693" s="32">
        <f t="shared" si="1575"/>
        <v>-0.10276233035852111</v>
      </c>
      <c r="CN693" s="32">
        <f t="shared" si="1575"/>
        <v>0.40185825454978952</v>
      </c>
      <c r="CO693" s="32">
        <f t="shared" si="1575"/>
        <v>-6.1485098200838806E-2</v>
      </c>
      <c r="CP693" s="32">
        <f t="shared" si="1575"/>
        <v>-0.52482845095146713</v>
      </c>
      <c r="CQ693" s="32">
        <f t="shared" si="1575"/>
        <v>-2.0207866043156497E-2</v>
      </c>
      <c r="CR693" s="32">
        <f t="shared" si="1575"/>
        <v>-0.48355121879378482</v>
      </c>
      <c r="CS693" s="32">
        <f t="shared" si="1575"/>
        <v>-0.94689457154441314</v>
      </c>
    </row>
    <row r="694" spans="2:97" ht="13.9" thickTop="1" thickBot="1" x14ac:dyDescent="0.4">
      <c r="H694" s="33">
        <f>H693</f>
        <v>6.203401642271037E-13</v>
      </c>
      <c r="I694" s="33">
        <f t="shared" ref="I694:J694" si="1576">I689</f>
        <v>0.42698719476086461</v>
      </c>
      <c r="J694" s="33">
        <f t="shared" si="1576"/>
        <v>0.38185763686912055</v>
      </c>
      <c r="K694" s="33">
        <f t="shared" ref="K694:K696" si="1577">I694+J694*H694</f>
        <v>0.42698719476110147</v>
      </c>
      <c r="L694" s="33">
        <f>$CE$4-$CE$7*SUMPRODUCT($B$4:$CD$4,Q695:CS695)</f>
        <v>-6.0907723309355788E-11</v>
      </c>
      <c r="M694" s="39" t="s">
        <v>375</v>
      </c>
      <c r="O694" s="47">
        <f t="shared" ref="O694:O695" si="1578">SUM(Q694:CS694)</f>
        <v>103.7947631550626</v>
      </c>
      <c r="P694" s="39" t="s">
        <v>365</v>
      </c>
      <c r="Q694" s="33">
        <f>EXP(Q693)</f>
        <v>2.5776923779517742</v>
      </c>
      <c r="R694" s="33">
        <f>EXP(R693)</f>
        <v>1.6218236383377982</v>
      </c>
      <c r="S694" s="33">
        <f t="shared" ref="S694:CD694" si="1579">EXP(S693)</f>
        <v>1.0204134272846359</v>
      </c>
      <c r="T694" s="33">
        <f t="shared" si="1579"/>
        <v>1.6901688766449667</v>
      </c>
      <c r="U694" s="33">
        <f t="shared" si="1579"/>
        <v>1.0634146496191925</v>
      </c>
      <c r="V694" s="33">
        <f t="shared" si="1579"/>
        <v>0.66907557738814882</v>
      </c>
      <c r="W694" s="33">
        <f t="shared" si="1579"/>
        <v>1.1082279856253483</v>
      </c>
      <c r="X694" s="33">
        <f t="shared" si="1579"/>
        <v>0.69727107824357226</v>
      </c>
      <c r="Y694" s="33">
        <f t="shared" si="1579"/>
        <v>0.43870662251920078</v>
      </c>
      <c r="Z694" s="33">
        <f t="shared" si="1579"/>
        <v>3.716876241981486</v>
      </c>
      <c r="AA694" s="33">
        <f t="shared" si="1579"/>
        <v>2.3385714298506244</v>
      </c>
      <c r="AB694" s="33">
        <f t="shared" si="1579"/>
        <v>1.4713743413738427</v>
      </c>
      <c r="AC694" s="33">
        <f t="shared" si="1579"/>
        <v>2.4371211228587284</v>
      </c>
      <c r="AD694" s="33">
        <f t="shared" si="1579"/>
        <v>1.5333794987923852</v>
      </c>
      <c r="AE694" s="33">
        <f t="shared" si="1579"/>
        <v>0.96476644729039196</v>
      </c>
      <c r="AF694" s="33">
        <f t="shared" si="1579"/>
        <v>1.5979976143402017</v>
      </c>
      <c r="AG694" s="33">
        <f t="shared" si="1579"/>
        <v>1.0054226513264861</v>
      </c>
      <c r="AH694" s="33">
        <f t="shared" si="1579"/>
        <v>0.63258837105195664</v>
      </c>
      <c r="AI694" s="33">
        <f t="shared" si="1579"/>
        <v>6.0549066572122339</v>
      </c>
      <c r="AJ694" s="33">
        <f t="shared" si="1579"/>
        <v>3.8096053775038246</v>
      </c>
      <c r="AK694" s="33">
        <f t="shared" si="1579"/>
        <v>2.3969144288985778</v>
      </c>
      <c r="AL694" s="33">
        <f t="shared" si="1579"/>
        <v>3.9701458834053298</v>
      </c>
      <c r="AM694" s="33">
        <f t="shared" si="1579"/>
        <v>2.4979227530914971</v>
      </c>
      <c r="AN694" s="33">
        <f t="shared" si="1579"/>
        <v>1.5716344597041032</v>
      </c>
      <c r="AO694" s="33">
        <f t="shared" si="1579"/>
        <v>2.6031876671039162</v>
      </c>
      <c r="AP694" s="33">
        <f t="shared" si="1579"/>
        <v>1.6378646768134819</v>
      </c>
      <c r="AQ694" s="33">
        <f t="shared" si="1579"/>
        <v>1.0305060727864326</v>
      </c>
      <c r="AR694" s="33">
        <f t="shared" si="1579"/>
        <v>1.581576728047309</v>
      </c>
      <c r="AS694" s="33">
        <f t="shared" si="1579"/>
        <v>0.995091014479489</v>
      </c>
      <c r="AT694" s="33">
        <f t="shared" si="1579"/>
        <v>0.62608794726031081</v>
      </c>
      <c r="AU694" s="33">
        <f t="shared" si="1579"/>
        <v>1.0370251255099741</v>
      </c>
      <c r="AV694" s="33">
        <f t="shared" si="1579"/>
        <v>0.65247190723305315</v>
      </c>
      <c r="AW694" s="33">
        <f t="shared" si="1579"/>
        <v>0.41052003394708808</v>
      </c>
      <c r="AX694" s="33">
        <f t="shared" si="1579"/>
        <v>0.67996771314834936</v>
      </c>
      <c r="AY694" s="33">
        <f t="shared" si="1579"/>
        <v>0.42781975068986305</v>
      </c>
      <c r="AZ694" s="33">
        <f t="shared" si="1579"/>
        <v>0.26917416156846963</v>
      </c>
      <c r="BA694" s="33">
        <f t="shared" si="1579"/>
        <v>2.2805378235322684</v>
      </c>
      <c r="BB694" s="33">
        <f t="shared" si="1579"/>
        <v>1.4348609562429582</v>
      </c>
      <c r="BC694" s="33">
        <f t="shared" si="1579"/>
        <v>0.90278088901046671</v>
      </c>
      <c r="BD694" s="33">
        <f t="shared" si="1579"/>
        <v>1.4953274038109465</v>
      </c>
      <c r="BE694" s="33">
        <f t="shared" si="1579"/>
        <v>0.94082496084420486</v>
      </c>
      <c r="BF694" s="33">
        <f t="shared" si="1579"/>
        <v>0.59194501798845445</v>
      </c>
      <c r="BG694" s="33">
        <f t="shared" si="1579"/>
        <v>0.98047224716698378</v>
      </c>
      <c r="BH694" s="33">
        <f t="shared" si="1579"/>
        <v>0.61689016144475894</v>
      </c>
      <c r="BI694" s="33">
        <f t="shared" si="1579"/>
        <v>0.38813283332284759</v>
      </c>
      <c r="BJ694" s="33">
        <f t="shared" si="1579"/>
        <v>3.7150668332095118</v>
      </c>
      <c r="BK694" s="33">
        <f t="shared" si="1579"/>
        <v>2.3374329922531425</v>
      </c>
      <c r="BL694" s="33">
        <f t="shared" si="1579"/>
        <v>1.4706580631157538</v>
      </c>
      <c r="BM694" s="33">
        <f t="shared" si="1579"/>
        <v>2.4359347103846578</v>
      </c>
      <c r="BN694" s="33">
        <f t="shared" si="1579"/>
        <v>1.5326330358661941</v>
      </c>
      <c r="BO694" s="33">
        <f t="shared" si="1579"/>
        <v>0.96429679030991033</v>
      </c>
      <c r="BP694" s="33">
        <f t="shared" si="1579"/>
        <v>1.5972196947343988</v>
      </c>
      <c r="BQ694" s="33">
        <f t="shared" si="1579"/>
        <v>1.0049332025403515</v>
      </c>
      <c r="BR694" s="33">
        <f t="shared" si="1579"/>
        <v>0.63228042134550644</v>
      </c>
      <c r="BS694" s="33">
        <f t="shared" si="1579"/>
        <v>0.97039699853107531</v>
      </c>
      <c r="BT694" s="33">
        <f t="shared" si="1579"/>
        <v>0.61055105110730634</v>
      </c>
      <c r="BU694" s="33">
        <f t="shared" si="1579"/>
        <v>0.38414441364979052</v>
      </c>
      <c r="BV694" s="33">
        <f t="shared" si="1579"/>
        <v>0.63628027104233464</v>
      </c>
      <c r="BW694" s="33">
        <f t="shared" si="1579"/>
        <v>0.40033263589211182</v>
      </c>
      <c r="BX694" s="33">
        <f t="shared" si="1579"/>
        <v>0.25187991307318558</v>
      </c>
      <c r="BY694" s="33">
        <f t="shared" si="1579"/>
        <v>0.41720304569217209</v>
      </c>
      <c r="BZ694" s="33">
        <f t="shared" si="1579"/>
        <v>0.26249437957671928</v>
      </c>
      <c r="CA694" s="33">
        <f t="shared" si="1579"/>
        <v>0.16515531231333869</v>
      </c>
      <c r="CB694" s="33">
        <f t="shared" si="1579"/>
        <v>1.3992536813086611</v>
      </c>
      <c r="CC694" s="33">
        <f t="shared" si="1579"/>
        <v>0.8803776260458136</v>
      </c>
      <c r="CD694" s="33">
        <f t="shared" si="1579"/>
        <v>0.55391297146145646</v>
      </c>
      <c r="CE694" s="33">
        <f t="shared" ref="CE694:CS694" si="1580">EXP(CE693)</f>
        <v>0.91747760241196641</v>
      </c>
      <c r="CF694" s="33">
        <f t="shared" si="1580"/>
        <v>0.57725540718693702</v>
      </c>
      <c r="CG694" s="33">
        <f t="shared" si="1580"/>
        <v>0.36319557474813652</v>
      </c>
      <c r="CH694" s="33">
        <f t="shared" si="1580"/>
        <v>0.60158151604099686</v>
      </c>
      <c r="CI694" s="33">
        <f t="shared" si="1580"/>
        <v>0.37850099237894075</v>
      </c>
      <c r="CJ694" s="33">
        <f t="shared" si="1580"/>
        <v>0.23814395457934881</v>
      </c>
      <c r="CK694" s="33">
        <f t="shared" si="1580"/>
        <v>2.2794276372161062</v>
      </c>
      <c r="CL694" s="33">
        <f t="shared" si="1580"/>
        <v>1.4341624530290324</v>
      </c>
      <c r="CM694" s="33">
        <f t="shared" si="1580"/>
        <v>0.90234140715705025</v>
      </c>
      <c r="CN694" s="33">
        <f t="shared" si="1580"/>
        <v>1.494599464986708</v>
      </c>
      <c r="CO694" s="33">
        <f t="shared" si="1580"/>
        <v>0.94036695879457632</v>
      </c>
      <c r="CP694" s="33">
        <f t="shared" si="1580"/>
        <v>0.59165685383168842</v>
      </c>
      <c r="CQ694" s="33">
        <f t="shared" si="1580"/>
        <v>0.97999494446191582</v>
      </c>
      <c r="CR694" s="33">
        <f t="shared" si="1580"/>
        <v>0.61658985376788367</v>
      </c>
      <c r="CS694" s="33">
        <f t="shared" si="1580"/>
        <v>0.38794388676999414</v>
      </c>
    </row>
    <row r="695" spans="2:97" ht="13.9" thickTop="1" thickBot="1" x14ac:dyDescent="0.4">
      <c r="H695" s="32">
        <f t="shared" ref="H695:H696" si="1581">H694</f>
        <v>6.203401642271037E-13</v>
      </c>
      <c r="I695" s="32">
        <f t="shared" ref="I695:J695" si="1582">I690</f>
        <v>-0.42206612059338067</v>
      </c>
      <c r="J695" s="32">
        <f t="shared" si="1582"/>
        <v>0.70062315271657749</v>
      </c>
      <c r="K695" s="32">
        <f t="shared" si="1577"/>
        <v>-0.42206612059294601</v>
      </c>
      <c r="L695" s="32">
        <f>$CE$5-$CE$7*SUMPRODUCT($B$5:$CD$5,Q695:CS695)</f>
        <v>-1.0552980711509008E-10</v>
      </c>
      <c r="M695" s="32">
        <f>SUMPRODUCT($B$7:$CD$7, LN(Q695:CS695))</f>
        <v>-2480.3390488774949</v>
      </c>
      <c r="O695" s="48">
        <f t="shared" si="1578"/>
        <v>1.0000000000000002</v>
      </c>
      <c r="P695" s="39" t="s">
        <v>366</v>
      </c>
      <c r="Q695" s="32">
        <f t="shared" ref="Q695:AV695" si="1583">Q694/$O694</f>
        <v>2.4834512836653139E-2</v>
      </c>
      <c r="R695" s="32">
        <f t="shared" si="1583"/>
        <v>1.5625293502668332E-2</v>
      </c>
      <c r="S695" s="32">
        <f t="shared" si="1583"/>
        <v>9.8310685073793643E-3</v>
      </c>
      <c r="T695" s="32">
        <f t="shared" si="1583"/>
        <v>1.6283758691370245E-2</v>
      </c>
      <c r="U695" s="32">
        <f t="shared" si="1583"/>
        <v>1.0245359373579576E-2</v>
      </c>
      <c r="V695" s="32">
        <f t="shared" si="1583"/>
        <v>6.4461400272053573E-3</v>
      </c>
      <c r="W695" s="32">
        <f t="shared" si="1583"/>
        <v>1.0677108863090983E-2</v>
      </c>
      <c r="X695" s="32">
        <f t="shared" si="1583"/>
        <v>6.717786688350498E-3</v>
      </c>
      <c r="Y695" s="32">
        <f t="shared" si="1583"/>
        <v>4.2266739591071828E-3</v>
      </c>
      <c r="Z695" s="32">
        <f t="shared" si="1583"/>
        <v>3.580986293526886E-2</v>
      </c>
      <c r="AA695" s="32">
        <f t="shared" si="1583"/>
        <v>2.2530726587399706E-2</v>
      </c>
      <c r="AB695" s="32">
        <f t="shared" si="1583"/>
        <v>1.4175805181767268E-2</v>
      </c>
      <c r="AC695" s="32">
        <f t="shared" si="1583"/>
        <v>2.3480193497024782E-2</v>
      </c>
      <c r="AD695" s="32">
        <f t="shared" si="1583"/>
        <v>1.4773187511412463E-2</v>
      </c>
      <c r="AE695" s="32">
        <f t="shared" si="1583"/>
        <v>9.2949433860077691E-3</v>
      </c>
      <c r="AF695" s="32">
        <f t="shared" si="1583"/>
        <v>1.5395744118158423E-2</v>
      </c>
      <c r="AG695" s="32">
        <f t="shared" si="1583"/>
        <v>9.6866414139261565E-3</v>
      </c>
      <c r="AH695" s="32">
        <f t="shared" si="1583"/>
        <v>6.0946077800371383E-3</v>
      </c>
      <c r="AI695" s="32">
        <f t="shared" si="1583"/>
        <v>5.8335377172802051E-2</v>
      </c>
      <c r="AJ695" s="32">
        <f t="shared" si="1583"/>
        <v>3.6703252280777622E-2</v>
      </c>
      <c r="AK695" s="32">
        <f t="shared" si="1583"/>
        <v>2.3092826227829474E-2</v>
      </c>
      <c r="AL695" s="32">
        <f t="shared" si="1583"/>
        <v>3.8249963319191657E-2</v>
      </c>
      <c r="AM695" s="32">
        <f t="shared" si="1583"/>
        <v>2.4065980567437334E-2</v>
      </c>
      <c r="AN695" s="32">
        <f t="shared" si="1583"/>
        <v>1.5141751008730411E-2</v>
      </c>
      <c r="AO695" s="32">
        <f t="shared" si="1583"/>
        <v>2.5080144585087824E-2</v>
      </c>
      <c r="AP695" s="32">
        <f t="shared" si="1583"/>
        <v>1.5779839242627481E-2</v>
      </c>
      <c r="AQ695" s="32">
        <f t="shared" si="1583"/>
        <v>9.9283050653232261E-3</v>
      </c>
      <c r="AR695" s="32">
        <f t="shared" si="1583"/>
        <v>1.5237538773363129E-2</v>
      </c>
      <c r="AS695" s="32">
        <f t="shared" si="1583"/>
        <v>9.5871023183788963E-3</v>
      </c>
      <c r="AT695" s="32">
        <f t="shared" si="1583"/>
        <v>6.0319801137267044E-3</v>
      </c>
      <c r="AU695" s="32">
        <f t="shared" si="1583"/>
        <v>9.9911122101673504E-3</v>
      </c>
      <c r="AV695" s="32">
        <f t="shared" si="1583"/>
        <v>6.2861736700367318E-3</v>
      </c>
      <c r="AW695" s="32">
        <f t="shared" ref="AW695:CB695" si="1584">AW694/$O694</f>
        <v>3.9551131624415191E-3</v>
      </c>
      <c r="AX695" s="32">
        <f t="shared" si="1584"/>
        <v>6.551079192044805E-3</v>
      </c>
      <c r="AY695" s="32">
        <f t="shared" si="1584"/>
        <v>4.1217855090697423E-3</v>
      </c>
      <c r="AZ695" s="32">
        <f t="shared" si="1584"/>
        <v>2.5933308520232471E-3</v>
      </c>
      <c r="BA695" s="32">
        <f t="shared" si="1584"/>
        <v>2.1971607759490659E-2</v>
      </c>
      <c r="BB695" s="32">
        <f t="shared" si="1584"/>
        <v>1.3824020717686592E-2</v>
      </c>
      <c r="BC695" s="32">
        <f t="shared" si="1584"/>
        <v>8.6977498822534138E-3</v>
      </c>
      <c r="BD695" s="32">
        <f t="shared" si="1584"/>
        <v>1.4406578505093028E-2</v>
      </c>
      <c r="BE695" s="32">
        <f t="shared" si="1584"/>
        <v>9.0642815903792164E-3</v>
      </c>
      <c r="BF695" s="32">
        <f t="shared" si="1584"/>
        <v>5.7030335634961392E-3</v>
      </c>
      <c r="BG695" s="32">
        <f t="shared" si="1584"/>
        <v>9.4462593040674156E-3</v>
      </c>
      <c r="BH695" s="32">
        <f t="shared" si="1584"/>
        <v>5.9433649896494809E-3</v>
      </c>
      <c r="BI695" s="32">
        <f t="shared" si="1584"/>
        <v>3.7394259741505695E-3</v>
      </c>
      <c r="BJ695" s="32">
        <f t="shared" si="1584"/>
        <v>3.5792430372035673E-2</v>
      </c>
      <c r="BK695" s="32">
        <f t="shared" si="1584"/>
        <v>2.2519758427129607E-2</v>
      </c>
      <c r="BL695" s="32">
        <f t="shared" si="1584"/>
        <v>1.4168904272354153E-2</v>
      </c>
      <c r="BM695" s="32">
        <f t="shared" si="1584"/>
        <v>2.346876312772669E-2</v>
      </c>
      <c r="BN695" s="32">
        <f t="shared" si="1584"/>
        <v>1.4765995790910381E-2</v>
      </c>
      <c r="BO695" s="32">
        <f t="shared" si="1584"/>
        <v>9.2904185239992693E-3</v>
      </c>
      <c r="BP695" s="32">
        <f t="shared" si="1584"/>
        <v>1.5388249331502948E-2</v>
      </c>
      <c r="BQ695" s="32">
        <f t="shared" si="1584"/>
        <v>9.6819258697960209E-3</v>
      </c>
      <c r="BR695" s="32">
        <f t="shared" si="1584"/>
        <v>6.0916408701749318E-3</v>
      </c>
      <c r="BS695" s="32">
        <f t="shared" si="1584"/>
        <v>9.3491903544436587E-3</v>
      </c>
      <c r="BT695" s="32">
        <f t="shared" si="1584"/>
        <v>5.8822914812685003E-3</v>
      </c>
      <c r="BU695" s="32">
        <f t="shared" si="1584"/>
        <v>3.700999953879213E-3</v>
      </c>
      <c r="BV695" s="32">
        <f t="shared" si="1584"/>
        <v>6.1301770118380007E-3</v>
      </c>
      <c r="BW695" s="32">
        <f t="shared" si="1584"/>
        <v>3.8569637207422594E-3</v>
      </c>
      <c r="BX695" s="32">
        <f t="shared" si="1584"/>
        <v>2.4267111886646289E-3</v>
      </c>
      <c r="BY695" s="32">
        <f t="shared" si="1584"/>
        <v>4.0194999536623827E-3</v>
      </c>
      <c r="BZ695" s="32">
        <f t="shared" si="1584"/>
        <v>2.5289751775296201E-3</v>
      </c>
      <c r="CA695" s="32">
        <f t="shared" si="1584"/>
        <v>1.59117191747533E-3</v>
      </c>
      <c r="CB695" s="32">
        <f t="shared" si="1584"/>
        <v>1.348096607936055E-2</v>
      </c>
      <c r="CC695" s="32">
        <f t="shared" ref="CC695:CS695" si="1585">CC694/$O694</f>
        <v>8.4819079429911785E-3</v>
      </c>
      <c r="CD695" s="32">
        <f t="shared" si="1585"/>
        <v>5.3366177119547609E-3</v>
      </c>
      <c r="CE695" s="32">
        <f t="shared" si="1585"/>
        <v>8.8393438601648416E-3</v>
      </c>
      <c r="CF695" s="32">
        <f t="shared" si="1585"/>
        <v>5.56150801485577E-3</v>
      </c>
      <c r="CG695" s="32">
        <f t="shared" si="1585"/>
        <v>3.4991705140802339E-3</v>
      </c>
      <c r="CH695" s="32">
        <f t="shared" si="1585"/>
        <v>5.7958754156245181E-3</v>
      </c>
      <c r="CI695" s="32">
        <f t="shared" si="1585"/>
        <v>3.6466289904576879E-3</v>
      </c>
      <c r="CJ695" s="32">
        <f t="shared" si="1585"/>
        <v>2.2943735053721093E-3</v>
      </c>
      <c r="CK695" s="32">
        <f t="shared" si="1585"/>
        <v>2.1960911783292864E-2</v>
      </c>
      <c r="CL695" s="32">
        <f t="shared" si="1585"/>
        <v>1.3817291060113384E-2</v>
      </c>
      <c r="CM695" s="32">
        <f t="shared" si="1585"/>
        <v>8.6935157394117373E-3</v>
      </c>
      <c r="CN695" s="32">
        <f t="shared" si="1585"/>
        <v>1.4399565253151298E-2</v>
      </c>
      <c r="CO695" s="32">
        <f t="shared" si="1585"/>
        <v>9.0598690166066431E-3</v>
      </c>
      <c r="CP695" s="32">
        <f t="shared" si="1585"/>
        <v>5.7002572754830776E-3</v>
      </c>
      <c r="CQ695" s="32">
        <f t="shared" si="1585"/>
        <v>9.4416607801095648E-3</v>
      </c>
      <c r="CR695" s="32">
        <f t="shared" si="1585"/>
        <v>5.9404717061374152E-3</v>
      </c>
      <c r="CS695" s="32">
        <f t="shared" si="1585"/>
        <v>3.7376055879662379E-3</v>
      </c>
    </row>
    <row r="696" spans="2:97" ht="13.15" thickTop="1" x14ac:dyDescent="0.35">
      <c r="H696" s="34">
        <f t="shared" si="1581"/>
        <v>6.203401642271037E-13</v>
      </c>
      <c r="I696" s="34">
        <f t="shared" ref="I696:J696" si="1586">I691</f>
        <v>-0.46334335275022598</v>
      </c>
      <c r="J696" s="34">
        <f t="shared" si="1586"/>
        <v>-0.64861013339679441</v>
      </c>
      <c r="K696" s="34">
        <f t="shared" si="1577"/>
        <v>-0.46334335275062832</v>
      </c>
      <c r="L696" s="34">
        <f>$CE$6-$CE$7*SUMPRODUCT($B$6:$CD$6,Q695:CS695)</f>
        <v>9.5781160780461505E-11</v>
      </c>
    </row>
    <row r="697" spans="2:97" ht="13.5" thickBot="1" x14ac:dyDescent="0.4">
      <c r="B697" s="39" t="s">
        <v>367</v>
      </c>
      <c r="D697" s="39" t="s">
        <v>368</v>
      </c>
      <c r="E697" s="39" t="s">
        <v>369</v>
      </c>
      <c r="F697" s="39" t="s">
        <v>370</v>
      </c>
      <c r="H697" s="39" t="s">
        <v>347</v>
      </c>
      <c r="I697" s="39" t="s">
        <v>371</v>
      </c>
      <c r="J697" s="39" t="s">
        <v>372</v>
      </c>
      <c r="K697" s="39" t="s">
        <v>349</v>
      </c>
      <c r="L697" s="39" t="s">
        <v>373</v>
      </c>
      <c r="M697" s="39" t="s">
        <v>374</v>
      </c>
      <c r="O697" s="45" t="s">
        <v>336</v>
      </c>
    </row>
    <row r="698" spans="2:97" ht="13.9" thickTop="1" thickBot="1" x14ac:dyDescent="0.4">
      <c r="B698" s="32">
        <f>1+B693</f>
        <v>5</v>
      </c>
      <c r="D698" s="32">
        <f>IF(F693,IF(M698&lt;0,D693,H698),E693)</f>
        <v>0</v>
      </c>
      <c r="E698" s="32">
        <f>IF(F693,IF(M698&lt;0,H698,E693),H698)</f>
        <v>3.1017008211355185E-13</v>
      </c>
      <c r="F698" s="32" t="b">
        <f>OR(F693,M698*M693&lt;=0)</f>
        <v>1</v>
      </c>
      <c r="H698" s="32">
        <f>IF(F693,(D693+E693)/2,2*H693)</f>
        <v>3.1017008211355185E-13</v>
      </c>
      <c r="I698" s="32">
        <f>I693</f>
        <v>-0.48847229296131994</v>
      </c>
      <c r="J698" s="32">
        <f>J693</f>
        <v>-1</v>
      </c>
      <c r="K698" s="32">
        <f>I698+J698*H698</f>
        <v>-0.48847229296163014</v>
      </c>
      <c r="L698" s="32">
        <f>$CE$3-$CE$7*SUMPRODUCT($B$3:$CD$3,Q700:CS700)</f>
        <v>3.5811353882309049E-11</v>
      </c>
      <c r="M698" s="32">
        <f>SUMPRODUCT(L698:L701,J698:J701)</f>
        <v>-7.4598412022711944E-11</v>
      </c>
      <c r="O698" s="46">
        <f>SUM(Q698:CS698)</f>
        <v>-1.6469506083637948</v>
      </c>
      <c r="P698" s="39" t="s">
        <v>363</v>
      </c>
      <c r="Q698" s="32">
        <f t="shared" ref="Q698:AV698" si="1587">SUMPRODUCT(B$3:B$6,$K698:$K701)</f>
        <v>0.94689457154423762</v>
      </c>
      <c r="R698" s="32">
        <f t="shared" si="1587"/>
        <v>0.48355121879381041</v>
      </c>
      <c r="S698" s="32">
        <f t="shared" si="1587"/>
        <v>2.020786604338326E-2</v>
      </c>
      <c r="T698" s="32">
        <f t="shared" si="1587"/>
        <v>0.52482845095107422</v>
      </c>
      <c r="U698" s="32">
        <f t="shared" si="1587"/>
        <v>6.148509820064707E-2</v>
      </c>
      <c r="V698" s="32">
        <f t="shared" si="1587"/>
        <v>-0.40185825454978008</v>
      </c>
      <c r="W698" s="32">
        <f t="shared" si="1587"/>
        <v>0.10276233035791088</v>
      </c>
      <c r="X698" s="32">
        <f t="shared" si="1587"/>
        <v>-0.36058102239251627</v>
      </c>
      <c r="Y698" s="32">
        <f t="shared" si="1587"/>
        <v>-0.82392437514294348</v>
      </c>
      <c r="Z698" s="32">
        <f t="shared" si="1587"/>
        <v>1.3128835956250802</v>
      </c>
      <c r="AA698" s="32">
        <f t="shared" si="1587"/>
        <v>0.84954024287465302</v>
      </c>
      <c r="AB698" s="32">
        <f t="shared" si="1587"/>
        <v>0.38619689012422587</v>
      </c>
      <c r="AC698" s="32">
        <f t="shared" si="1587"/>
        <v>0.89081747503191688</v>
      </c>
      <c r="AD698" s="32">
        <f t="shared" si="1587"/>
        <v>0.42747412228148973</v>
      </c>
      <c r="AE698" s="32">
        <f t="shared" si="1587"/>
        <v>-3.5869230468937419E-2</v>
      </c>
      <c r="AF698" s="32">
        <f t="shared" si="1587"/>
        <v>0.46875135443875354</v>
      </c>
      <c r="AG698" s="32">
        <f t="shared" si="1587"/>
        <v>5.4080016883263915E-3</v>
      </c>
      <c r="AH698" s="32">
        <f t="shared" si="1587"/>
        <v>-0.45793535106210076</v>
      </c>
      <c r="AI698" s="32">
        <f t="shared" si="1587"/>
        <v>1.8008689610662036</v>
      </c>
      <c r="AJ698" s="32">
        <f t="shared" si="1587"/>
        <v>1.3375256083157765</v>
      </c>
      <c r="AK698" s="32">
        <f t="shared" si="1587"/>
        <v>0.87418225556534934</v>
      </c>
      <c r="AL698" s="32">
        <f t="shared" si="1587"/>
        <v>1.3788028404730404</v>
      </c>
      <c r="AM698" s="32">
        <f t="shared" si="1587"/>
        <v>0.91545948772261321</v>
      </c>
      <c r="AN698" s="32">
        <f t="shared" si="1587"/>
        <v>0.45211613497218606</v>
      </c>
      <c r="AO698" s="32">
        <f t="shared" si="1587"/>
        <v>0.95673671987987707</v>
      </c>
      <c r="AP698" s="32">
        <f t="shared" si="1587"/>
        <v>0.49339336712944987</v>
      </c>
      <c r="AQ698" s="32">
        <f t="shared" si="1587"/>
        <v>3.0050014379022716E-2</v>
      </c>
      <c r="AR698" s="32">
        <f t="shared" si="1587"/>
        <v>0.45842227858260742</v>
      </c>
      <c r="AS698" s="32">
        <f t="shared" si="1587"/>
        <v>-4.9210741678197278E-3</v>
      </c>
      <c r="AT698" s="32">
        <f t="shared" si="1587"/>
        <v>-0.46826442691824688</v>
      </c>
      <c r="AU698" s="32">
        <f t="shared" si="1587"/>
        <v>3.6356157989444082E-2</v>
      </c>
      <c r="AV698" s="32">
        <f t="shared" si="1587"/>
        <v>-0.42698719476098307</v>
      </c>
      <c r="AW698" s="32">
        <f t="shared" ref="AW698:CB698" si="1588">SUMPRODUCT(AH$3:AH$6,$K698:$K701)</f>
        <v>-0.89033054751141028</v>
      </c>
      <c r="AX698" s="32">
        <f t="shared" si="1588"/>
        <v>-0.38570996260371926</v>
      </c>
      <c r="AY698" s="32">
        <f t="shared" si="1588"/>
        <v>-0.84905331535414641</v>
      </c>
      <c r="AZ698" s="32">
        <f t="shared" si="1588"/>
        <v>-1.3123966681045736</v>
      </c>
      <c r="BA698" s="32">
        <f t="shared" si="1588"/>
        <v>0.82441130266345009</v>
      </c>
      <c r="BB698" s="32">
        <f t="shared" si="1588"/>
        <v>0.36106794991302293</v>
      </c>
      <c r="BC698" s="32">
        <f t="shared" si="1588"/>
        <v>-0.10227540283740422</v>
      </c>
      <c r="BD698" s="32">
        <f t="shared" si="1588"/>
        <v>0.40234518207028669</v>
      </c>
      <c r="BE698" s="32">
        <f t="shared" si="1588"/>
        <v>-6.0998170680140434E-2</v>
      </c>
      <c r="BF698" s="32">
        <f t="shared" si="1588"/>
        <v>-0.52434152343056761</v>
      </c>
      <c r="BG698" s="32">
        <f t="shared" si="1588"/>
        <v>-1.9720938522876597E-2</v>
      </c>
      <c r="BH698" s="32">
        <f t="shared" si="1588"/>
        <v>-0.48306429127330375</v>
      </c>
      <c r="BI698" s="32">
        <f t="shared" si="1588"/>
        <v>-0.9464076440237309</v>
      </c>
      <c r="BJ698" s="32">
        <f t="shared" si="1588"/>
        <v>1.3123966681045736</v>
      </c>
      <c r="BK698" s="32">
        <f t="shared" si="1588"/>
        <v>0.84905331535414641</v>
      </c>
      <c r="BL698" s="32">
        <f t="shared" si="1588"/>
        <v>0.38570996260371926</v>
      </c>
      <c r="BM698" s="32">
        <f t="shared" si="1588"/>
        <v>0.89033054751141028</v>
      </c>
      <c r="BN698" s="32">
        <f t="shared" si="1588"/>
        <v>0.42698719476098307</v>
      </c>
      <c r="BO698" s="32">
        <f t="shared" si="1588"/>
        <v>-3.6356157989444082E-2</v>
      </c>
      <c r="BP698" s="32">
        <f t="shared" si="1588"/>
        <v>0.46826442691824688</v>
      </c>
      <c r="BQ698" s="32">
        <f t="shared" si="1588"/>
        <v>4.9210741678197278E-3</v>
      </c>
      <c r="BR698" s="32">
        <f t="shared" si="1588"/>
        <v>-0.45842227858260742</v>
      </c>
      <c r="BS698" s="32">
        <f t="shared" si="1588"/>
        <v>-3.0050014379022716E-2</v>
      </c>
      <c r="BT698" s="32">
        <f t="shared" si="1588"/>
        <v>-0.49339336712944987</v>
      </c>
      <c r="BU698" s="32">
        <f t="shared" si="1588"/>
        <v>-0.95673671987987707</v>
      </c>
      <c r="BV698" s="32">
        <f t="shared" si="1588"/>
        <v>-0.45211613497218606</v>
      </c>
      <c r="BW698" s="32">
        <f t="shared" si="1588"/>
        <v>-0.91545948772261321</v>
      </c>
      <c r="BX698" s="32">
        <f t="shared" si="1588"/>
        <v>-1.3788028404730404</v>
      </c>
      <c r="BY698" s="32">
        <f t="shared" si="1588"/>
        <v>-0.87418225556534934</v>
      </c>
      <c r="BZ698" s="32">
        <f t="shared" si="1588"/>
        <v>-1.3375256083157765</v>
      </c>
      <c r="CA698" s="32">
        <f t="shared" si="1588"/>
        <v>-1.8008689610662036</v>
      </c>
      <c r="CB698" s="32">
        <f t="shared" si="1588"/>
        <v>0.33593900970181995</v>
      </c>
      <c r="CC698" s="32">
        <f t="shared" ref="CC698:CS698" si="1589">SUMPRODUCT(BN$3:BN$6,$K698:$K701)</f>
        <v>-0.1274043430486072</v>
      </c>
      <c r="CD698" s="32">
        <f t="shared" si="1589"/>
        <v>-0.5907476957990343</v>
      </c>
      <c r="CE698" s="32">
        <f t="shared" si="1589"/>
        <v>-8.6127110891343395E-2</v>
      </c>
      <c r="CF698" s="32">
        <f t="shared" si="1589"/>
        <v>-0.54947046364177055</v>
      </c>
      <c r="CG698" s="32">
        <f t="shared" si="1589"/>
        <v>-1.0128138163921978</v>
      </c>
      <c r="CH698" s="32">
        <f t="shared" si="1589"/>
        <v>-0.50819323148450679</v>
      </c>
      <c r="CI698" s="32">
        <f t="shared" si="1589"/>
        <v>-0.97153658423493394</v>
      </c>
      <c r="CJ698" s="32">
        <f t="shared" si="1589"/>
        <v>-1.4348799369853611</v>
      </c>
      <c r="CK698" s="32">
        <f t="shared" si="1589"/>
        <v>0.82392437514294348</v>
      </c>
      <c r="CL698" s="32">
        <f t="shared" si="1589"/>
        <v>0.36058102239251627</v>
      </c>
      <c r="CM698" s="32">
        <f t="shared" si="1589"/>
        <v>-0.10276233035791088</v>
      </c>
      <c r="CN698" s="32">
        <f t="shared" si="1589"/>
        <v>0.40185825454978008</v>
      </c>
      <c r="CO698" s="32">
        <f t="shared" si="1589"/>
        <v>-6.148509820064707E-2</v>
      </c>
      <c r="CP698" s="32">
        <f t="shared" si="1589"/>
        <v>-0.52482845095107422</v>
      </c>
      <c r="CQ698" s="32">
        <f t="shared" si="1589"/>
        <v>-2.020786604338326E-2</v>
      </c>
      <c r="CR698" s="32">
        <f t="shared" si="1589"/>
        <v>-0.48355121879381041</v>
      </c>
      <c r="CS698" s="32">
        <f t="shared" si="1589"/>
        <v>-0.94689457154423762</v>
      </c>
    </row>
    <row r="699" spans="2:97" ht="13.9" thickTop="1" thickBot="1" x14ac:dyDescent="0.4">
      <c r="H699" s="33">
        <f>H698</f>
        <v>3.1017008211355185E-13</v>
      </c>
      <c r="I699" s="33">
        <f t="shared" ref="I699:J699" si="1590">I694</f>
        <v>0.42698719476086461</v>
      </c>
      <c r="J699" s="33">
        <f t="shared" si="1590"/>
        <v>0.38185763686912055</v>
      </c>
      <c r="K699" s="33">
        <f t="shared" ref="K699:K701" si="1591">I699+J699*H699</f>
        <v>0.42698719476098307</v>
      </c>
      <c r="L699" s="33">
        <f>$CE$4-$CE$7*SUMPRODUCT($B$4:$CD$4,Q700:CS700)</f>
        <v>-1.4779288903810084E-11</v>
      </c>
      <c r="M699" s="39" t="s">
        <v>375</v>
      </c>
      <c r="O699" s="47">
        <f t="shared" ref="O699:O700" si="1592">SUM(Q699:CS699)</f>
        <v>103.79476315504952</v>
      </c>
      <c r="P699" s="39" t="s">
        <v>365</v>
      </c>
      <c r="Q699" s="33">
        <f>EXP(Q698)</f>
        <v>2.5776923779513217</v>
      </c>
      <c r="R699" s="33">
        <f>EXP(R698)</f>
        <v>1.6218236383378397</v>
      </c>
      <c r="S699" s="33">
        <f t="shared" ref="S699:CD699" si="1593">EXP(S698)</f>
        <v>1.0204134272848675</v>
      </c>
      <c r="T699" s="33">
        <f t="shared" si="1593"/>
        <v>1.6901688766443026</v>
      </c>
      <c r="U699" s="33">
        <f t="shared" si="1593"/>
        <v>1.0634146496189887</v>
      </c>
      <c r="V699" s="33">
        <f t="shared" si="1593"/>
        <v>0.66907557738815515</v>
      </c>
      <c r="W699" s="33">
        <f t="shared" si="1593"/>
        <v>1.108227985624672</v>
      </c>
      <c r="X699" s="33">
        <f t="shared" si="1593"/>
        <v>0.69727107824328705</v>
      </c>
      <c r="Y699" s="33">
        <f t="shared" si="1593"/>
        <v>0.43870662251910952</v>
      </c>
      <c r="Z699" s="33">
        <f t="shared" si="1593"/>
        <v>3.7168762419804562</v>
      </c>
      <c r="AA699" s="33">
        <f t="shared" si="1593"/>
        <v>2.3385714298504467</v>
      </c>
      <c r="AB699" s="33">
        <f t="shared" si="1593"/>
        <v>1.471374341374027</v>
      </c>
      <c r="AC699" s="33">
        <f t="shared" si="1593"/>
        <v>2.4371211228575236</v>
      </c>
      <c r="AD699" s="33">
        <f t="shared" si="1593"/>
        <v>1.5333794987919356</v>
      </c>
      <c r="AE699" s="33">
        <f t="shared" si="1593"/>
        <v>0.96476644729030325</v>
      </c>
      <c r="AF699" s="33">
        <f t="shared" si="1593"/>
        <v>1.5979976143390644</v>
      </c>
      <c r="AG699" s="33">
        <f t="shared" si="1593"/>
        <v>1.005422651325973</v>
      </c>
      <c r="AH699" s="33">
        <f t="shared" si="1593"/>
        <v>0.63258837105176091</v>
      </c>
      <c r="AI699" s="33">
        <f t="shared" si="1593"/>
        <v>6.0549066572097372</v>
      </c>
      <c r="AJ699" s="33">
        <f t="shared" si="1593"/>
        <v>3.8096053775030203</v>
      </c>
      <c r="AK699" s="33">
        <f t="shared" si="1593"/>
        <v>2.3969144288985538</v>
      </c>
      <c r="AL699" s="33">
        <f t="shared" si="1593"/>
        <v>3.97014588340283</v>
      </c>
      <c r="AM699" s="33">
        <f t="shared" si="1593"/>
        <v>2.4979227530904269</v>
      </c>
      <c r="AN699" s="33">
        <f t="shared" si="1593"/>
        <v>1.5716344597037459</v>
      </c>
      <c r="AO699" s="33">
        <f t="shared" si="1593"/>
        <v>2.6031876671017113</v>
      </c>
      <c r="AP699" s="33">
        <f t="shared" si="1593"/>
        <v>1.6378646768124241</v>
      </c>
      <c r="AQ699" s="33">
        <f t="shared" si="1593"/>
        <v>1.0305060727859743</v>
      </c>
      <c r="AR699" s="33">
        <f t="shared" si="1593"/>
        <v>1.5815767280475219</v>
      </c>
      <c r="AS699" s="33">
        <f t="shared" si="1593"/>
        <v>0.99509101447982307</v>
      </c>
      <c r="AT699" s="33">
        <f t="shared" si="1593"/>
        <v>0.62608794726064687</v>
      </c>
      <c r="AU699" s="33">
        <f t="shared" si="1593"/>
        <v>1.0370251255098883</v>
      </c>
      <c r="AV699" s="33">
        <f t="shared" si="1593"/>
        <v>0.65247190723313042</v>
      </c>
      <c r="AW699" s="33">
        <f t="shared" si="1593"/>
        <v>0.41052003394721925</v>
      </c>
      <c r="AX699" s="33">
        <f t="shared" si="1593"/>
        <v>0.6799677131481453</v>
      </c>
      <c r="AY699" s="33">
        <f t="shared" si="1593"/>
        <v>0.42781975068982075</v>
      </c>
      <c r="AZ699" s="33">
        <f t="shared" si="1593"/>
        <v>0.26917416156849711</v>
      </c>
      <c r="BA699" s="33">
        <f t="shared" si="1593"/>
        <v>2.2805378235323439</v>
      </c>
      <c r="BB699" s="33">
        <f t="shared" si="1593"/>
        <v>1.4348609562432943</v>
      </c>
      <c r="BC699" s="33">
        <f t="shared" si="1593"/>
        <v>0.90278088901085984</v>
      </c>
      <c r="BD699" s="33">
        <f t="shared" si="1593"/>
        <v>1.495327403810671</v>
      </c>
      <c r="BE699" s="33">
        <f t="shared" si="1593"/>
        <v>0.94082496084422074</v>
      </c>
      <c r="BF699" s="33">
        <f t="shared" si="1593"/>
        <v>0.59194501798858357</v>
      </c>
      <c r="BG699" s="33">
        <f t="shared" si="1593"/>
        <v>0.98047224716658998</v>
      </c>
      <c r="BH699" s="33">
        <f t="shared" si="1593"/>
        <v>0.61689016144463527</v>
      </c>
      <c r="BI699" s="33">
        <f t="shared" si="1593"/>
        <v>0.38813283332284793</v>
      </c>
      <c r="BJ699" s="33">
        <f t="shared" si="1593"/>
        <v>3.7150668332091326</v>
      </c>
      <c r="BK699" s="33">
        <f t="shared" si="1593"/>
        <v>2.3374329922533734</v>
      </c>
      <c r="BL699" s="33">
        <f t="shared" si="1593"/>
        <v>1.4706580631161952</v>
      </c>
      <c r="BM699" s="33">
        <f t="shared" si="1593"/>
        <v>2.4359347103838798</v>
      </c>
      <c r="BN699" s="33">
        <f t="shared" si="1593"/>
        <v>1.5326330358660127</v>
      </c>
      <c r="BO699" s="33">
        <f t="shared" si="1593"/>
        <v>0.96429679030999016</v>
      </c>
      <c r="BP699" s="33">
        <f t="shared" si="1593"/>
        <v>1.5972196947335413</v>
      </c>
      <c r="BQ699" s="33">
        <f t="shared" si="1593"/>
        <v>1.0049332025400139</v>
      </c>
      <c r="BR699" s="33">
        <f t="shared" si="1593"/>
        <v>0.6322804213454214</v>
      </c>
      <c r="BS699" s="33">
        <f t="shared" si="1593"/>
        <v>0.97039699853150685</v>
      </c>
      <c r="BT699" s="33">
        <f t="shared" si="1593"/>
        <v>0.61055105110770069</v>
      </c>
      <c r="BU699" s="33">
        <f t="shared" si="1593"/>
        <v>0.38414441365011587</v>
      </c>
      <c r="BV699" s="33">
        <f t="shared" si="1593"/>
        <v>0.63628027104247931</v>
      </c>
      <c r="BW699" s="33">
        <f t="shared" si="1593"/>
        <v>0.40033263589228341</v>
      </c>
      <c r="BX699" s="33">
        <f t="shared" si="1593"/>
        <v>0.25187991307334417</v>
      </c>
      <c r="BY699" s="33">
        <f t="shared" si="1593"/>
        <v>0.41720304569217626</v>
      </c>
      <c r="BZ699" s="33">
        <f t="shared" si="1593"/>
        <v>0.26249437957677474</v>
      </c>
      <c r="CA699" s="33">
        <f t="shared" si="1593"/>
        <v>0.1651553123134068</v>
      </c>
      <c r="CB699" s="33">
        <f t="shared" si="1593"/>
        <v>1.3992536813091414</v>
      </c>
      <c r="CC699" s="33">
        <f t="shared" si="1593"/>
        <v>0.88037762604629288</v>
      </c>
      <c r="CD699" s="33">
        <f t="shared" si="1593"/>
        <v>0.55391297146186946</v>
      </c>
      <c r="CE699" s="33">
        <f t="shared" ref="CE699:CS699" si="1594">EXP(CE698)</f>
        <v>0.91747760241208198</v>
      </c>
      <c r="CF699" s="33">
        <f t="shared" si="1594"/>
        <v>0.57725540718712576</v>
      </c>
      <c r="CG699" s="33">
        <f t="shared" si="1594"/>
        <v>0.36319557474832831</v>
      </c>
      <c r="CH699" s="33">
        <f t="shared" si="1594"/>
        <v>0.6015815160409419</v>
      </c>
      <c r="CI699" s="33">
        <f t="shared" si="1594"/>
        <v>0.37850099237898227</v>
      </c>
      <c r="CJ699" s="33">
        <f t="shared" si="1594"/>
        <v>0.23814395457942283</v>
      </c>
      <c r="CK699" s="33">
        <f t="shared" si="1594"/>
        <v>2.27942763721658</v>
      </c>
      <c r="CL699" s="33">
        <f t="shared" si="1594"/>
        <v>1.4341624530296191</v>
      </c>
      <c r="CM699" s="33">
        <f t="shared" si="1594"/>
        <v>0.90234140715760092</v>
      </c>
      <c r="CN699" s="33">
        <f t="shared" si="1594"/>
        <v>1.4945994649866938</v>
      </c>
      <c r="CO699" s="33">
        <f t="shared" si="1594"/>
        <v>0.94036695879475662</v>
      </c>
      <c r="CP699" s="33">
        <f t="shared" si="1594"/>
        <v>0.5916568538319209</v>
      </c>
      <c r="CQ699" s="33">
        <f t="shared" si="1594"/>
        <v>0.97999494446169355</v>
      </c>
      <c r="CR699" s="33">
        <f t="shared" si="1594"/>
        <v>0.6165898537678679</v>
      </c>
      <c r="CS699" s="33">
        <f t="shared" si="1594"/>
        <v>0.38794388677006225</v>
      </c>
    </row>
    <row r="700" spans="2:97" ht="13.9" thickTop="1" thickBot="1" x14ac:dyDescent="0.4">
      <c r="H700" s="32">
        <f t="shared" ref="H700:H701" si="1595">H699</f>
        <v>3.1017008211355185E-13</v>
      </c>
      <c r="I700" s="32">
        <f t="shared" ref="I700:J700" si="1596">I695</f>
        <v>-0.42206612059338067</v>
      </c>
      <c r="J700" s="32">
        <f t="shared" si="1596"/>
        <v>0.70062315271657749</v>
      </c>
      <c r="K700" s="32">
        <f t="shared" si="1591"/>
        <v>-0.42206612059316334</v>
      </c>
      <c r="L700" s="32">
        <f>$CE$5-$CE$7*SUMPRODUCT($B$5:$CD$5,Q700:CS700)</f>
        <v>-2.5835333872237243E-11</v>
      </c>
      <c r="M700" s="32">
        <f>SUMPRODUCT($B$7:$CD$7, LN(Q700:CS700))</f>
        <v>-2480.3390488774944</v>
      </c>
      <c r="O700" s="48">
        <f t="shared" si="1592"/>
        <v>1.0000000000000002</v>
      </c>
      <c r="P700" s="39" t="s">
        <v>366</v>
      </c>
      <c r="Q700" s="32">
        <f t="shared" ref="Q700:AV700" si="1597">Q699/$O699</f>
        <v>2.4834512836651907E-2</v>
      </c>
      <c r="R700" s="32">
        <f t="shared" si="1597"/>
        <v>1.5625293502670702E-2</v>
      </c>
      <c r="S700" s="32">
        <f t="shared" si="1597"/>
        <v>9.8310685073828338E-3</v>
      </c>
      <c r="T700" s="32">
        <f t="shared" si="1597"/>
        <v>1.6283758691365897E-2</v>
      </c>
      <c r="U700" s="32">
        <f t="shared" si="1597"/>
        <v>1.0245359373578901E-2</v>
      </c>
      <c r="V700" s="32">
        <f t="shared" si="1597"/>
        <v>6.4461400272062298E-3</v>
      </c>
      <c r="W700" s="32">
        <f t="shared" si="1597"/>
        <v>1.0677108863085812E-2</v>
      </c>
      <c r="X700" s="32">
        <f t="shared" si="1597"/>
        <v>6.7177866883485968E-3</v>
      </c>
      <c r="Y700" s="32">
        <f t="shared" si="1597"/>
        <v>4.2266739591068359E-3</v>
      </c>
      <c r="Z700" s="32">
        <f t="shared" si="1597"/>
        <v>3.5809862935263448E-2</v>
      </c>
      <c r="AA700" s="32">
        <f t="shared" si="1597"/>
        <v>2.2530726587400834E-2</v>
      </c>
      <c r="AB700" s="32">
        <f t="shared" si="1597"/>
        <v>1.4175805181770829E-2</v>
      </c>
      <c r="AC700" s="32">
        <f t="shared" si="1597"/>
        <v>2.3480193497016133E-2</v>
      </c>
      <c r="AD700" s="32">
        <f t="shared" si="1597"/>
        <v>1.4773187511409993E-2</v>
      </c>
      <c r="AE700" s="32">
        <f t="shared" si="1597"/>
        <v>9.2949433860080848E-3</v>
      </c>
      <c r="AF700" s="32">
        <f t="shared" si="1597"/>
        <v>1.5395744118149406E-2</v>
      </c>
      <c r="AG700" s="32">
        <f t="shared" si="1597"/>
        <v>9.6866414139224338E-3</v>
      </c>
      <c r="AH700" s="32">
        <f t="shared" si="1597"/>
        <v>6.0946077800360203E-3</v>
      </c>
      <c r="AI700" s="32">
        <f t="shared" si="1597"/>
        <v>5.8335377172785342E-2</v>
      </c>
      <c r="AJ700" s="32">
        <f t="shared" si="1597"/>
        <v>3.67032522807745E-2</v>
      </c>
      <c r="AK700" s="32">
        <f t="shared" si="1597"/>
        <v>2.3092826227832149E-2</v>
      </c>
      <c r="AL700" s="32">
        <f t="shared" si="1597"/>
        <v>3.8249963319172388E-2</v>
      </c>
      <c r="AM700" s="32">
        <f t="shared" si="1597"/>
        <v>2.4065980567430055E-2</v>
      </c>
      <c r="AN700" s="32">
        <f t="shared" si="1597"/>
        <v>1.5141751008728877E-2</v>
      </c>
      <c r="AO700" s="32">
        <f t="shared" si="1597"/>
        <v>2.5080144585069738E-2</v>
      </c>
      <c r="AP700" s="32">
        <f t="shared" si="1597"/>
        <v>1.5779839242619279E-2</v>
      </c>
      <c r="AQ700" s="32">
        <f t="shared" si="1597"/>
        <v>9.928305065320062E-3</v>
      </c>
      <c r="AR700" s="32">
        <f t="shared" si="1597"/>
        <v>1.52375387733671E-2</v>
      </c>
      <c r="AS700" s="32">
        <f t="shared" si="1597"/>
        <v>9.5871023183833216E-3</v>
      </c>
      <c r="AT700" s="32">
        <f t="shared" si="1597"/>
        <v>6.0319801137307021E-3</v>
      </c>
      <c r="AU700" s="32">
        <f t="shared" si="1597"/>
        <v>9.9911122101677824E-3</v>
      </c>
      <c r="AV700" s="32">
        <f t="shared" si="1597"/>
        <v>6.2861736700382679E-3</v>
      </c>
      <c r="AW700" s="32">
        <f t="shared" ref="AW700:CB700" si="1598">AW699/$O699</f>
        <v>3.9551131624432807E-3</v>
      </c>
      <c r="AX700" s="32">
        <f t="shared" si="1598"/>
        <v>6.5510791920436644E-3</v>
      </c>
      <c r="AY700" s="32">
        <f t="shared" si="1598"/>
        <v>4.1217855090698542E-3</v>
      </c>
      <c r="AZ700" s="32">
        <f t="shared" si="1598"/>
        <v>2.5933308520238387E-3</v>
      </c>
      <c r="BA700" s="32">
        <f t="shared" si="1598"/>
        <v>2.1971607759494152E-2</v>
      </c>
      <c r="BB700" s="32">
        <f t="shared" si="1598"/>
        <v>1.382402071769157E-2</v>
      </c>
      <c r="BC700" s="32">
        <f t="shared" si="1598"/>
        <v>8.6977498822582971E-3</v>
      </c>
      <c r="BD700" s="32">
        <f t="shared" si="1598"/>
        <v>1.4406578505092187E-2</v>
      </c>
      <c r="BE700" s="32">
        <f t="shared" si="1598"/>
        <v>9.0642815903805105E-3</v>
      </c>
      <c r="BF700" s="32">
        <f t="shared" si="1598"/>
        <v>5.7030335634981021E-3</v>
      </c>
      <c r="BG700" s="32">
        <f t="shared" si="1598"/>
        <v>9.44625930406481E-3</v>
      </c>
      <c r="BH700" s="32">
        <f t="shared" si="1598"/>
        <v>5.9433649896490377E-3</v>
      </c>
      <c r="BI700" s="32">
        <f t="shared" si="1598"/>
        <v>3.7394259741510439E-3</v>
      </c>
      <c r="BJ700" s="32">
        <f t="shared" si="1598"/>
        <v>3.5792430372036527E-2</v>
      </c>
      <c r="BK700" s="32">
        <f t="shared" si="1598"/>
        <v>2.2519758427134669E-2</v>
      </c>
      <c r="BL700" s="32">
        <f t="shared" si="1598"/>
        <v>1.4168904272360189E-2</v>
      </c>
      <c r="BM700" s="32">
        <f t="shared" si="1598"/>
        <v>2.3468763127722149E-2</v>
      </c>
      <c r="BN700" s="32">
        <f t="shared" si="1598"/>
        <v>1.4765995790910492E-2</v>
      </c>
      <c r="BO700" s="32">
        <f t="shared" si="1598"/>
        <v>9.2904185240012087E-3</v>
      </c>
      <c r="BP700" s="32">
        <f t="shared" si="1598"/>
        <v>1.5388249331496625E-2</v>
      </c>
      <c r="BQ700" s="32">
        <f t="shared" si="1598"/>
        <v>9.6819258697939895E-3</v>
      </c>
      <c r="BR700" s="32">
        <f t="shared" si="1598"/>
        <v>6.0916408701748798E-3</v>
      </c>
      <c r="BS700" s="32">
        <f t="shared" si="1598"/>
        <v>9.3491903544489947E-3</v>
      </c>
      <c r="BT700" s="32">
        <f t="shared" si="1598"/>
        <v>5.8822914812730409E-3</v>
      </c>
      <c r="BU700" s="32">
        <f t="shared" si="1598"/>
        <v>3.7009999538828138E-3</v>
      </c>
      <c r="BV700" s="32">
        <f t="shared" si="1598"/>
        <v>6.1301770118401665E-3</v>
      </c>
      <c r="BW700" s="32">
        <f t="shared" si="1598"/>
        <v>3.8569637207443983E-3</v>
      </c>
      <c r="BX700" s="32">
        <f t="shared" si="1598"/>
        <v>2.4267111886664625E-3</v>
      </c>
      <c r="BY700" s="32">
        <f t="shared" si="1598"/>
        <v>4.0194999536629292E-3</v>
      </c>
      <c r="BZ700" s="32">
        <f t="shared" si="1598"/>
        <v>2.5289751775304727E-3</v>
      </c>
      <c r="CA700" s="32">
        <f t="shared" si="1598"/>
        <v>1.5911719174761866E-3</v>
      </c>
      <c r="CB700" s="32">
        <f t="shared" si="1598"/>
        <v>1.3480966079366876E-2</v>
      </c>
      <c r="CC700" s="32">
        <f t="shared" ref="CC700:CS700" si="1599">CC699/$O699</f>
        <v>8.481907942996865E-3</v>
      </c>
      <c r="CD700" s="32">
        <f t="shared" si="1599"/>
        <v>5.3366177119594117E-3</v>
      </c>
      <c r="CE700" s="32">
        <f t="shared" si="1599"/>
        <v>8.8393438601670673E-3</v>
      </c>
      <c r="CF700" s="32">
        <f t="shared" si="1599"/>
        <v>5.5615080148582888E-3</v>
      </c>
      <c r="CG700" s="32">
        <f t="shared" si="1599"/>
        <v>3.4991705140825224E-3</v>
      </c>
      <c r="CH700" s="32">
        <f t="shared" si="1599"/>
        <v>5.7958754156247185E-3</v>
      </c>
      <c r="CI700" s="32">
        <f t="shared" si="1599"/>
        <v>3.6466289904585475E-3</v>
      </c>
      <c r="CJ700" s="32">
        <f t="shared" si="1599"/>
        <v>2.2943735053731111E-3</v>
      </c>
      <c r="CK700" s="32">
        <f t="shared" si="1599"/>
        <v>2.1960911783300195E-2</v>
      </c>
      <c r="CL700" s="32">
        <f t="shared" si="1599"/>
        <v>1.3817291060120775E-2</v>
      </c>
      <c r="CM700" s="32">
        <f t="shared" si="1599"/>
        <v>8.6935157394181384E-3</v>
      </c>
      <c r="CN700" s="32">
        <f t="shared" si="1599"/>
        <v>1.4399565253152976E-2</v>
      </c>
      <c r="CO700" s="32">
        <f t="shared" si="1599"/>
        <v>9.059869016609521E-3</v>
      </c>
      <c r="CP700" s="32">
        <f t="shared" si="1599"/>
        <v>5.7002572754860353E-3</v>
      </c>
      <c r="CQ700" s="32">
        <f t="shared" si="1599"/>
        <v>9.4416607801086124E-3</v>
      </c>
      <c r="CR700" s="32">
        <f t="shared" si="1599"/>
        <v>5.9404717061380119E-3</v>
      </c>
      <c r="CS700" s="32">
        <f t="shared" si="1599"/>
        <v>3.7376055879673651E-3</v>
      </c>
    </row>
    <row r="701" spans="2:97" ht="13.15" thickTop="1" x14ac:dyDescent="0.35">
      <c r="H701" s="34">
        <f t="shared" si="1595"/>
        <v>3.1017008211355185E-13</v>
      </c>
      <c r="I701" s="34">
        <f t="shared" ref="I701:J701" si="1600">I696</f>
        <v>-0.46334335275022598</v>
      </c>
      <c r="J701" s="34">
        <f t="shared" si="1600"/>
        <v>-0.64861013339679441</v>
      </c>
      <c r="K701" s="34">
        <f t="shared" si="1591"/>
        <v>-0.46334335275042715</v>
      </c>
      <c r="L701" s="34">
        <f>$CE$6-$CE$7*SUMPRODUCT($B$6:$CD$6,Q700:CS700)</f>
        <v>2.319211489520967E-11</v>
      </c>
    </row>
    <row r="702" spans="2:97" ht="13.5" thickBot="1" x14ac:dyDescent="0.4">
      <c r="B702" s="39" t="s">
        <v>367</v>
      </c>
      <c r="D702" s="39" t="s">
        <v>368</v>
      </c>
      <c r="E702" s="39" t="s">
        <v>369</v>
      </c>
      <c r="F702" s="39" t="s">
        <v>370</v>
      </c>
      <c r="H702" s="39" t="s">
        <v>347</v>
      </c>
      <c r="I702" s="39" t="s">
        <v>371</v>
      </c>
      <c r="J702" s="39" t="s">
        <v>372</v>
      </c>
      <c r="K702" s="39" t="s">
        <v>349</v>
      </c>
      <c r="L702" s="39" t="s">
        <v>373</v>
      </c>
      <c r="M702" s="39" t="s">
        <v>374</v>
      </c>
      <c r="O702" s="45" t="s">
        <v>336</v>
      </c>
    </row>
    <row r="703" spans="2:97" ht="13.9" thickTop="1" thickBot="1" x14ac:dyDescent="0.4">
      <c r="B703" s="32">
        <f>1+B698</f>
        <v>6</v>
      </c>
      <c r="D703" s="32">
        <f>IF(F698,IF(M703&lt;0,D698,H703),E698)</f>
        <v>1.5508504105677592E-13</v>
      </c>
      <c r="E703" s="32">
        <f>IF(F698,IF(M703&lt;0,H703,E698),H703)</f>
        <v>3.1017008211355185E-13</v>
      </c>
      <c r="F703" s="32" t="b">
        <f>OR(F698,M703*M698&lt;=0)</f>
        <v>1</v>
      </c>
      <c r="H703" s="32">
        <f>IF(F698,(D698+E698)/2,2*H698)</f>
        <v>1.5508504105677592E-13</v>
      </c>
      <c r="I703" s="32">
        <f>I698</f>
        <v>-0.48847229296131994</v>
      </c>
      <c r="J703" s="32">
        <f>J698</f>
        <v>-1</v>
      </c>
      <c r="K703" s="32">
        <f>I703+J703*H703</f>
        <v>-0.48847229296147504</v>
      </c>
      <c r="L703" s="32">
        <f>$CE$3-$CE$7*SUMPRODUCT($B$3:$CD$3,Q705:CS705)</f>
        <v>-1.9582557797548361E-11</v>
      </c>
      <c r="M703" s="32">
        <f>SUMPRODUCT(L703:L706,J703:J706)</f>
        <v>4.0983952391111457E-11</v>
      </c>
      <c r="O703" s="46">
        <f>SUM(Q703:CS703)</f>
        <v>-1.6469506083635623</v>
      </c>
      <c r="P703" s="39" t="s">
        <v>363</v>
      </c>
      <c r="Q703" s="32">
        <f t="shared" ref="Q703:AV703" si="1601">SUMPRODUCT(B$3:B$6,$K703:$K706)</f>
        <v>0.9468945715441498</v>
      </c>
      <c r="R703" s="32">
        <f t="shared" si="1601"/>
        <v>0.48355121879382323</v>
      </c>
      <c r="S703" s="32">
        <f t="shared" si="1601"/>
        <v>2.0207866043496669E-2</v>
      </c>
      <c r="T703" s="32">
        <f t="shared" si="1601"/>
        <v>0.52482845095087782</v>
      </c>
      <c r="U703" s="32">
        <f t="shared" si="1601"/>
        <v>6.1485098200551203E-2</v>
      </c>
      <c r="V703" s="32">
        <f t="shared" si="1601"/>
        <v>-0.40185825454977536</v>
      </c>
      <c r="W703" s="32">
        <f t="shared" si="1601"/>
        <v>0.10276233035760574</v>
      </c>
      <c r="X703" s="32">
        <f t="shared" si="1601"/>
        <v>-0.36058102239272083</v>
      </c>
      <c r="Y703" s="32">
        <f t="shared" si="1601"/>
        <v>-0.82392437514304739</v>
      </c>
      <c r="Z703" s="32">
        <f t="shared" si="1601"/>
        <v>1.3128835956249416</v>
      </c>
      <c r="AA703" s="32">
        <f t="shared" si="1601"/>
        <v>0.84954024287461505</v>
      </c>
      <c r="AB703" s="32">
        <f t="shared" si="1601"/>
        <v>0.38619689012428848</v>
      </c>
      <c r="AC703" s="32">
        <f t="shared" si="1601"/>
        <v>0.89081747503166964</v>
      </c>
      <c r="AD703" s="32">
        <f t="shared" si="1601"/>
        <v>0.42747412228134307</v>
      </c>
      <c r="AE703" s="32">
        <f t="shared" si="1601"/>
        <v>-3.5869230468983493E-2</v>
      </c>
      <c r="AF703" s="32">
        <f t="shared" si="1601"/>
        <v>0.4687513544383976</v>
      </c>
      <c r="AG703" s="32">
        <f t="shared" si="1601"/>
        <v>5.4080016880710402E-3</v>
      </c>
      <c r="AH703" s="32">
        <f t="shared" si="1601"/>
        <v>-0.45793535106225552</v>
      </c>
      <c r="AI703" s="32">
        <f t="shared" si="1601"/>
        <v>1.8008689610659976</v>
      </c>
      <c r="AJ703" s="32">
        <f t="shared" si="1601"/>
        <v>1.337525608315671</v>
      </c>
      <c r="AK703" s="32">
        <f t="shared" si="1601"/>
        <v>0.87418225556534446</v>
      </c>
      <c r="AL703" s="32">
        <f t="shared" si="1601"/>
        <v>1.3788028404727255</v>
      </c>
      <c r="AM703" s="32">
        <f t="shared" si="1601"/>
        <v>0.91545948772239893</v>
      </c>
      <c r="AN703" s="32">
        <f t="shared" si="1601"/>
        <v>0.45211613497207237</v>
      </c>
      <c r="AO703" s="32">
        <f t="shared" si="1601"/>
        <v>0.95673671987945341</v>
      </c>
      <c r="AP703" s="32">
        <f t="shared" si="1601"/>
        <v>0.4933933671291269</v>
      </c>
      <c r="AQ703" s="32">
        <f t="shared" si="1601"/>
        <v>3.0050014378800338E-2</v>
      </c>
      <c r="AR703" s="32">
        <f t="shared" si="1601"/>
        <v>0.45842227858267476</v>
      </c>
      <c r="AS703" s="32">
        <f t="shared" si="1601"/>
        <v>-4.9210741676518066E-3</v>
      </c>
      <c r="AT703" s="32">
        <f t="shared" si="1601"/>
        <v>-0.46826442691797837</v>
      </c>
      <c r="AU703" s="32">
        <f t="shared" si="1601"/>
        <v>3.6356157989402726E-2</v>
      </c>
      <c r="AV703" s="32">
        <f t="shared" si="1601"/>
        <v>-0.42698719476092384</v>
      </c>
      <c r="AW703" s="32">
        <f t="shared" ref="AW703:CB703" si="1602">SUMPRODUCT(AH$3:AH$6,$K703:$K706)</f>
        <v>-0.8903305475112504</v>
      </c>
      <c r="AX703" s="32">
        <f t="shared" si="1602"/>
        <v>-0.38570996260386936</v>
      </c>
      <c r="AY703" s="32">
        <f t="shared" si="1602"/>
        <v>-0.84905331535419593</v>
      </c>
      <c r="AZ703" s="32">
        <f t="shared" si="1602"/>
        <v>-1.3123966681045225</v>
      </c>
      <c r="BA703" s="32">
        <f t="shared" si="1602"/>
        <v>0.82441130266346663</v>
      </c>
      <c r="BB703" s="32">
        <f t="shared" si="1602"/>
        <v>0.36106794991314006</v>
      </c>
      <c r="BC703" s="32">
        <f t="shared" si="1602"/>
        <v>-0.1022754028371865</v>
      </c>
      <c r="BD703" s="32">
        <f t="shared" si="1602"/>
        <v>0.4023451820701946</v>
      </c>
      <c r="BE703" s="32">
        <f t="shared" si="1602"/>
        <v>-6.0998170680131976E-2</v>
      </c>
      <c r="BF703" s="32">
        <f t="shared" si="1602"/>
        <v>-0.52434152343045859</v>
      </c>
      <c r="BG703" s="32">
        <f t="shared" si="1602"/>
        <v>-1.9720938523077436E-2</v>
      </c>
      <c r="BH703" s="32">
        <f t="shared" si="1602"/>
        <v>-0.483064291273404</v>
      </c>
      <c r="BI703" s="32">
        <f t="shared" si="1602"/>
        <v>-0.94640764402373057</v>
      </c>
      <c r="BJ703" s="32">
        <f t="shared" si="1602"/>
        <v>1.3123966681045225</v>
      </c>
      <c r="BK703" s="32">
        <f t="shared" si="1602"/>
        <v>0.84905331535419593</v>
      </c>
      <c r="BL703" s="32">
        <f t="shared" si="1602"/>
        <v>0.38570996260386936</v>
      </c>
      <c r="BM703" s="32">
        <f t="shared" si="1602"/>
        <v>0.8903305475112504</v>
      </c>
      <c r="BN703" s="32">
        <f t="shared" si="1602"/>
        <v>0.42698719476092384</v>
      </c>
      <c r="BO703" s="32">
        <f t="shared" si="1602"/>
        <v>-3.6356157989402726E-2</v>
      </c>
      <c r="BP703" s="32">
        <f t="shared" si="1602"/>
        <v>0.46826442691797837</v>
      </c>
      <c r="BQ703" s="32">
        <f t="shared" si="1602"/>
        <v>4.9210741676518066E-3</v>
      </c>
      <c r="BR703" s="32">
        <f t="shared" si="1602"/>
        <v>-0.45842227858267476</v>
      </c>
      <c r="BS703" s="32">
        <f t="shared" si="1602"/>
        <v>-3.0050014378800338E-2</v>
      </c>
      <c r="BT703" s="32">
        <f t="shared" si="1602"/>
        <v>-0.4933933671291269</v>
      </c>
      <c r="BU703" s="32">
        <f t="shared" si="1602"/>
        <v>-0.95673671987945341</v>
      </c>
      <c r="BV703" s="32">
        <f t="shared" si="1602"/>
        <v>-0.45211613497207237</v>
      </c>
      <c r="BW703" s="32">
        <f t="shared" si="1602"/>
        <v>-0.91545948772239893</v>
      </c>
      <c r="BX703" s="32">
        <f t="shared" si="1602"/>
        <v>-1.3788028404727255</v>
      </c>
      <c r="BY703" s="32">
        <f t="shared" si="1602"/>
        <v>-0.87418225556534446</v>
      </c>
      <c r="BZ703" s="32">
        <f t="shared" si="1602"/>
        <v>-1.337525608315671</v>
      </c>
      <c r="CA703" s="32">
        <f t="shared" si="1602"/>
        <v>-1.8008689610659976</v>
      </c>
      <c r="CB703" s="32">
        <f t="shared" si="1602"/>
        <v>0.33593900970199159</v>
      </c>
      <c r="CC703" s="32">
        <f t="shared" ref="CC703:CS703" si="1603">SUMPRODUCT(BN$3:BN$6,$K703:$K706)</f>
        <v>-0.12740434304833498</v>
      </c>
      <c r="CD703" s="32">
        <f t="shared" si="1603"/>
        <v>-0.59074769579866149</v>
      </c>
      <c r="CE703" s="32">
        <f t="shared" si="1603"/>
        <v>-8.6127110891280445E-2</v>
      </c>
      <c r="CF703" s="32">
        <f t="shared" si="1603"/>
        <v>-0.54947046364160701</v>
      </c>
      <c r="CG703" s="32">
        <f t="shared" si="1603"/>
        <v>-1.0128138163919336</v>
      </c>
      <c r="CH703" s="32">
        <f t="shared" si="1603"/>
        <v>-0.50819323148455253</v>
      </c>
      <c r="CI703" s="32">
        <f t="shared" si="1603"/>
        <v>-0.9715365842348791</v>
      </c>
      <c r="CJ703" s="32">
        <f t="shared" si="1603"/>
        <v>-1.4348799369852057</v>
      </c>
      <c r="CK703" s="32">
        <f t="shared" si="1603"/>
        <v>0.82392437514304739</v>
      </c>
      <c r="CL703" s="32">
        <f t="shared" si="1603"/>
        <v>0.36058102239272083</v>
      </c>
      <c r="CM703" s="32">
        <f t="shared" si="1603"/>
        <v>-0.10276233035760574</v>
      </c>
      <c r="CN703" s="32">
        <f t="shared" si="1603"/>
        <v>0.40185825454977536</v>
      </c>
      <c r="CO703" s="32">
        <f t="shared" si="1603"/>
        <v>-6.1485098200551203E-2</v>
      </c>
      <c r="CP703" s="32">
        <f t="shared" si="1603"/>
        <v>-0.52482845095087782</v>
      </c>
      <c r="CQ703" s="32">
        <f t="shared" si="1603"/>
        <v>-2.0207866043496669E-2</v>
      </c>
      <c r="CR703" s="32">
        <f t="shared" si="1603"/>
        <v>-0.48355121879382323</v>
      </c>
      <c r="CS703" s="32">
        <f t="shared" si="1603"/>
        <v>-0.9468945715441498</v>
      </c>
    </row>
    <row r="704" spans="2:97" ht="13.9" thickTop="1" thickBot="1" x14ac:dyDescent="0.4">
      <c r="H704" s="33">
        <f>H703</f>
        <v>1.5508504105677592E-13</v>
      </c>
      <c r="I704" s="33">
        <f t="shared" ref="I704:J704" si="1604">I699</f>
        <v>0.42698719476086461</v>
      </c>
      <c r="J704" s="33">
        <f t="shared" si="1604"/>
        <v>0.38185763686912055</v>
      </c>
      <c r="K704" s="33">
        <f t="shared" ref="K704:K706" si="1605">I704+J704*H704</f>
        <v>0.42698719476092384</v>
      </c>
      <c r="L704" s="33">
        <f>$CE$4-$CE$7*SUMPRODUCT($B$4:$CD$4,Q705:CS705)</f>
        <v>8.2707174442475662E-12</v>
      </c>
      <c r="M704" s="39" t="s">
        <v>375</v>
      </c>
      <c r="O704" s="47">
        <f t="shared" ref="O704:O705" si="1606">SUM(Q704:CS704)</f>
        <v>103.79476315504299</v>
      </c>
      <c r="P704" s="39" t="s">
        <v>365</v>
      </c>
      <c r="Q704" s="33">
        <f>EXP(Q703)</f>
        <v>2.5776923779510952</v>
      </c>
      <c r="R704" s="33">
        <f>EXP(R703)</f>
        <v>1.6218236383378604</v>
      </c>
      <c r="S704" s="33">
        <f t="shared" ref="S704:CD704" si="1607">EXP(S703)</f>
        <v>1.0204134272849832</v>
      </c>
      <c r="T704" s="33">
        <f t="shared" si="1607"/>
        <v>1.6901688766439706</v>
      </c>
      <c r="U704" s="33">
        <f t="shared" si="1607"/>
        <v>1.0634146496188865</v>
      </c>
      <c r="V704" s="33">
        <f t="shared" si="1607"/>
        <v>0.66907557738815826</v>
      </c>
      <c r="W704" s="33">
        <f t="shared" si="1607"/>
        <v>1.1082279856243338</v>
      </c>
      <c r="X704" s="33">
        <f t="shared" si="1607"/>
        <v>0.69727107824314438</v>
      </c>
      <c r="Y704" s="33">
        <f t="shared" si="1607"/>
        <v>0.43870662251906395</v>
      </c>
      <c r="Z704" s="33">
        <f t="shared" si="1607"/>
        <v>3.716876241979941</v>
      </c>
      <c r="AA704" s="33">
        <f t="shared" si="1607"/>
        <v>2.3385714298503579</v>
      </c>
      <c r="AB704" s="33">
        <f t="shared" si="1607"/>
        <v>1.4713743413741192</v>
      </c>
      <c r="AC704" s="33">
        <f t="shared" si="1607"/>
        <v>2.437121122856921</v>
      </c>
      <c r="AD704" s="33">
        <f t="shared" si="1607"/>
        <v>1.5333794987917106</v>
      </c>
      <c r="AE704" s="33">
        <f t="shared" si="1607"/>
        <v>0.96476644729025873</v>
      </c>
      <c r="AF704" s="33">
        <f t="shared" si="1607"/>
        <v>1.5979976143384957</v>
      </c>
      <c r="AG704" s="33">
        <f t="shared" si="1607"/>
        <v>1.0054226513257161</v>
      </c>
      <c r="AH704" s="33">
        <f t="shared" si="1607"/>
        <v>0.63258837105166299</v>
      </c>
      <c r="AI704" s="33">
        <f t="shared" si="1607"/>
        <v>6.0549066572084893</v>
      </c>
      <c r="AJ704" s="33">
        <f t="shared" si="1607"/>
        <v>3.8096053775026184</v>
      </c>
      <c r="AK704" s="33">
        <f t="shared" si="1607"/>
        <v>2.3969144288985422</v>
      </c>
      <c r="AL704" s="33">
        <f t="shared" si="1607"/>
        <v>3.9701458834015799</v>
      </c>
      <c r="AM704" s="33">
        <f t="shared" si="1607"/>
        <v>2.4979227530898918</v>
      </c>
      <c r="AN704" s="33">
        <f t="shared" si="1607"/>
        <v>1.5716344597035672</v>
      </c>
      <c r="AO704" s="33">
        <f t="shared" si="1607"/>
        <v>2.6031876671006087</v>
      </c>
      <c r="AP704" s="33">
        <f t="shared" si="1607"/>
        <v>1.6378646768118952</v>
      </c>
      <c r="AQ704" s="33">
        <f t="shared" si="1607"/>
        <v>1.0305060727857451</v>
      </c>
      <c r="AR704" s="33">
        <f t="shared" si="1607"/>
        <v>1.5815767280476283</v>
      </c>
      <c r="AS704" s="33">
        <f t="shared" si="1607"/>
        <v>0.99509101447999015</v>
      </c>
      <c r="AT704" s="33">
        <f t="shared" si="1607"/>
        <v>0.62608794726081496</v>
      </c>
      <c r="AU704" s="33">
        <f t="shared" si="1607"/>
        <v>1.0370251255098455</v>
      </c>
      <c r="AV704" s="33">
        <f t="shared" si="1607"/>
        <v>0.65247190723316906</v>
      </c>
      <c r="AW704" s="33">
        <f t="shared" si="1607"/>
        <v>0.41052003394728492</v>
      </c>
      <c r="AX704" s="33">
        <f t="shared" si="1607"/>
        <v>0.67996771314804327</v>
      </c>
      <c r="AY704" s="33">
        <f t="shared" si="1607"/>
        <v>0.42781975068979955</v>
      </c>
      <c r="AZ704" s="33">
        <f t="shared" si="1607"/>
        <v>0.26917416156851087</v>
      </c>
      <c r="BA704" s="33">
        <f t="shared" si="1607"/>
        <v>2.2805378235323817</v>
      </c>
      <c r="BB704" s="33">
        <f t="shared" si="1607"/>
        <v>1.4348609562434624</v>
      </c>
      <c r="BC704" s="33">
        <f t="shared" si="1607"/>
        <v>0.90278088901105635</v>
      </c>
      <c r="BD704" s="33">
        <f t="shared" si="1607"/>
        <v>1.4953274038105333</v>
      </c>
      <c r="BE704" s="33">
        <f t="shared" si="1607"/>
        <v>0.94082496084422873</v>
      </c>
      <c r="BF704" s="33">
        <f t="shared" si="1607"/>
        <v>0.59194501798864807</v>
      </c>
      <c r="BG704" s="33">
        <f t="shared" si="1607"/>
        <v>0.98047224716639314</v>
      </c>
      <c r="BH704" s="33">
        <f t="shared" si="1607"/>
        <v>0.61689016144457343</v>
      </c>
      <c r="BI704" s="33">
        <f t="shared" si="1607"/>
        <v>0.38813283332284804</v>
      </c>
      <c r="BJ704" s="33">
        <f t="shared" si="1607"/>
        <v>3.7150668332089429</v>
      </c>
      <c r="BK704" s="33">
        <f t="shared" si="1607"/>
        <v>2.3374329922534893</v>
      </c>
      <c r="BL704" s="33">
        <f t="shared" si="1607"/>
        <v>1.4706580631164159</v>
      </c>
      <c r="BM704" s="33">
        <f t="shared" si="1607"/>
        <v>2.4359347103834903</v>
      </c>
      <c r="BN704" s="33">
        <f t="shared" si="1607"/>
        <v>1.5326330358659219</v>
      </c>
      <c r="BO704" s="33">
        <f t="shared" si="1607"/>
        <v>0.96429679031003002</v>
      </c>
      <c r="BP704" s="33">
        <f t="shared" si="1607"/>
        <v>1.5972196947331125</v>
      </c>
      <c r="BQ704" s="33">
        <f t="shared" si="1607"/>
        <v>1.0049332025398452</v>
      </c>
      <c r="BR704" s="33">
        <f t="shared" si="1607"/>
        <v>0.63228042134537876</v>
      </c>
      <c r="BS704" s="33">
        <f t="shared" si="1607"/>
        <v>0.97039699853172268</v>
      </c>
      <c r="BT704" s="33">
        <f t="shared" si="1607"/>
        <v>0.61055105110789787</v>
      </c>
      <c r="BU704" s="33">
        <f t="shared" si="1607"/>
        <v>0.38414441365027863</v>
      </c>
      <c r="BV704" s="33">
        <f t="shared" si="1607"/>
        <v>0.63628027104255169</v>
      </c>
      <c r="BW704" s="33">
        <f t="shared" si="1607"/>
        <v>0.40033263589236917</v>
      </c>
      <c r="BX704" s="33">
        <f t="shared" si="1607"/>
        <v>0.2518799130734235</v>
      </c>
      <c r="BY704" s="33">
        <f t="shared" si="1607"/>
        <v>0.41720304569217831</v>
      </c>
      <c r="BZ704" s="33">
        <f t="shared" si="1607"/>
        <v>0.26249437957680244</v>
      </c>
      <c r="CA704" s="33">
        <f t="shared" si="1607"/>
        <v>0.16515531231344083</v>
      </c>
      <c r="CB704" s="33">
        <f t="shared" si="1607"/>
        <v>1.3992536813093817</v>
      </c>
      <c r="CC704" s="33">
        <f t="shared" si="1607"/>
        <v>0.88037762604653247</v>
      </c>
      <c r="CD704" s="33">
        <f t="shared" si="1607"/>
        <v>0.55391297146207596</v>
      </c>
      <c r="CE704" s="33">
        <f t="shared" ref="CE704:CS704" si="1608">EXP(CE703)</f>
        <v>0.91747760241213971</v>
      </c>
      <c r="CF704" s="33">
        <f t="shared" si="1608"/>
        <v>0.57725540718722024</v>
      </c>
      <c r="CG704" s="33">
        <f t="shared" si="1608"/>
        <v>0.36319557474842429</v>
      </c>
      <c r="CH704" s="33">
        <f t="shared" si="1608"/>
        <v>0.60158151604091437</v>
      </c>
      <c r="CI704" s="33">
        <f t="shared" si="1608"/>
        <v>0.37850099237900303</v>
      </c>
      <c r="CJ704" s="33">
        <f t="shared" si="1608"/>
        <v>0.23814395457945983</v>
      </c>
      <c r="CK704" s="33">
        <f t="shared" si="1608"/>
        <v>2.2794276372168172</v>
      </c>
      <c r="CL704" s="33">
        <f t="shared" si="1608"/>
        <v>1.4341624530299124</v>
      </c>
      <c r="CM704" s="33">
        <f t="shared" si="1608"/>
        <v>0.90234140715787625</v>
      </c>
      <c r="CN704" s="33">
        <f t="shared" si="1608"/>
        <v>1.4945994649866869</v>
      </c>
      <c r="CO704" s="33">
        <f t="shared" si="1608"/>
        <v>0.94036695879484677</v>
      </c>
      <c r="CP704" s="33">
        <f t="shared" si="1608"/>
        <v>0.59165685383203703</v>
      </c>
      <c r="CQ704" s="33">
        <f t="shared" si="1608"/>
        <v>0.97999494446158242</v>
      </c>
      <c r="CR704" s="33">
        <f t="shared" si="1608"/>
        <v>0.61658985376786002</v>
      </c>
      <c r="CS704" s="33">
        <f t="shared" si="1608"/>
        <v>0.38794388677009634</v>
      </c>
    </row>
    <row r="705" spans="2:97" ht="13.9" thickTop="1" thickBot="1" x14ac:dyDescent="0.4">
      <c r="H705" s="32">
        <f t="shared" ref="H705:H706" si="1609">H704</f>
        <v>1.5508504105677592E-13</v>
      </c>
      <c r="I705" s="32">
        <f t="shared" ref="I705:J705" si="1610">I700</f>
        <v>-0.42206612059338067</v>
      </c>
      <c r="J705" s="32">
        <f t="shared" si="1610"/>
        <v>0.70062315271657749</v>
      </c>
      <c r="K705" s="32">
        <f t="shared" si="1605"/>
        <v>-0.42206612059327203</v>
      </c>
      <c r="L705" s="32">
        <f>$CE$5-$CE$7*SUMPRODUCT($B$5:$CD$5,Q705:CS705)</f>
        <v>1.404032445861958E-11</v>
      </c>
      <c r="M705" s="32">
        <f>SUMPRODUCT($B$7:$CD$7, LN(Q705:CS705))</f>
        <v>-2480.3390488774944</v>
      </c>
      <c r="O705" s="48">
        <f t="shared" si="1606"/>
        <v>1</v>
      </c>
      <c r="P705" s="39" t="s">
        <v>366</v>
      </c>
      <c r="Q705" s="32">
        <f t="shared" ref="Q705:AV705" si="1611">Q704/$O704</f>
        <v>2.4834512836651289E-2</v>
      </c>
      <c r="R705" s="32">
        <f t="shared" si="1611"/>
        <v>1.5625293502671885E-2</v>
      </c>
      <c r="S705" s="32">
        <f t="shared" si="1611"/>
        <v>9.8310685073845685E-3</v>
      </c>
      <c r="T705" s="32">
        <f t="shared" si="1611"/>
        <v>1.6283758691363726E-2</v>
      </c>
      <c r="U705" s="32">
        <f t="shared" si="1611"/>
        <v>1.0245359373578563E-2</v>
      </c>
      <c r="V705" s="32">
        <f t="shared" si="1611"/>
        <v>6.4461400272066661E-3</v>
      </c>
      <c r="W705" s="32">
        <f t="shared" si="1611"/>
        <v>1.0677108863083226E-2</v>
      </c>
      <c r="X705" s="32">
        <f t="shared" si="1611"/>
        <v>6.7177866883476453E-3</v>
      </c>
      <c r="Y705" s="32">
        <f t="shared" si="1611"/>
        <v>4.2266739591066632E-3</v>
      </c>
      <c r="Z705" s="32">
        <f t="shared" si="1611"/>
        <v>3.5809862935260742E-2</v>
      </c>
      <c r="AA705" s="32">
        <f t="shared" si="1611"/>
        <v>2.2530726587401396E-2</v>
      </c>
      <c r="AB705" s="32">
        <f t="shared" si="1611"/>
        <v>1.4175805181772611E-2</v>
      </c>
      <c r="AC705" s="32">
        <f t="shared" si="1611"/>
        <v>2.3480193497011807E-2</v>
      </c>
      <c r="AD705" s="32">
        <f t="shared" si="1611"/>
        <v>1.4773187511408756E-2</v>
      </c>
      <c r="AE705" s="32">
        <f t="shared" si="1611"/>
        <v>9.294943386008241E-3</v>
      </c>
      <c r="AF705" s="32">
        <f t="shared" si="1611"/>
        <v>1.5395744118144898E-2</v>
      </c>
      <c r="AG705" s="32">
        <f t="shared" si="1611"/>
        <v>9.6866414139205673E-3</v>
      </c>
      <c r="AH705" s="32">
        <f t="shared" si="1611"/>
        <v>6.0946077800354609E-3</v>
      </c>
      <c r="AI705" s="32">
        <f t="shared" si="1611"/>
        <v>5.8335377172776995E-2</v>
      </c>
      <c r="AJ705" s="32">
        <f t="shared" si="1611"/>
        <v>3.6703252280772938E-2</v>
      </c>
      <c r="AK705" s="32">
        <f t="shared" si="1611"/>
        <v>2.3092826227833495E-2</v>
      </c>
      <c r="AL705" s="32">
        <f t="shared" si="1611"/>
        <v>3.8249963319162757E-2</v>
      </c>
      <c r="AM705" s="32">
        <f t="shared" si="1611"/>
        <v>2.4065980567426416E-2</v>
      </c>
      <c r="AN705" s="32">
        <f t="shared" si="1611"/>
        <v>1.5141751008728109E-2</v>
      </c>
      <c r="AO705" s="32">
        <f t="shared" si="1611"/>
        <v>2.5080144585060696E-2</v>
      </c>
      <c r="AP705" s="32">
        <f t="shared" si="1611"/>
        <v>1.5779839242615178E-2</v>
      </c>
      <c r="AQ705" s="32">
        <f t="shared" si="1611"/>
        <v>9.9283050653184799E-3</v>
      </c>
      <c r="AR705" s="32">
        <f t="shared" si="1611"/>
        <v>1.5237538773369084E-2</v>
      </c>
      <c r="AS705" s="32">
        <f t="shared" si="1611"/>
        <v>9.5871023183855351E-3</v>
      </c>
      <c r="AT705" s="32">
        <f t="shared" si="1611"/>
        <v>6.0319801137327014E-3</v>
      </c>
      <c r="AU705" s="32">
        <f t="shared" si="1611"/>
        <v>9.9911122101679992E-3</v>
      </c>
      <c r="AV705" s="32">
        <f t="shared" si="1611"/>
        <v>6.2861736700390355E-3</v>
      </c>
      <c r="AW705" s="32">
        <f t="shared" ref="AW705:CB705" si="1612">AW704/$O704</f>
        <v>3.9551131624441628E-3</v>
      </c>
      <c r="AX705" s="32">
        <f t="shared" si="1612"/>
        <v>6.5510791920430937E-3</v>
      </c>
      <c r="AY705" s="32">
        <f t="shared" si="1612"/>
        <v>4.1217855090699097E-3</v>
      </c>
      <c r="AZ705" s="32">
        <f t="shared" si="1612"/>
        <v>2.5933308520241344E-3</v>
      </c>
      <c r="BA705" s="32">
        <f t="shared" si="1612"/>
        <v>2.1971607759495901E-2</v>
      </c>
      <c r="BB705" s="32">
        <f t="shared" si="1612"/>
        <v>1.3824020717694062E-2</v>
      </c>
      <c r="BC705" s="32">
        <f t="shared" si="1612"/>
        <v>8.6977498822607378E-3</v>
      </c>
      <c r="BD705" s="32">
        <f t="shared" si="1612"/>
        <v>1.4406578505091769E-2</v>
      </c>
      <c r="BE705" s="32">
        <f t="shared" si="1612"/>
        <v>9.0642815903811593E-3</v>
      </c>
      <c r="BF705" s="32">
        <f t="shared" si="1612"/>
        <v>5.7030335634990822E-3</v>
      </c>
      <c r="BG705" s="32">
        <f t="shared" si="1612"/>
        <v>9.446259304063509E-3</v>
      </c>
      <c r="BH705" s="32">
        <f t="shared" si="1612"/>
        <v>5.9433649896488165E-3</v>
      </c>
      <c r="BI705" s="32">
        <f t="shared" si="1612"/>
        <v>3.7394259741512803E-3</v>
      </c>
      <c r="BJ705" s="32">
        <f t="shared" si="1612"/>
        <v>3.5792430372036957E-2</v>
      </c>
      <c r="BK705" s="32">
        <f t="shared" si="1612"/>
        <v>2.2519758427137201E-2</v>
      </c>
      <c r="BL705" s="32">
        <f t="shared" si="1612"/>
        <v>1.4168904272363208E-2</v>
      </c>
      <c r="BM705" s="32">
        <f t="shared" si="1612"/>
        <v>2.3468763127719876E-2</v>
      </c>
      <c r="BN705" s="32">
        <f t="shared" si="1612"/>
        <v>1.4765995790910548E-2</v>
      </c>
      <c r="BO705" s="32">
        <f t="shared" si="1612"/>
        <v>9.2904185240021767E-3</v>
      </c>
      <c r="BP705" s="32">
        <f t="shared" si="1612"/>
        <v>1.5388249331493463E-2</v>
      </c>
      <c r="BQ705" s="32">
        <f t="shared" si="1612"/>
        <v>9.681925869792973E-3</v>
      </c>
      <c r="BR705" s="32">
        <f t="shared" si="1612"/>
        <v>6.091640870174852E-3</v>
      </c>
      <c r="BS705" s="32">
        <f t="shared" si="1612"/>
        <v>9.3491903544516627E-3</v>
      </c>
      <c r="BT705" s="32">
        <f t="shared" si="1612"/>
        <v>5.8822914812753108E-3</v>
      </c>
      <c r="BU705" s="32">
        <f t="shared" si="1612"/>
        <v>3.7009999538846149E-3</v>
      </c>
      <c r="BV705" s="32">
        <f t="shared" si="1612"/>
        <v>6.1301770118412499E-3</v>
      </c>
      <c r="BW705" s="32">
        <f t="shared" si="1612"/>
        <v>3.8569637207454678E-3</v>
      </c>
      <c r="BX705" s="32">
        <f t="shared" si="1612"/>
        <v>2.4267111886673797E-3</v>
      </c>
      <c r="BY705" s="32">
        <f t="shared" si="1612"/>
        <v>4.0194999536632024E-3</v>
      </c>
      <c r="BZ705" s="32">
        <f t="shared" si="1612"/>
        <v>2.528975177530899E-3</v>
      </c>
      <c r="CA705" s="32">
        <f t="shared" si="1612"/>
        <v>1.5911719174766148E-3</v>
      </c>
      <c r="CB705" s="32">
        <f t="shared" si="1612"/>
        <v>1.3480966079370039E-2</v>
      </c>
      <c r="CC705" s="32">
        <f t="shared" ref="CC705:CS705" si="1613">CC704/$O704</f>
        <v>8.4819079429997082E-3</v>
      </c>
      <c r="CD705" s="32">
        <f t="shared" si="1613"/>
        <v>5.3366177119617379E-3</v>
      </c>
      <c r="CE705" s="32">
        <f t="shared" si="1613"/>
        <v>8.839343860168181E-3</v>
      </c>
      <c r="CF705" s="32">
        <f t="shared" si="1613"/>
        <v>5.56150801485955E-3</v>
      </c>
      <c r="CG705" s="32">
        <f t="shared" si="1613"/>
        <v>3.4991705140836678E-3</v>
      </c>
      <c r="CH705" s="32">
        <f t="shared" si="1613"/>
        <v>5.7958754156248182E-3</v>
      </c>
      <c r="CI705" s="32">
        <f t="shared" si="1613"/>
        <v>3.6466289904589768E-3</v>
      </c>
      <c r="CJ705" s="32">
        <f t="shared" si="1613"/>
        <v>2.2943735053736125E-3</v>
      </c>
      <c r="CK705" s="32">
        <f t="shared" si="1613"/>
        <v>2.1960911783303862E-2</v>
      </c>
      <c r="CL705" s="32">
        <f t="shared" si="1613"/>
        <v>1.3817291060124472E-2</v>
      </c>
      <c r="CM705" s="32">
        <f t="shared" si="1613"/>
        <v>8.693515739421339E-3</v>
      </c>
      <c r="CN705" s="32">
        <f t="shared" si="1613"/>
        <v>1.4399565253153817E-2</v>
      </c>
      <c r="CO705" s="32">
        <f t="shared" si="1613"/>
        <v>9.059869016610959E-3</v>
      </c>
      <c r="CP705" s="32">
        <f t="shared" si="1613"/>
        <v>5.7002572754875133E-3</v>
      </c>
      <c r="CQ705" s="32">
        <f t="shared" si="1613"/>
        <v>9.4416607801081371E-3</v>
      </c>
      <c r="CR705" s="32">
        <f t="shared" si="1613"/>
        <v>5.9404717061383103E-3</v>
      </c>
      <c r="CS705" s="32">
        <f t="shared" si="1613"/>
        <v>3.7376055879679284E-3</v>
      </c>
    </row>
    <row r="706" spans="2:97" ht="13.15" thickTop="1" x14ac:dyDescent="0.35">
      <c r="H706" s="34">
        <f t="shared" si="1609"/>
        <v>1.5508504105677592E-13</v>
      </c>
      <c r="I706" s="34">
        <f t="shared" ref="I706:J706" si="1614">I701</f>
        <v>-0.46334335275022598</v>
      </c>
      <c r="J706" s="34">
        <f t="shared" si="1614"/>
        <v>-0.64861013339679441</v>
      </c>
      <c r="K706" s="34">
        <f t="shared" si="1605"/>
        <v>-0.46334335275032656</v>
      </c>
      <c r="L706" s="34">
        <f>$CE$6-$CE$7*SUMPRODUCT($B$6:$CD$6,Q705:CS705)</f>
        <v>-1.2960299500264227E-11</v>
      </c>
    </row>
    <row r="707" spans="2:97" ht="13.5" thickBot="1" x14ac:dyDescent="0.4">
      <c r="B707" s="39" t="s">
        <v>367</v>
      </c>
      <c r="D707" s="39" t="s">
        <v>368</v>
      </c>
      <c r="E707" s="39" t="s">
        <v>369</v>
      </c>
      <c r="F707" s="39" t="s">
        <v>370</v>
      </c>
      <c r="H707" s="39" t="s">
        <v>347</v>
      </c>
      <c r="I707" s="39" t="s">
        <v>371</v>
      </c>
      <c r="J707" s="39" t="s">
        <v>372</v>
      </c>
      <c r="K707" s="39" t="s">
        <v>349</v>
      </c>
      <c r="L707" s="39" t="s">
        <v>373</v>
      </c>
      <c r="M707" s="39" t="s">
        <v>374</v>
      </c>
      <c r="O707" s="45" t="s">
        <v>336</v>
      </c>
    </row>
    <row r="708" spans="2:97" ht="13.9" thickTop="1" thickBot="1" x14ac:dyDescent="0.4">
      <c r="B708" s="32">
        <f>1+B703</f>
        <v>7</v>
      </c>
      <c r="D708" s="32">
        <f>IF(F703,IF(M708&lt;0,D703,H708),E703)</f>
        <v>1.5508504105677592E-13</v>
      </c>
      <c r="E708" s="32">
        <f>IF(F703,IF(M708&lt;0,H708,E703),H708)</f>
        <v>2.3262756158516389E-13</v>
      </c>
      <c r="F708" s="32" t="b">
        <f>OR(F703,M708*M703&lt;=0)</f>
        <v>1</v>
      </c>
      <c r="H708" s="32">
        <f>IF(F703,(D703+E703)/2,2*H703)</f>
        <v>2.3262756158516389E-13</v>
      </c>
      <c r="I708" s="32">
        <f>I703</f>
        <v>-0.48847229296131994</v>
      </c>
      <c r="J708" s="32">
        <f>J703</f>
        <v>-1</v>
      </c>
      <c r="K708" s="32">
        <f>I708+J708*H708</f>
        <v>-0.48847229296155259</v>
      </c>
      <c r="L708" s="32">
        <f>$CE$3-$CE$7*SUMPRODUCT($B$3:$CD$3,Q710:CS710)</f>
        <v>8.0717654782347381E-12</v>
      </c>
      <c r="M708" s="32">
        <f>SUMPRODUCT(L708:L711,J708:J711)</f>
        <v>-1.6797251425720075E-11</v>
      </c>
      <c r="O708" s="46">
        <f>SUM(Q708:CS708)</f>
        <v>-1.6469506083636767</v>
      </c>
      <c r="P708" s="39" t="s">
        <v>363</v>
      </c>
      <c r="Q708" s="32">
        <f t="shared" ref="Q708:AV708" si="1615">SUMPRODUCT(B$3:B$6,$K708:$K711)</f>
        <v>0.94689457154419365</v>
      </c>
      <c r="R708" s="32">
        <f t="shared" si="1615"/>
        <v>0.48355121879381685</v>
      </c>
      <c r="S708" s="32">
        <f t="shared" si="1615"/>
        <v>2.0207866043439993E-2</v>
      </c>
      <c r="T708" s="32">
        <f t="shared" si="1615"/>
        <v>0.52482845095097597</v>
      </c>
      <c r="U708" s="32">
        <f t="shared" si="1615"/>
        <v>6.1485098200599164E-2</v>
      </c>
      <c r="V708" s="32">
        <f t="shared" si="1615"/>
        <v>-0.40185825454977769</v>
      </c>
      <c r="W708" s="32">
        <f t="shared" si="1615"/>
        <v>0.10276233035775834</v>
      </c>
      <c r="X708" s="32">
        <f t="shared" si="1615"/>
        <v>-0.36058102239261852</v>
      </c>
      <c r="Y708" s="32">
        <f t="shared" si="1615"/>
        <v>-0.82392437514299544</v>
      </c>
      <c r="Z708" s="32">
        <f t="shared" si="1615"/>
        <v>1.3128835956250109</v>
      </c>
      <c r="AA708" s="32">
        <f t="shared" si="1615"/>
        <v>0.84954024287463414</v>
      </c>
      <c r="AB708" s="32">
        <f t="shared" si="1615"/>
        <v>0.38619689012425729</v>
      </c>
      <c r="AC708" s="32">
        <f t="shared" si="1615"/>
        <v>0.8908174750317932</v>
      </c>
      <c r="AD708" s="32">
        <f t="shared" si="1615"/>
        <v>0.4274741222814164</v>
      </c>
      <c r="AE708" s="32">
        <f t="shared" si="1615"/>
        <v>-3.5869230468960456E-2</v>
      </c>
      <c r="AF708" s="32">
        <f t="shared" si="1615"/>
        <v>0.46875135443857557</v>
      </c>
      <c r="AG708" s="32">
        <f t="shared" si="1615"/>
        <v>5.4080016881987159E-3</v>
      </c>
      <c r="AH708" s="32">
        <f t="shared" si="1615"/>
        <v>-0.45793535106217814</v>
      </c>
      <c r="AI708" s="32">
        <f t="shared" si="1615"/>
        <v>1.8008689610661004</v>
      </c>
      <c r="AJ708" s="32">
        <f t="shared" si="1615"/>
        <v>1.3375256083157236</v>
      </c>
      <c r="AK708" s="32">
        <f t="shared" si="1615"/>
        <v>0.87418225556534679</v>
      </c>
      <c r="AL708" s="32">
        <f t="shared" si="1615"/>
        <v>1.3788028404728827</v>
      </c>
      <c r="AM708" s="32">
        <f t="shared" si="1615"/>
        <v>0.91545948772250596</v>
      </c>
      <c r="AN708" s="32">
        <f t="shared" si="1615"/>
        <v>0.4521161349721291</v>
      </c>
      <c r="AO708" s="32">
        <f t="shared" si="1615"/>
        <v>0.95673671987966513</v>
      </c>
      <c r="AP708" s="32">
        <f t="shared" si="1615"/>
        <v>0.49339336712928827</v>
      </c>
      <c r="AQ708" s="32">
        <f t="shared" si="1615"/>
        <v>3.0050014378911416E-2</v>
      </c>
      <c r="AR708" s="32">
        <f t="shared" si="1615"/>
        <v>0.45842227858264112</v>
      </c>
      <c r="AS708" s="32">
        <f t="shared" si="1615"/>
        <v>-4.9210741677357395E-3</v>
      </c>
      <c r="AT708" s="32">
        <f t="shared" si="1615"/>
        <v>-0.4682644269181126</v>
      </c>
      <c r="AU708" s="32">
        <f t="shared" si="1615"/>
        <v>3.6356157989423432E-2</v>
      </c>
      <c r="AV708" s="32">
        <f t="shared" si="1615"/>
        <v>-0.42698719476095343</v>
      </c>
      <c r="AW708" s="32">
        <f t="shared" ref="AW708:CB708" si="1616">SUMPRODUCT(AH$3:AH$6,$K708:$K711)</f>
        <v>-0.89033054751133034</v>
      </c>
      <c r="AX708" s="32">
        <f t="shared" si="1616"/>
        <v>-0.3857099626037942</v>
      </c>
      <c r="AY708" s="32">
        <f t="shared" si="1616"/>
        <v>-0.84905331535417106</v>
      </c>
      <c r="AZ708" s="32">
        <f t="shared" si="1616"/>
        <v>-1.3123966681045478</v>
      </c>
      <c r="BA708" s="32">
        <f t="shared" si="1616"/>
        <v>0.8244113026634583</v>
      </c>
      <c r="BB708" s="32">
        <f t="shared" si="1616"/>
        <v>0.3610679499130815</v>
      </c>
      <c r="BC708" s="32">
        <f t="shared" si="1616"/>
        <v>-0.10227540283729536</v>
      </c>
      <c r="BD708" s="32">
        <f t="shared" si="1616"/>
        <v>0.40234518207024067</v>
      </c>
      <c r="BE708" s="32">
        <f t="shared" si="1616"/>
        <v>-6.0998170680136202E-2</v>
      </c>
      <c r="BF708" s="32">
        <f t="shared" si="1616"/>
        <v>-0.5243415234305131</v>
      </c>
      <c r="BG708" s="32">
        <f t="shared" si="1616"/>
        <v>-1.9720938522977016E-2</v>
      </c>
      <c r="BH708" s="32">
        <f t="shared" si="1616"/>
        <v>-0.48306429127335387</v>
      </c>
      <c r="BI708" s="32">
        <f t="shared" si="1616"/>
        <v>-0.94640764402373079</v>
      </c>
      <c r="BJ708" s="32">
        <f t="shared" si="1616"/>
        <v>1.3123966681045478</v>
      </c>
      <c r="BK708" s="32">
        <f t="shared" si="1616"/>
        <v>0.84905331535417106</v>
      </c>
      <c r="BL708" s="32">
        <f t="shared" si="1616"/>
        <v>0.3857099626037942</v>
      </c>
      <c r="BM708" s="32">
        <f t="shared" si="1616"/>
        <v>0.89033054751133034</v>
      </c>
      <c r="BN708" s="32">
        <f t="shared" si="1616"/>
        <v>0.42698719476095343</v>
      </c>
      <c r="BO708" s="32">
        <f t="shared" si="1616"/>
        <v>-3.6356157989423432E-2</v>
      </c>
      <c r="BP708" s="32">
        <f t="shared" si="1616"/>
        <v>0.4682644269181126</v>
      </c>
      <c r="BQ708" s="32">
        <f t="shared" si="1616"/>
        <v>4.9210741677357395E-3</v>
      </c>
      <c r="BR708" s="32">
        <f t="shared" si="1616"/>
        <v>-0.45842227858264112</v>
      </c>
      <c r="BS708" s="32">
        <f t="shared" si="1616"/>
        <v>-3.0050014378911416E-2</v>
      </c>
      <c r="BT708" s="32">
        <f t="shared" si="1616"/>
        <v>-0.49339336712928827</v>
      </c>
      <c r="BU708" s="32">
        <f t="shared" si="1616"/>
        <v>-0.95673671987966513</v>
      </c>
      <c r="BV708" s="32">
        <f t="shared" si="1616"/>
        <v>-0.4521161349721291</v>
      </c>
      <c r="BW708" s="32">
        <f t="shared" si="1616"/>
        <v>-0.91545948772250596</v>
      </c>
      <c r="BX708" s="32">
        <f t="shared" si="1616"/>
        <v>-1.3788028404728827</v>
      </c>
      <c r="BY708" s="32">
        <f t="shared" si="1616"/>
        <v>-0.87418225556534679</v>
      </c>
      <c r="BZ708" s="32">
        <f t="shared" si="1616"/>
        <v>-1.3375256083157236</v>
      </c>
      <c r="CA708" s="32">
        <f t="shared" si="1616"/>
        <v>-1.8008689610661004</v>
      </c>
      <c r="CB708" s="32">
        <f t="shared" si="1616"/>
        <v>0.33593900970190571</v>
      </c>
      <c r="CC708" s="32">
        <f t="shared" ref="CC708:CS708" si="1617">SUMPRODUCT(BN$3:BN$6,$K708:$K711)</f>
        <v>-0.12740434304847115</v>
      </c>
      <c r="CD708" s="32">
        <f t="shared" si="1617"/>
        <v>-0.590747695798848</v>
      </c>
      <c r="CE708" s="32">
        <f t="shared" si="1617"/>
        <v>-8.6127110891311975E-2</v>
      </c>
      <c r="CF708" s="32">
        <f t="shared" si="1617"/>
        <v>-0.54947046364168883</v>
      </c>
      <c r="CG708" s="32">
        <f t="shared" si="1617"/>
        <v>-1.0128138163920657</v>
      </c>
      <c r="CH708" s="32">
        <f t="shared" si="1617"/>
        <v>-0.50819323148452966</v>
      </c>
      <c r="CI708" s="32">
        <f t="shared" si="1617"/>
        <v>-0.97153658423490652</v>
      </c>
      <c r="CJ708" s="32">
        <f t="shared" si="1617"/>
        <v>-1.4348799369852834</v>
      </c>
      <c r="CK708" s="32">
        <f t="shared" si="1617"/>
        <v>0.82392437514299544</v>
      </c>
      <c r="CL708" s="32">
        <f t="shared" si="1617"/>
        <v>0.36058102239261852</v>
      </c>
      <c r="CM708" s="32">
        <f t="shared" si="1617"/>
        <v>-0.10276233035775834</v>
      </c>
      <c r="CN708" s="32">
        <f t="shared" si="1617"/>
        <v>0.40185825454977769</v>
      </c>
      <c r="CO708" s="32">
        <f t="shared" si="1617"/>
        <v>-6.1485098200599164E-2</v>
      </c>
      <c r="CP708" s="32">
        <f t="shared" si="1617"/>
        <v>-0.52482845095097597</v>
      </c>
      <c r="CQ708" s="32">
        <f t="shared" si="1617"/>
        <v>-2.0207866043439993E-2</v>
      </c>
      <c r="CR708" s="32">
        <f t="shared" si="1617"/>
        <v>-0.48355121879381685</v>
      </c>
      <c r="CS708" s="32">
        <f t="shared" si="1617"/>
        <v>-0.94689457154419365</v>
      </c>
    </row>
    <row r="709" spans="2:97" ht="13.9" thickTop="1" thickBot="1" x14ac:dyDescent="0.4">
      <c r="H709" s="33">
        <f>H708</f>
        <v>2.3262756158516389E-13</v>
      </c>
      <c r="I709" s="33">
        <f t="shared" ref="I709:J709" si="1618">I704</f>
        <v>0.42698719476086461</v>
      </c>
      <c r="J709" s="33">
        <f t="shared" si="1618"/>
        <v>0.38185763686912055</v>
      </c>
      <c r="K709" s="33">
        <f t="shared" ref="K709:K711" si="1619">I709+J709*H709</f>
        <v>0.42698719476095343</v>
      </c>
      <c r="L709" s="33">
        <f>$CE$4-$CE$7*SUMPRODUCT($B$4:$CD$4,Q710:CS710)</f>
        <v>-3.3253400033572689E-12</v>
      </c>
      <c r="M709" s="39" t="s">
        <v>375</v>
      </c>
      <c r="O709" s="47">
        <f t="shared" ref="O709:O710" si="1620">SUM(Q709:CS709)</f>
        <v>103.7947631550462</v>
      </c>
      <c r="P709" s="39" t="s">
        <v>365</v>
      </c>
      <c r="Q709" s="33">
        <f>EXP(Q708)</f>
        <v>2.5776923779512084</v>
      </c>
      <c r="R709" s="33">
        <f>EXP(R708)</f>
        <v>1.6218236383378501</v>
      </c>
      <c r="S709" s="33">
        <f t="shared" ref="S709:CD709" si="1621">EXP(S708)</f>
        <v>1.0204134272849252</v>
      </c>
      <c r="T709" s="33">
        <f t="shared" si="1621"/>
        <v>1.6901688766441365</v>
      </c>
      <c r="U709" s="33">
        <f t="shared" si="1621"/>
        <v>1.0634146496189376</v>
      </c>
      <c r="V709" s="33">
        <f t="shared" si="1621"/>
        <v>0.66907557738815671</v>
      </c>
      <c r="W709" s="33">
        <f t="shared" si="1621"/>
        <v>1.108227985624503</v>
      </c>
      <c r="X709" s="33">
        <f t="shared" si="1621"/>
        <v>0.69727107824321577</v>
      </c>
      <c r="Y709" s="33">
        <f t="shared" si="1621"/>
        <v>0.43870662251908676</v>
      </c>
      <c r="Z709" s="33">
        <f t="shared" si="1621"/>
        <v>3.7168762419801986</v>
      </c>
      <c r="AA709" s="33">
        <f t="shared" si="1621"/>
        <v>2.3385714298504023</v>
      </c>
      <c r="AB709" s="33">
        <f t="shared" si="1621"/>
        <v>1.4713743413740732</v>
      </c>
      <c r="AC709" s="33">
        <f t="shared" si="1621"/>
        <v>2.437121122857222</v>
      </c>
      <c r="AD709" s="33">
        <f t="shared" si="1621"/>
        <v>1.5333794987918232</v>
      </c>
      <c r="AE709" s="33">
        <f t="shared" si="1621"/>
        <v>0.96476644729028094</v>
      </c>
      <c r="AF709" s="33">
        <f t="shared" si="1621"/>
        <v>1.59799761433878</v>
      </c>
      <c r="AG709" s="33">
        <f t="shared" si="1621"/>
        <v>1.0054226513258444</v>
      </c>
      <c r="AH709" s="33">
        <f t="shared" si="1621"/>
        <v>0.63258837105171195</v>
      </c>
      <c r="AI709" s="33">
        <f t="shared" si="1621"/>
        <v>6.0549066572091119</v>
      </c>
      <c r="AJ709" s="33">
        <f t="shared" si="1621"/>
        <v>3.8096053775028187</v>
      </c>
      <c r="AK709" s="33">
        <f t="shared" si="1621"/>
        <v>2.396914428898548</v>
      </c>
      <c r="AL709" s="33">
        <f t="shared" si="1621"/>
        <v>3.9701458834022039</v>
      </c>
      <c r="AM709" s="33">
        <f t="shared" si="1621"/>
        <v>2.4979227530901591</v>
      </c>
      <c r="AN709" s="33">
        <f t="shared" si="1621"/>
        <v>1.5716344597036565</v>
      </c>
      <c r="AO709" s="33">
        <f t="shared" si="1621"/>
        <v>2.6031876671011598</v>
      </c>
      <c r="AP709" s="33">
        <f t="shared" si="1621"/>
        <v>1.6378646768121594</v>
      </c>
      <c r="AQ709" s="33">
        <f t="shared" si="1621"/>
        <v>1.0305060727858595</v>
      </c>
      <c r="AR709" s="33">
        <f t="shared" si="1621"/>
        <v>1.5815767280475752</v>
      </c>
      <c r="AS709" s="33">
        <f t="shared" si="1621"/>
        <v>0.99509101447990655</v>
      </c>
      <c r="AT709" s="33">
        <f t="shared" si="1621"/>
        <v>0.62608794726073103</v>
      </c>
      <c r="AU709" s="33">
        <f t="shared" si="1621"/>
        <v>1.0370251255098668</v>
      </c>
      <c r="AV709" s="33">
        <f t="shared" si="1621"/>
        <v>0.65247190723314974</v>
      </c>
      <c r="AW709" s="33">
        <f t="shared" si="1621"/>
        <v>0.41052003394725206</v>
      </c>
      <c r="AX709" s="33">
        <f t="shared" si="1621"/>
        <v>0.67996771314809434</v>
      </c>
      <c r="AY709" s="33">
        <f t="shared" si="1621"/>
        <v>0.42781975068981021</v>
      </c>
      <c r="AZ709" s="33">
        <f t="shared" si="1621"/>
        <v>0.26917416156850404</v>
      </c>
      <c r="BA709" s="33">
        <f t="shared" si="1621"/>
        <v>2.2805378235323626</v>
      </c>
      <c r="BB709" s="33">
        <f t="shared" si="1621"/>
        <v>1.4348609562433783</v>
      </c>
      <c r="BC709" s="33">
        <f t="shared" si="1621"/>
        <v>0.9027808890109581</v>
      </c>
      <c r="BD709" s="33">
        <f t="shared" si="1621"/>
        <v>1.4953274038106021</v>
      </c>
      <c r="BE709" s="33">
        <f t="shared" si="1621"/>
        <v>0.94082496084422473</v>
      </c>
      <c r="BF709" s="33">
        <f t="shared" si="1621"/>
        <v>0.59194501798861576</v>
      </c>
      <c r="BG709" s="33">
        <f t="shared" si="1621"/>
        <v>0.98047224716649151</v>
      </c>
      <c r="BH709" s="33">
        <f t="shared" si="1621"/>
        <v>0.6168901614446044</v>
      </c>
      <c r="BI709" s="33">
        <f t="shared" si="1621"/>
        <v>0.38813283332284793</v>
      </c>
      <c r="BJ709" s="33">
        <f t="shared" si="1621"/>
        <v>3.7150668332090366</v>
      </c>
      <c r="BK709" s="33">
        <f t="shared" si="1621"/>
        <v>2.3374329922534312</v>
      </c>
      <c r="BL709" s="33">
        <f t="shared" si="1621"/>
        <v>1.4706580631163053</v>
      </c>
      <c r="BM709" s="33">
        <f t="shared" si="1621"/>
        <v>2.4359347103836848</v>
      </c>
      <c r="BN709" s="33">
        <f t="shared" si="1621"/>
        <v>1.5326330358659672</v>
      </c>
      <c r="BO709" s="33">
        <f t="shared" si="1621"/>
        <v>0.96429679031001003</v>
      </c>
      <c r="BP709" s="33">
        <f t="shared" si="1621"/>
        <v>1.5972196947333268</v>
      </c>
      <c r="BQ709" s="33">
        <f t="shared" si="1621"/>
        <v>1.0049332025399296</v>
      </c>
      <c r="BR709" s="33">
        <f t="shared" si="1621"/>
        <v>0.63228042134540008</v>
      </c>
      <c r="BS709" s="33">
        <f t="shared" si="1621"/>
        <v>0.97039699853161487</v>
      </c>
      <c r="BT709" s="33">
        <f t="shared" si="1621"/>
        <v>0.61055105110779928</v>
      </c>
      <c r="BU709" s="33">
        <f t="shared" si="1621"/>
        <v>0.3841444136501973</v>
      </c>
      <c r="BV709" s="33">
        <f t="shared" si="1621"/>
        <v>0.6362802710425155</v>
      </c>
      <c r="BW709" s="33">
        <f t="shared" si="1621"/>
        <v>0.40033263589232632</v>
      </c>
      <c r="BX709" s="33">
        <f t="shared" si="1621"/>
        <v>0.25187991307338387</v>
      </c>
      <c r="BY709" s="33">
        <f t="shared" si="1621"/>
        <v>0.41720304569217731</v>
      </c>
      <c r="BZ709" s="33">
        <f t="shared" si="1621"/>
        <v>0.26249437957678862</v>
      </c>
      <c r="CA709" s="33">
        <f t="shared" si="1621"/>
        <v>0.16515531231342384</v>
      </c>
      <c r="CB709" s="33">
        <f t="shared" si="1621"/>
        <v>1.3992536813092615</v>
      </c>
      <c r="CC709" s="33">
        <f t="shared" si="1621"/>
        <v>0.88037762604641256</v>
      </c>
      <c r="CD709" s="33">
        <f t="shared" si="1621"/>
        <v>0.5539129714619726</v>
      </c>
      <c r="CE709" s="33">
        <f t="shared" ref="CE709:CS709" si="1622">EXP(CE708)</f>
        <v>0.91747760241211074</v>
      </c>
      <c r="CF709" s="33">
        <f t="shared" si="1622"/>
        <v>0.57725540718717294</v>
      </c>
      <c r="CG709" s="33">
        <f t="shared" si="1622"/>
        <v>0.36319557474837633</v>
      </c>
      <c r="CH709" s="33">
        <f t="shared" si="1622"/>
        <v>0.60158151604092813</v>
      </c>
      <c r="CI709" s="33">
        <f t="shared" si="1622"/>
        <v>0.37850099237899265</v>
      </c>
      <c r="CJ709" s="33">
        <f t="shared" si="1622"/>
        <v>0.23814395457944135</v>
      </c>
      <c r="CK709" s="33">
        <f t="shared" si="1622"/>
        <v>2.2794276372166986</v>
      </c>
      <c r="CL709" s="33">
        <f t="shared" si="1622"/>
        <v>1.4341624530297656</v>
      </c>
      <c r="CM709" s="33">
        <f t="shared" si="1622"/>
        <v>0.90234140715773858</v>
      </c>
      <c r="CN709" s="33">
        <f t="shared" si="1622"/>
        <v>1.4945994649866903</v>
      </c>
      <c r="CO709" s="33">
        <f t="shared" si="1622"/>
        <v>0.9403669587948017</v>
      </c>
      <c r="CP709" s="33">
        <f t="shared" si="1622"/>
        <v>0.59165685383197897</v>
      </c>
      <c r="CQ709" s="33">
        <f t="shared" si="1622"/>
        <v>0.97999494446163793</v>
      </c>
      <c r="CR709" s="33">
        <f t="shared" si="1622"/>
        <v>0.6165898537678639</v>
      </c>
      <c r="CS709" s="33">
        <f t="shared" si="1622"/>
        <v>0.38794388677007929</v>
      </c>
    </row>
    <row r="710" spans="2:97" ht="13.9" thickTop="1" thickBot="1" x14ac:dyDescent="0.4">
      <c r="H710" s="32">
        <f t="shared" ref="H710:H711" si="1623">H709</f>
        <v>2.3262756158516389E-13</v>
      </c>
      <c r="I710" s="32">
        <f t="shared" ref="I710:J710" si="1624">I705</f>
        <v>-0.42206612059338067</v>
      </c>
      <c r="J710" s="32">
        <f t="shared" si="1624"/>
        <v>0.70062315271657749</v>
      </c>
      <c r="K710" s="32">
        <f t="shared" si="1619"/>
        <v>-0.42206612059321769</v>
      </c>
      <c r="L710" s="32">
        <f>$CE$5-$CE$7*SUMPRODUCT($B$5:$CD$5,Q710:CS710)</f>
        <v>-5.8264504332328215E-12</v>
      </c>
      <c r="M710" s="32">
        <f>SUMPRODUCT($B$7:$CD$7, LN(Q710:CS710))</f>
        <v>-2480.339048877494</v>
      </c>
      <c r="O710" s="48">
        <f t="shared" si="1620"/>
        <v>1.0000000000000002</v>
      </c>
      <c r="P710" s="39" t="s">
        <v>366</v>
      </c>
      <c r="Q710" s="32">
        <f t="shared" ref="Q710:AV710" si="1625">Q709/$O709</f>
        <v>2.4834512836651612E-2</v>
      </c>
      <c r="R710" s="32">
        <f t="shared" si="1625"/>
        <v>1.5625293502671302E-2</v>
      </c>
      <c r="S710" s="32">
        <f t="shared" si="1625"/>
        <v>9.8310685073837046E-3</v>
      </c>
      <c r="T710" s="32">
        <f t="shared" si="1625"/>
        <v>1.6283758691364818E-2</v>
      </c>
      <c r="U710" s="32">
        <f t="shared" si="1625"/>
        <v>1.0245359373578738E-2</v>
      </c>
      <c r="V710" s="32">
        <f t="shared" si="1625"/>
        <v>6.4461400272064519E-3</v>
      </c>
      <c r="W710" s="32">
        <f t="shared" si="1625"/>
        <v>1.0677108863084527E-2</v>
      </c>
      <c r="X710" s="32">
        <f t="shared" si="1625"/>
        <v>6.7177866883481249E-3</v>
      </c>
      <c r="Y710" s="32">
        <f t="shared" si="1625"/>
        <v>4.2266739591067526E-3</v>
      </c>
      <c r="Z710" s="32">
        <f t="shared" si="1625"/>
        <v>3.5809862935262116E-2</v>
      </c>
      <c r="AA710" s="32">
        <f t="shared" si="1625"/>
        <v>2.2530726587401129E-2</v>
      </c>
      <c r="AB710" s="32">
        <f t="shared" si="1625"/>
        <v>1.4175805181771729E-2</v>
      </c>
      <c r="AC710" s="32">
        <f t="shared" si="1625"/>
        <v>2.3480193497013982E-2</v>
      </c>
      <c r="AD710" s="32">
        <f t="shared" si="1625"/>
        <v>1.4773187511409382E-2</v>
      </c>
      <c r="AE710" s="32">
        <f t="shared" si="1625"/>
        <v>9.2949433860081681E-3</v>
      </c>
      <c r="AF710" s="32">
        <f t="shared" si="1625"/>
        <v>1.539574411814716E-2</v>
      </c>
      <c r="AG710" s="32">
        <f t="shared" si="1625"/>
        <v>9.686641413921504E-3</v>
      </c>
      <c r="AH710" s="32">
        <f t="shared" si="1625"/>
        <v>6.0946077800357445E-3</v>
      </c>
      <c r="AI710" s="32">
        <f t="shared" si="1625"/>
        <v>5.8335377172781186E-2</v>
      </c>
      <c r="AJ710" s="32">
        <f t="shared" si="1625"/>
        <v>3.6703252280773729E-2</v>
      </c>
      <c r="AK710" s="32">
        <f t="shared" si="1625"/>
        <v>2.3092826227832836E-2</v>
      </c>
      <c r="AL710" s="32">
        <f t="shared" si="1625"/>
        <v>3.8249963319167579E-2</v>
      </c>
      <c r="AM710" s="32">
        <f t="shared" si="1625"/>
        <v>2.4065980567428247E-2</v>
      </c>
      <c r="AN710" s="32">
        <f t="shared" si="1625"/>
        <v>1.5141751008728499E-2</v>
      </c>
      <c r="AO710" s="32">
        <f t="shared" si="1625"/>
        <v>2.5080144585065228E-2</v>
      </c>
      <c r="AP710" s="32">
        <f t="shared" si="1625"/>
        <v>1.5779839242617236E-2</v>
      </c>
      <c r="AQ710" s="32">
        <f t="shared" si="1625"/>
        <v>9.9283050653192744E-3</v>
      </c>
      <c r="AR710" s="32">
        <f t="shared" si="1625"/>
        <v>1.5237538773368101E-2</v>
      </c>
      <c r="AS710" s="32">
        <f t="shared" si="1625"/>
        <v>9.5871023183844335E-3</v>
      </c>
      <c r="AT710" s="32">
        <f t="shared" si="1625"/>
        <v>6.0319801137317056E-3</v>
      </c>
      <c r="AU710" s="32">
        <f t="shared" si="1625"/>
        <v>9.9911122101678951E-3</v>
      </c>
      <c r="AV710" s="32">
        <f t="shared" si="1625"/>
        <v>6.2861736700386556E-3</v>
      </c>
      <c r="AW710" s="32">
        <f t="shared" ref="AW710:CB710" si="1626">AW709/$O709</f>
        <v>3.955113162443724E-3</v>
      </c>
      <c r="AX710" s="32">
        <f t="shared" si="1626"/>
        <v>6.5510791920433834E-3</v>
      </c>
      <c r="AY710" s="32">
        <f t="shared" si="1626"/>
        <v>4.1217855090698845E-3</v>
      </c>
      <c r="AZ710" s="32">
        <f t="shared" si="1626"/>
        <v>2.5933308520239883E-3</v>
      </c>
      <c r="BA710" s="32">
        <f t="shared" si="1626"/>
        <v>2.1971607759495037E-2</v>
      </c>
      <c r="BB710" s="32">
        <f t="shared" si="1626"/>
        <v>1.3824020717692823E-2</v>
      </c>
      <c r="BC710" s="32">
        <f t="shared" si="1626"/>
        <v>8.6977498822595218E-3</v>
      </c>
      <c r="BD710" s="32">
        <f t="shared" si="1626"/>
        <v>1.4406578505091985E-2</v>
      </c>
      <c r="BE710" s="32">
        <f t="shared" si="1626"/>
        <v>9.0642815903808401E-3</v>
      </c>
      <c r="BF710" s="32">
        <f t="shared" si="1626"/>
        <v>5.7030335634985947E-3</v>
      </c>
      <c r="BG710" s="32">
        <f t="shared" si="1626"/>
        <v>9.4462593040641647E-3</v>
      </c>
      <c r="BH710" s="32">
        <f t="shared" si="1626"/>
        <v>5.943364989648931E-3</v>
      </c>
      <c r="BI710" s="32">
        <f t="shared" si="1626"/>
        <v>3.7394259741511636E-3</v>
      </c>
      <c r="BJ710" s="32">
        <f t="shared" si="1626"/>
        <v>3.5792430372036749E-2</v>
      </c>
      <c r="BK710" s="32">
        <f t="shared" si="1626"/>
        <v>2.2519758427135945E-2</v>
      </c>
      <c r="BL710" s="32">
        <f t="shared" si="1626"/>
        <v>1.4168904272361704E-2</v>
      </c>
      <c r="BM710" s="32">
        <f t="shared" si="1626"/>
        <v>2.3468763127721021E-2</v>
      </c>
      <c r="BN710" s="32">
        <f t="shared" si="1626"/>
        <v>1.4765995790910527E-2</v>
      </c>
      <c r="BO710" s="32">
        <f t="shared" si="1626"/>
        <v>9.2904185240016979E-3</v>
      </c>
      <c r="BP710" s="32">
        <f t="shared" si="1626"/>
        <v>1.5388249331495052E-2</v>
      </c>
      <c r="BQ710" s="32">
        <f t="shared" si="1626"/>
        <v>9.6819258697934864E-3</v>
      </c>
      <c r="BR710" s="32">
        <f t="shared" si="1626"/>
        <v>6.0916408701748694E-3</v>
      </c>
      <c r="BS710" s="32">
        <f t="shared" si="1626"/>
        <v>9.3491903544503339E-3</v>
      </c>
      <c r="BT710" s="32">
        <f t="shared" si="1626"/>
        <v>5.8822914812741789E-3</v>
      </c>
      <c r="BU710" s="32">
        <f t="shared" si="1626"/>
        <v>3.7009999538837168E-3</v>
      </c>
      <c r="BV710" s="32">
        <f t="shared" si="1626"/>
        <v>6.1301770118407112E-3</v>
      </c>
      <c r="BW710" s="32">
        <f t="shared" si="1626"/>
        <v>3.8569637207449352E-3</v>
      </c>
      <c r="BX710" s="32">
        <f t="shared" si="1626"/>
        <v>2.4267111886669226E-3</v>
      </c>
      <c r="BY710" s="32">
        <f t="shared" si="1626"/>
        <v>4.0194999536630679E-3</v>
      </c>
      <c r="BZ710" s="32">
        <f t="shared" si="1626"/>
        <v>2.5289751775306873E-3</v>
      </c>
      <c r="CA710" s="32">
        <f t="shared" si="1626"/>
        <v>1.5911719174764019E-3</v>
      </c>
      <c r="CB710" s="32">
        <f t="shared" si="1626"/>
        <v>1.3480966079368465E-2</v>
      </c>
      <c r="CC710" s="32">
        <f t="shared" ref="CC710:CS710" si="1627">CC709/$O709</f>
        <v>8.4819079429982892E-3</v>
      </c>
      <c r="CD710" s="32">
        <f t="shared" si="1627"/>
        <v>5.3366177119605765E-3</v>
      </c>
      <c r="CE710" s="32">
        <f t="shared" si="1627"/>
        <v>8.8393438601676276E-3</v>
      </c>
      <c r="CF710" s="32">
        <f t="shared" si="1627"/>
        <v>5.561508014858922E-3</v>
      </c>
      <c r="CG710" s="32">
        <f t="shared" si="1627"/>
        <v>3.4991705140830971E-3</v>
      </c>
      <c r="CH710" s="32">
        <f t="shared" si="1627"/>
        <v>5.7958754156247714E-3</v>
      </c>
      <c r="CI710" s="32">
        <f t="shared" si="1627"/>
        <v>3.6466289904587643E-3</v>
      </c>
      <c r="CJ710" s="32">
        <f t="shared" si="1627"/>
        <v>2.2943735053733631E-3</v>
      </c>
      <c r="CK710" s="32">
        <f t="shared" si="1627"/>
        <v>2.1960911783302041E-2</v>
      </c>
      <c r="CL710" s="32">
        <f t="shared" si="1627"/>
        <v>1.3817291060122631E-2</v>
      </c>
      <c r="CM710" s="32">
        <f t="shared" si="1627"/>
        <v>8.6935157394197431E-3</v>
      </c>
      <c r="CN710" s="32">
        <f t="shared" si="1627"/>
        <v>1.4399565253153402E-2</v>
      </c>
      <c r="CO710" s="32">
        <f t="shared" si="1627"/>
        <v>9.0598690166102443E-3</v>
      </c>
      <c r="CP710" s="32">
        <f t="shared" si="1627"/>
        <v>5.7002572754867769E-3</v>
      </c>
      <c r="CQ710" s="32">
        <f t="shared" si="1627"/>
        <v>9.44166078010838E-3</v>
      </c>
      <c r="CR710" s="32">
        <f t="shared" si="1627"/>
        <v>5.9404717061381637E-3</v>
      </c>
      <c r="CS710" s="32">
        <f t="shared" si="1627"/>
        <v>3.7376055879676487E-3</v>
      </c>
    </row>
    <row r="711" spans="2:97" ht="13.15" thickTop="1" x14ac:dyDescent="0.35">
      <c r="H711" s="34">
        <f t="shared" si="1623"/>
        <v>2.3262756158516389E-13</v>
      </c>
      <c r="I711" s="34">
        <f t="shared" ref="I711:J711" si="1628">I706</f>
        <v>-0.46334335275022598</v>
      </c>
      <c r="J711" s="34">
        <f t="shared" si="1628"/>
        <v>-0.64861013339679441</v>
      </c>
      <c r="K711" s="34">
        <f t="shared" si="1619"/>
        <v>-0.46334335275037686</v>
      </c>
      <c r="L711" s="34">
        <f>$CE$6-$CE$7*SUMPRODUCT($B$6:$CD$6,Q710:CS710)</f>
        <v>5.2011728257639334E-12</v>
      </c>
    </row>
    <row r="712" spans="2:97" ht="13.5" thickBot="1" x14ac:dyDescent="0.4">
      <c r="B712" s="39" t="s">
        <v>367</v>
      </c>
      <c r="D712" s="39" t="s">
        <v>368</v>
      </c>
      <c r="E712" s="39" t="s">
        <v>369</v>
      </c>
      <c r="F712" s="39" t="s">
        <v>370</v>
      </c>
      <c r="H712" s="39" t="s">
        <v>347</v>
      </c>
      <c r="I712" s="39" t="s">
        <v>371</v>
      </c>
      <c r="J712" s="39" t="s">
        <v>372</v>
      </c>
      <c r="K712" s="39" t="s">
        <v>349</v>
      </c>
      <c r="L712" s="39" t="s">
        <v>373</v>
      </c>
      <c r="M712" s="39" t="s">
        <v>374</v>
      </c>
      <c r="O712" s="45" t="s">
        <v>336</v>
      </c>
    </row>
    <row r="713" spans="2:97" ht="13.9" thickTop="1" thickBot="1" x14ac:dyDescent="0.4">
      <c r="B713" s="32">
        <f>1+B708</f>
        <v>8</v>
      </c>
      <c r="D713" s="32">
        <f>IF(F708,IF(M713&lt;0,D708,H713),E708)</f>
        <v>1.938563013209699E-13</v>
      </c>
      <c r="E713" s="32">
        <f>IF(F708,IF(M713&lt;0,H713,E708),H713)</f>
        <v>2.3262756158516389E-13</v>
      </c>
      <c r="F713" s="32" t="b">
        <f>OR(F708,M713*M708&lt;=0)</f>
        <v>1</v>
      </c>
      <c r="H713" s="32">
        <f>IF(F708,(D708+E708)/2,2*H708)</f>
        <v>1.938563013209699E-13</v>
      </c>
      <c r="I713" s="32">
        <f>I708</f>
        <v>-0.48847229296131994</v>
      </c>
      <c r="J713" s="32">
        <f>J708</f>
        <v>-1</v>
      </c>
      <c r="K713" s="32">
        <f>I713+J713*H713</f>
        <v>-0.48847229296151379</v>
      </c>
      <c r="L713" s="32">
        <f>$CE$3-$CE$7*SUMPRODUCT($B$3:$CD$3,Q715:CS715)</f>
        <v>-5.7411853049416095E-12</v>
      </c>
      <c r="M713" s="32">
        <f>SUMPRODUCT(L713:L716,J713:J716)</f>
        <v>1.209104671124954E-11</v>
      </c>
      <c r="O713" s="46">
        <f>SUM(Q713:CS713)</f>
        <v>-1.6469506083636232</v>
      </c>
      <c r="P713" s="39" t="s">
        <v>363</v>
      </c>
      <c r="Q713" s="32">
        <f t="shared" ref="Q713:AV713" si="1629">SUMPRODUCT(B$3:B$6,$K713:$K716)</f>
        <v>0.94689457154417167</v>
      </c>
      <c r="R713" s="32">
        <f t="shared" si="1629"/>
        <v>0.48355121879381996</v>
      </c>
      <c r="S713" s="32">
        <f t="shared" si="1629"/>
        <v>2.0207866043468248E-2</v>
      </c>
      <c r="T713" s="32">
        <f t="shared" si="1629"/>
        <v>0.52482845095092689</v>
      </c>
      <c r="U713" s="32">
        <f t="shared" si="1629"/>
        <v>6.1485098200575128E-2</v>
      </c>
      <c r="V713" s="32">
        <f t="shared" si="1629"/>
        <v>-0.40185825454977658</v>
      </c>
      <c r="W713" s="32">
        <f t="shared" si="1629"/>
        <v>0.10276233035768201</v>
      </c>
      <c r="X713" s="32">
        <f t="shared" si="1629"/>
        <v>-0.3605810223926697</v>
      </c>
      <c r="Y713" s="32">
        <f t="shared" si="1629"/>
        <v>-0.82392437514302141</v>
      </c>
      <c r="Z713" s="32">
        <f t="shared" si="1629"/>
        <v>1.3128835956249763</v>
      </c>
      <c r="AA713" s="32">
        <f t="shared" si="1629"/>
        <v>0.8495402428746246</v>
      </c>
      <c r="AB713" s="32">
        <f t="shared" si="1629"/>
        <v>0.38619689012427288</v>
      </c>
      <c r="AC713" s="32">
        <f t="shared" si="1629"/>
        <v>0.89081747503173148</v>
      </c>
      <c r="AD713" s="32">
        <f t="shared" si="1629"/>
        <v>0.42747412228137971</v>
      </c>
      <c r="AE713" s="32">
        <f t="shared" si="1629"/>
        <v>-3.5869230468972002E-2</v>
      </c>
      <c r="AF713" s="32">
        <f t="shared" si="1629"/>
        <v>0.46875135443848659</v>
      </c>
      <c r="AG713" s="32">
        <f t="shared" si="1629"/>
        <v>5.408001688134878E-3</v>
      </c>
      <c r="AH713" s="32">
        <f t="shared" si="1629"/>
        <v>-0.45793535106221683</v>
      </c>
      <c r="AI713" s="32">
        <f t="shared" si="1629"/>
        <v>1.8008689610660489</v>
      </c>
      <c r="AJ713" s="32">
        <f t="shared" si="1629"/>
        <v>1.3375256083156972</v>
      </c>
      <c r="AK713" s="32">
        <f t="shared" si="1629"/>
        <v>0.87418225556534557</v>
      </c>
      <c r="AL713" s="32">
        <f t="shared" si="1629"/>
        <v>1.3788028404728041</v>
      </c>
      <c r="AM713" s="32">
        <f t="shared" si="1629"/>
        <v>0.91545948772245245</v>
      </c>
      <c r="AN713" s="32">
        <f t="shared" si="1629"/>
        <v>0.45211613497210074</v>
      </c>
      <c r="AO713" s="32">
        <f t="shared" si="1629"/>
        <v>0.95673671987955933</v>
      </c>
      <c r="AP713" s="32">
        <f t="shared" si="1629"/>
        <v>0.49339336712920762</v>
      </c>
      <c r="AQ713" s="32">
        <f t="shared" si="1629"/>
        <v>3.0050014378855905E-2</v>
      </c>
      <c r="AR713" s="32">
        <f t="shared" si="1629"/>
        <v>0.45842227858265788</v>
      </c>
      <c r="AS713" s="32">
        <f t="shared" si="1629"/>
        <v>-4.9210741676938285E-3</v>
      </c>
      <c r="AT713" s="32">
        <f t="shared" si="1629"/>
        <v>-0.46826442691804554</v>
      </c>
      <c r="AU713" s="32">
        <f t="shared" si="1629"/>
        <v>3.6356157989413052E-2</v>
      </c>
      <c r="AV713" s="32">
        <f t="shared" si="1629"/>
        <v>-0.42698719476093866</v>
      </c>
      <c r="AW713" s="32">
        <f t="shared" ref="AW713:CB713" si="1630">SUMPRODUCT(AH$3:AH$6,$K713:$K716)</f>
        <v>-0.89033054751129037</v>
      </c>
      <c r="AX713" s="32">
        <f t="shared" si="1630"/>
        <v>-0.38570996260383178</v>
      </c>
      <c r="AY713" s="32">
        <f t="shared" si="1630"/>
        <v>-0.84905331535418349</v>
      </c>
      <c r="AZ713" s="32">
        <f t="shared" si="1630"/>
        <v>-1.3123966681045351</v>
      </c>
      <c r="BA713" s="32">
        <f t="shared" si="1630"/>
        <v>0.82441130266346252</v>
      </c>
      <c r="BB713" s="32">
        <f t="shared" si="1630"/>
        <v>0.36106794991311075</v>
      </c>
      <c r="BC713" s="32">
        <f t="shared" si="1630"/>
        <v>-0.10227540283724096</v>
      </c>
      <c r="BD713" s="32">
        <f t="shared" si="1630"/>
        <v>0.40234518207021763</v>
      </c>
      <c r="BE713" s="32">
        <f t="shared" si="1630"/>
        <v>-6.0998170680134092E-2</v>
      </c>
      <c r="BF713" s="32">
        <f t="shared" si="1630"/>
        <v>-0.52434152343048579</v>
      </c>
      <c r="BG713" s="32">
        <f t="shared" si="1630"/>
        <v>-1.9720938523027198E-2</v>
      </c>
      <c r="BH713" s="32">
        <f t="shared" si="1630"/>
        <v>-0.48306429127337891</v>
      </c>
      <c r="BI713" s="32">
        <f t="shared" si="1630"/>
        <v>-0.94640764402373057</v>
      </c>
      <c r="BJ713" s="32">
        <f t="shared" si="1630"/>
        <v>1.3123966681045351</v>
      </c>
      <c r="BK713" s="32">
        <f t="shared" si="1630"/>
        <v>0.84905331535418349</v>
      </c>
      <c r="BL713" s="32">
        <f t="shared" si="1630"/>
        <v>0.38570996260383178</v>
      </c>
      <c r="BM713" s="32">
        <f t="shared" si="1630"/>
        <v>0.89033054751129037</v>
      </c>
      <c r="BN713" s="32">
        <f t="shared" si="1630"/>
        <v>0.42698719476093866</v>
      </c>
      <c r="BO713" s="32">
        <f t="shared" si="1630"/>
        <v>-3.6356157989413052E-2</v>
      </c>
      <c r="BP713" s="32">
        <f t="shared" si="1630"/>
        <v>0.46826442691804554</v>
      </c>
      <c r="BQ713" s="32">
        <f t="shared" si="1630"/>
        <v>4.9210741676938285E-3</v>
      </c>
      <c r="BR713" s="32">
        <f t="shared" si="1630"/>
        <v>-0.45842227858265788</v>
      </c>
      <c r="BS713" s="32">
        <f t="shared" si="1630"/>
        <v>-3.0050014378855905E-2</v>
      </c>
      <c r="BT713" s="32">
        <f t="shared" si="1630"/>
        <v>-0.49339336712920762</v>
      </c>
      <c r="BU713" s="32">
        <f t="shared" si="1630"/>
        <v>-0.95673671987955933</v>
      </c>
      <c r="BV713" s="32">
        <f t="shared" si="1630"/>
        <v>-0.45211613497210074</v>
      </c>
      <c r="BW713" s="32">
        <f t="shared" si="1630"/>
        <v>-0.91545948772245245</v>
      </c>
      <c r="BX713" s="32">
        <f t="shared" si="1630"/>
        <v>-1.3788028404728041</v>
      </c>
      <c r="BY713" s="32">
        <f t="shared" si="1630"/>
        <v>-0.87418225556534557</v>
      </c>
      <c r="BZ713" s="32">
        <f t="shared" si="1630"/>
        <v>-1.3375256083156972</v>
      </c>
      <c r="CA713" s="32">
        <f t="shared" si="1630"/>
        <v>-1.8008689610660489</v>
      </c>
      <c r="CB713" s="32">
        <f t="shared" si="1630"/>
        <v>0.33593900970194868</v>
      </c>
      <c r="CC713" s="32">
        <f t="shared" ref="CC713:CS713" si="1631">SUMPRODUCT(BN$3:BN$6,$K713:$K716)</f>
        <v>-0.12740434304840303</v>
      </c>
      <c r="CD713" s="32">
        <f t="shared" si="1631"/>
        <v>-0.59074769579875475</v>
      </c>
      <c r="CE713" s="32">
        <f t="shared" si="1631"/>
        <v>-8.6127110891296155E-2</v>
      </c>
      <c r="CF713" s="32">
        <f t="shared" si="1631"/>
        <v>-0.54947046364164787</v>
      </c>
      <c r="CG713" s="32">
        <f t="shared" si="1631"/>
        <v>-1.0128138163919995</v>
      </c>
      <c r="CH713" s="32">
        <f t="shared" si="1631"/>
        <v>-0.50819323148454099</v>
      </c>
      <c r="CI713" s="32">
        <f t="shared" si="1631"/>
        <v>-0.97153658423489264</v>
      </c>
      <c r="CJ713" s="32">
        <f t="shared" si="1631"/>
        <v>-1.4348799369852443</v>
      </c>
      <c r="CK713" s="32">
        <f t="shared" si="1631"/>
        <v>0.82392437514302141</v>
      </c>
      <c r="CL713" s="32">
        <f t="shared" si="1631"/>
        <v>0.3605810223926697</v>
      </c>
      <c r="CM713" s="32">
        <f t="shared" si="1631"/>
        <v>-0.10276233035768201</v>
      </c>
      <c r="CN713" s="32">
        <f t="shared" si="1631"/>
        <v>0.40185825454977658</v>
      </c>
      <c r="CO713" s="32">
        <f t="shared" si="1631"/>
        <v>-6.1485098200575128E-2</v>
      </c>
      <c r="CP713" s="32">
        <f t="shared" si="1631"/>
        <v>-0.52482845095092689</v>
      </c>
      <c r="CQ713" s="32">
        <f t="shared" si="1631"/>
        <v>-2.0207866043468248E-2</v>
      </c>
      <c r="CR713" s="32">
        <f t="shared" si="1631"/>
        <v>-0.48355121879381996</v>
      </c>
      <c r="CS713" s="32">
        <f t="shared" si="1631"/>
        <v>-0.94689457154417167</v>
      </c>
    </row>
    <row r="714" spans="2:97" ht="13.9" thickTop="1" thickBot="1" x14ac:dyDescent="0.4">
      <c r="H714" s="33">
        <f>H713</f>
        <v>1.938563013209699E-13</v>
      </c>
      <c r="I714" s="33">
        <f t="shared" ref="I714:J714" si="1632">I709</f>
        <v>0.42698719476086461</v>
      </c>
      <c r="J714" s="33">
        <f t="shared" si="1632"/>
        <v>0.38185763686912055</v>
      </c>
      <c r="K714" s="33">
        <f t="shared" ref="K714:K716" si="1633">I714+J714*H714</f>
        <v>0.42698719476093866</v>
      </c>
      <c r="L714" s="33">
        <f>$CE$4-$CE$7*SUMPRODUCT($B$4:$CD$4,Q715:CS715)</f>
        <v>2.5579538487363607E-12</v>
      </c>
      <c r="M714" s="39" t="s">
        <v>375</v>
      </c>
      <c r="O714" s="47">
        <f t="shared" ref="O714:O715" si="1634">SUM(Q714:CS714)</f>
        <v>103.79476315504462</v>
      </c>
      <c r="P714" s="39" t="s">
        <v>365</v>
      </c>
      <c r="Q714" s="33">
        <f>EXP(Q713)</f>
        <v>2.5776923779511516</v>
      </c>
      <c r="R714" s="33">
        <f>EXP(R713)</f>
        <v>1.6218236383378553</v>
      </c>
      <c r="S714" s="33">
        <f t="shared" ref="S714:CD714" si="1635">EXP(S713)</f>
        <v>1.0204134272849541</v>
      </c>
      <c r="T714" s="33">
        <f t="shared" si="1635"/>
        <v>1.6901688766440535</v>
      </c>
      <c r="U714" s="33">
        <f t="shared" si="1635"/>
        <v>1.0634146496189121</v>
      </c>
      <c r="V714" s="33">
        <f t="shared" si="1635"/>
        <v>0.66907557738815748</v>
      </c>
      <c r="W714" s="33">
        <f t="shared" si="1635"/>
        <v>1.1082279856244184</v>
      </c>
      <c r="X714" s="33">
        <f t="shared" si="1635"/>
        <v>0.69727107824318002</v>
      </c>
      <c r="Y714" s="33">
        <f t="shared" si="1635"/>
        <v>0.43870662251907533</v>
      </c>
      <c r="Z714" s="33">
        <f t="shared" si="1635"/>
        <v>3.7168762419800698</v>
      </c>
      <c r="AA714" s="33">
        <f t="shared" si="1635"/>
        <v>2.3385714298503801</v>
      </c>
      <c r="AB714" s="33">
        <f t="shared" si="1635"/>
        <v>1.4713743413740963</v>
      </c>
      <c r="AC714" s="33">
        <f t="shared" si="1635"/>
        <v>2.4371211228570715</v>
      </c>
      <c r="AD714" s="33">
        <f t="shared" si="1635"/>
        <v>1.5333794987917668</v>
      </c>
      <c r="AE714" s="33">
        <f t="shared" si="1635"/>
        <v>0.96476644729026984</v>
      </c>
      <c r="AF714" s="33">
        <f t="shared" si="1635"/>
        <v>1.5979976143386379</v>
      </c>
      <c r="AG714" s="33">
        <f t="shared" si="1635"/>
        <v>1.0054226513257802</v>
      </c>
      <c r="AH714" s="33">
        <f t="shared" si="1635"/>
        <v>0.63258837105168753</v>
      </c>
      <c r="AI714" s="33">
        <f t="shared" si="1635"/>
        <v>6.0549066572087993</v>
      </c>
      <c r="AJ714" s="33">
        <f t="shared" si="1635"/>
        <v>3.8096053775027183</v>
      </c>
      <c r="AK714" s="33">
        <f t="shared" si="1635"/>
        <v>2.3969144288985449</v>
      </c>
      <c r="AL714" s="33">
        <f t="shared" si="1635"/>
        <v>3.9701458834018921</v>
      </c>
      <c r="AM714" s="33">
        <f t="shared" si="1635"/>
        <v>2.4979227530900254</v>
      </c>
      <c r="AN714" s="33">
        <f t="shared" si="1635"/>
        <v>1.5716344597036118</v>
      </c>
      <c r="AO714" s="33">
        <f t="shared" si="1635"/>
        <v>2.6031876671008845</v>
      </c>
      <c r="AP714" s="33">
        <f t="shared" si="1635"/>
        <v>1.6378646768120273</v>
      </c>
      <c r="AQ714" s="33">
        <f t="shared" si="1635"/>
        <v>1.0305060727858024</v>
      </c>
      <c r="AR714" s="33">
        <f t="shared" si="1635"/>
        <v>1.5815767280476016</v>
      </c>
      <c r="AS714" s="33">
        <f t="shared" si="1635"/>
        <v>0.9950910144799483</v>
      </c>
      <c r="AT714" s="33">
        <f t="shared" si="1635"/>
        <v>0.62608794726077299</v>
      </c>
      <c r="AU714" s="33">
        <f t="shared" si="1635"/>
        <v>1.0370251255098561</v>
      </c>
      <c r="AV714" s="33">
        <f t="shared" si="1635"/>
        <v>0.6524719072331594</v>
      </c>
      <c r="AW714" s="33">
        <f t="shared" si="1635"/>
        <v>0.41052003394726849</v>
      </c>
      <c r="AX714" s="33">
        <f t="shared" si="1635"/>
        <v>0.67996771314806881</v>
      </c>
      <c r="AY714" s="33">
        <f t="shared" si="1635"/>
        <v>0.42781975068980488</v>
      </c>
      <c r="AZ714" s="33">
        <f t="shared" si="1635"/>
        <v>0.26917416156850749</v>
      </c>
      <c r="BA714" s="33">
        <f t="shared" si="1635"/>
        <v>2.2805378235323723</v>
      </c>
      <c r="BB714" s="33">
        <f t="shared" si="1635"/>
        <v>1.4348609562434202</v>
      </c>
      <c r="BC714" s="33">
        <f t="shared" si="1635"/>
        <v>0.90278088901100717</v>
      </c>
      <c r="BD714" s="33">
        <f t="shared" si="1635"/>
        <v>1.4953274038105677</v>
      </c>
      <c r="BE714" s="33">
        <f t="shared" si="1635"/>
        <v>0.94082496084422673</v>
      </c>
      <c r="BF714" s="33">
        <f t="shared" si="1635"/>
        <v>0.59194501798863197</v>
      </c>
      <c r="BG714" s="33">
        <f t="shared" si="1635"/>
        <v>0.98047224716644232</v>
      </c>
      <c r="BH714" s="33">
        <f t="shared" si="1635"/>
        <v>0.61689016144458897</v>
      </c>
      <c r="BI714" s="33">
        <f t="shared" si="1635"/>
        <v>0.38813283332284804</v>
      </c>
      <c r="BJ714" s="33">
        <f t="shared" si="1635"/>
        <v>3.7150668332089896</v>
      </c>
      <c r="BK714" s="33">
        <f t="shared" si="1635"/>
        <v>2.3374329922534605</v>
      </c>
      <c r="BL714" s="33">
        <f t="shared" si="1635"/>
        <v>1.4706580631163606</v>
      </c>
      <c r="BM714" s="33">
        <f t="shared" si="1635"/>
        <v>2.4359347103835876</v>
      </c>
      <c r="BN714" s="33">
        <f t="shared" si="1635"/>
        <v>1.5326330358659446</v>
      </c>
      <c r="BO714" s="33">
        <f t="shared" si="1635"/>
        <v>0.96429679031002014</v>
      </c>
      <c r="BP714" s="33">
        <f t="shared" si="1635"/>
        <v>1.5972196947332198</v>
      </c>
      <c r="BQ714" s="33">
        <f t="shared" si="1635"/>
        <v>1.0049332025398874</v>
      </c>
      <c r="BR714" s="33">
        <f t="shared" si="1635"/>
        <v>0.63228042134538942</v>
      </c>
      <c r="BS714" s="33">
        <f t="shared" si="1635"/>
        <v>0.97039699853166872</v>
      </c>
      <c r="BT714" s="33">
        <f t="shared" si="1635"/>
        <v>0.61055105110784857</v>
      </c>
      <c r="BU714" s="33">
        <f t="shared" si="1635"/>
        <v>0.38414441365023794</v>
      </c>
      <c r="BV714" s="33">
        <f t="shared" si="1635"/>
        <v>0.6362802710425336</v>
      </c>
      <c r="BW714" s="33">
        <f t="shared" si="1635"/>
        <v>0.40033263589234774</v>
      </c>
      <c r="BX714" s="33">
        <f t="shared" si="1635"/>
        <v>0.25187991307340368</v>
      </c>
      <c r="BY714" s="33">
        <f t="shared" si="1635"/>
        <v>0.41720304569217787</v>
      </c>
      <c r="BZ714" s="33">
        <f t="shared" si="1635"/>
        <v>0.26249437957679556</v>
      </c>
      <c r="CA714" s="33">
        <f t="shared" si="1635"/>
        <v>0.16515531231343236</v>
      </c>
      <c r="CB714" s="33">
        <f t="shared" si="1635"/>
        <v>1.3992536813093217</v>
      </c>
      <c r="CC714" s="33">
        <f t="shared" si="1635"/>
        <v>0.88037762604647263</v>
      </c>
      <c r="CD714" s="33">
        <f t="shared" si="1635"/>
        <v>0.55391297146202434</v>
      </c>
      <c r="CE714" s="33">
        <f t="shared" ref="CE714:CS714" si="1636">EXP(CE713)</f>
        <v>0.91747760241212528</v>
      </c>
      <c r="CF714" s="33">
        <f t="shared" si="1636"/>
        <v>0.57725540718719659</v>
      </c>
      <c r="CG714" s="33">
        <f t="shared" si="1636"/>
        <v>0.36319557474840036</v>
      </c>
      <c r="CH714" s="33">
        <f t="shared" si="1636"/>
        <v>0.60158151604092125</v>
      </c>
      <c r="CI714" s="33">
        <f t="shared" si="1636"/>
        <v>0.37850099237899787</v>
      </c>
      <c r="CJ714" s="33">
        <f t="shared" si="1636"/>
        <v>0.23814395457945065</v>
      </c>
      <c r="CK714" s="33">
        <f t="shared" si="1636"/>
        <v>2.2794276372167577</v>
      </c>
      <c r="CL714" s="33">
        <f t="shared" si="1636"/>
        <v>1.4341624530298391</v>
      </c>
      <c r="CM714" s="33">
        <f t="shared" si="1636"/>
        <v>0.90234140715780742</v>
      </c>
      <c r="CN714" s="33">
        <f t="shared" si="1636"/>
        <v>1.4945994649866887</v>
      </c>
      <c r="CO714" s="33">
        <f t="shared" si="1636"/>
        <v>0.94036695879482424</v>
      </c>
      <c r="CP714" s="33">
        <f t="shared" si="1636"/>
        <v>0.59165685383200806</v>
      </c>
      <c r="CQ714" s="33">
        <f t="shared" si="1636"/>
        <v>0.97999494446161028</v>
      </c>
      <c r="CR714" s="33">
        <f t="shared" si="1636"/>
        <v>0.61658985376786202</v>
      </c>
      <c r="CS714" s="33">
        <f t="shared" si="1636"/>
        <v>0.38794388677008784</v>
      </c>
    </row>
    <row r="715" spans="2:97" ht="13.9" thickTop="1" thickBot="1" x14ac:dyDescent="0.4">
      <c r="H715" s="32">
        <f t="shared" ref="H715:H716" si="1637">H714</f>
        <v>1.938563013209699E-13</v>
      </c>
      <c r="I715" s="32">
        <f t="shared" ref="I715:J715" si="1638">I710</f>
        <v>-0.42206612059338067</v>
      </c>
      <c r="J715" s="32">
        <f t="shared" si="1638"/>
        <v>0.70062315271657749</v>
      </c>
      <c r="K715" s="32">
        <f t="shared" si="1633"/>
        <v>-0.42206612059324483</v>
      </c>
      <c r="L715" s="32">
        <f>$CE$5-$CE$7*SUMPRODUCT($B$5:$CD$5,Q715:CS715)</f>
        <v>4.0643044485477731E-12</v>
      </c>
      <c r="M715" s="32">
        <f>SUMPRODUCT($B$7:$CD$7, LN(Q715:CS715))</f>
        <v>-2480.3390488774935</v>
      </c>
      <c r="O715" s="48">
        <f t="shared" si="1634"/>
        <v>0.99999999999999978</v>
      </c>
      <c r="P715" s="39" t="s">
        <v>366</v>
      </c>
      <c r="Q715" s="32">
        <f t="shared" ref="Q715:AV715" si="1639">Q714/$O714</f>
        <v>2.4834512836651439E-2</v>
      </c>
      <c r="R715" s="32">
        <f t="shared" si="1639"/>
        <v>1.562529350267159E-2</v>
      </c>
      <c r="S715" s="32">
        <f t="shared" si="1639"/>
        <v>9.8310685073841331E-3</v>
      </c>
      <c r="T715" s="32">
        <f t="shared" si="1639"/>
        <v>1.6283758691364267E-2</v>
      </c>
      <c r="U715" s="32">
        <f t="shared" si="1639"/>
        <v>1.0245359373578648E-2</v>
      </c>
      <c r="V715" s="32">
        <f t="shared" si="1639"/>
        <v>6.4461400272065568E-3</v>
      </c>
      <c r="W715" s="32">
        <f t="shared" si="1639"/>
        <v>1.0677108863083873E-2</v>
      </c>
      <c r="X715" s="32">
        <f t="shared" si="1639"/>
        <v>6.7177866883478829E-3</v>
      </c>
      <c r="Y715" s="32">
        <f t="shared" si="1639"/>
        <v>4.2266739591067066E-3</v>
      </c>
      <c r="Z715" s="32">
        <f t="shared" si="1639"/>
        <v>3.5809862935261415E-2</v>
      </c>
      <c r="AA715" s="32">
        <f t="shared" si="1639"/>
        <v>2.2530726587401257E-2</v>
      </c>
      <c r="AB715" s="32">
        <f t="shared" si="1639"/>
        <v>1.4175805181772166E-2</v>
      </c>
      <c r="AC715" s="32">
        <f t="shared" si="1639"/>
        <v>2.3480193497012886E-2</v>
      </c>
      <c r="AD715" s="32">
        <f t="shared" si="1639"/>
        <v>1.4773187511409065E-2</v>
      </c>
      <c r="AE715" s="32">
        <f t="shared" si="1639"/>
        <v>9.2949433860082028E-3</v>
      </c>
      <c r="AF715" s="32">
        <f t="shared" si="1639"/>
        <v>1.5395744118146024E-2</v>
      </c>
      <c r="AG715" s="32">
        <f t="shared" si="1639"/>
        <v>9.6866414139210339E-3</v>
      </c>
      <c r="AH715" s="32">
        <f t="shared" si="1639"/>
        <v>6.0946077800356014E-3</v>
      </c>
      <c r="AI715" s="32">
        <f t="shared" si="1639"/>
        <v>5.8335377172779063E-2</v>
      </c>
      <c r="AJ715" s="32">
        <f t="shared" si="1639"/>
        <v>3.670325228077332E-2</v>
      </c>
      <c r="AK715" s="32">
        <f t="shared" si="1639"/>
        <v>2.3092826227833155E-2</v>
      </c>
      <c r="AL715" s="32">
        <f t="shared" si="1639"/>
        <v>3.8249963319165158E-2</v>
      </c>
      <c r="AM715" s="32">
        <f t="shared" si="1639"/>
        <v>2.4065980567427325E-2</v>
      </c>
      <c r="AN715" s="32">
        <f t="shared" si="1639"/>
        <v>1.51417510087283E-2</v>
      </c>
      <c r="AO715" s="32">
        <f t="shared" si="1639"/>
        <v>2.5080144585062959E-2</v>
      </c>
      <c r="AP715" s="32">
        <f t="shared" si="1639"/>
        <v>1.5779839242616202E-2</v>
      </c>
      <c r="AQ715" s="32">
        <f t="shared" si="1639"/>
        <v>9.9283050653188754E-3</v>
      </c>
      <c r="AR715" s="32">
        <f t="shared" si="1639"/>
        <v>1.5237538773368588E-2</v>
      </c>
      <c r="AS715" s="32">
        <f t="shared" si="1639"/>
        <v>9.5871023183849817E-3</v>
      </c>
      <c r="AT715" s="32">
        <f t="shared" si="1639"/>
        <v>6.0319801137322018E-3</v>
      </c>
      <c r="AU715" s="32">
        <f t="shared" si="1639"/>
        <v>9.9911122101679437E-3</v>
      </c>
      <c r="AV715" s="32">
        <f t="shared" si="1639"/>
        <v>6.2861736700388438E-3</v>
      </c>
      <c r="AW715" s="32">
        <f t="shared" ref="AW715:CB715" si="1640">AW714/$O714</f>
        <v>3.9551131624439425E-3</v>
      </c>
      <c r="AX715" s="32">
        <f t="shared" si="1640"/>
        <v>6.5510791920432368E-3</v>
      </c>
      <c r="AY715" s="32">
        <f t="shared" si="1640"/>
        <v>4.1217855090698958E-3</v>
      </c>
      <c r="AZ715" s="32">
        <f t="shared" si="1640"/>
        <v>2.5933308520240611E-3</v>
      </c>
      <c r="BA715" s="32">
        <f t="shared" si="1640"/>
        <v>2.1971607759495464E-2</v>
      </c>
      <c r="BB715" s="32">
        <f t="shared" si="1640"/>
        <v>1.3824020717693437E-2</v>
      </c>
      <c r="BC715" s="32">
        <f t="shared" si="1640"/>
        <v>8.6977498822601272E-3</v>
      </c>
      <c r="BD715" s="32">
        <f t="shared" si="1640"/>
        <v>1.4406578505091873E-2</v>
      </c>
      <c r="BE715" s="32">
        <f t="shared" si="1640"/>
        <v>9.0642815903809962E-3</v>
      </c>
      <c r="BF715" s="32">
        <f t="shared" si="1640"/>
        <v>5.7030335634988376E-3</v>
      </c>
      <c r="BG715" s="32">
        <f t="shared" si="1640"/>
        <v>9.4462593040638351E-3</v>
      </c>
      <c r="BH715" s="32">
        <f t="shared" si="1640"/>
        <v>5.9433649896488729E-3</v>
      </c>
      <c r="BI715" s="32">
        <f t="shared" si="1640"/>
        <v>3.7394259741512213E-3</v>
      </c>
      <c r="BJ715" s="32">
        <f t="shared" si="1640"/>
        <v>3.5792430372036839E-2</v>
      </c>
      <c r="BK715" s="32">
        <f t="shared" si="1640"/>
        <v>2.251975842713657E-2</v>
      </c>
      <c r="BL715" s="32">
        <f t="shared" si="1640"/>
        <v>1.4168904272362453E-2</v>
      </c>
      <c r="BM715" s="32">
        <f t="shared" si="1640"/>
        <v>2.3468763127720442E-2</v>
      </c>
      <c r="BN715" s="32">
        <f t="shared" si="1640"/>
        <v>1.4765995790910534E-2</v>
      </c>
      <c r="BO715" s="32">
        <f t="shared" si="1640"/>
        <v>9.2904185240019355E-3</v>
      </c>
      <c r="BP715" s="32">
        <f t="shared" si="1640"/>
        <v>1.5388249331494254E-2</v>
      </c>
      <c r="BQ715" s="32">
        <f t="shared" si="1640"/>
        <v>9.6819258697932262E-3</v>
      </c>
      <c r="BR715" s="32">
        <f t="shared" si="1640"/>
        <v>6.091640870174859E-3</v>
      </c>
      <c r="BS715" s="32">
        <f t="shared" si="1640"/>
        <v>9.3491903544509949E-3</v>
      </c>
      <c r="BT715" s="32">
        <f t="shared" si="1640"/>
        <v>5.8822914812747436E-3</v>
      </c>
      <c r="BU715" s="32">
        <f t="shared" si="1640"/>
        <v>3.7009999538841648E-3</v>
      </c>
      <c r="BV715" s="32">
        <f t="shared" si="1640"/>
        <v>6.1301770118409793E-3</v>
      </c>
      <c r="BW715" s="32">
        <f t="shared" si="1640"/>
        <v>3.8569637207452006E-3</v>
      </c>
      <c r="BX715" s="32">
        <f t="shared" si="1640"/>
        <v>2.4267111886671503E-3</v>
      </c>
      <c r="BY715" s="32">
        <f t="shared" si="1640"/>
        <v>4.0194999536631347E-3</v>
      </c>
      <c r="BZ715" s="32">
        <f t="shared" si="1640"/>
        <v>2.5289751775307927E-3</v>
      </c>
      <c r="CA715" s="32">
        <f t="shared" si="1640"/>
        <v>1.5911719174765081E-3</v>
      </c>
      <c r="CB715" s="32">
        <f t="shared" si="1640"/>
        <v>1.3480966079369249E-2</v>
      </c>
      <c r="CC715" s="32">
        <f t="shared" ref="CC715:CS715" si="1641">CC714/$O714</f>
        <v>8.4819079429989969E-3</v>
      </c>
      <c r="CD715" s="32">
        <f t="shared" si="1641"/>
        <v>5.3366177119611559E-3</v>
      </c>
      <c r="CE715" s="32">
        <f t="shared" si="1641"/>
        <v>8.8393438601679017E-3</v>
      </c>
      <c r="CF715" s="32">
        <f t="shared" si="1641"/>
        <v>5.5615080148592342E-3</v>
      </c>
      <c r="CG715" s="32">
        <f t="shared" si="1641"/>
        <v>3.499170514083382E-3</v>
      </c>
      <c r="CH715" s="32">
        <f t="shared" si="1641"/>
        <v>5.7958754156247939E-3</v>
      </c>
      <c r="CI715" s="32">
        <f t="shared" si="1641"/>
        <v>3.6466289904588697E-3</v>
      </c>
      <c r="CJ715" s="32">
        <f t="shared" si="1641"/>
        <v>2.2943735053734876E-3</v>
      </c>
      <c r="CK715" s="32">
        <f t="shared" si="1641"/>
        <v>2.1960911783302943E-2</v>
      </c>
      <c r="CL715" s="32">
        <f t="shared" si="1641"/>
        <v>1.3817291060123549E-2</v>
      </c>
      <c r="CM715" s="32">
        <f t="shared" si="1641"/>
        <v>8.6935157394205393E-3</v>
      </c>
      <c r="CN715" s="32">
        <f t="shared" si="1641"/>
        <v>1.4399565253153607E-2</v>
      </c>
      <c r="CO715" s="32">
        <f t="shared" si="1641"/>
        <v>9.0598690166106E-3</v>
      </c>
      <c r="CP715" s="32">
        <f t="shared" si="1641"/>
        <v>5.7002572754871438E-3</v>
      </c>
      <c r="CQ715" s="32">
        <f t="shared" si="1641"/>
        <v>9.4416607801082568E-3</v>
      </c>
      <c r="CR715" s="32">
        <f t="shared" si="1641"/>
        <v>5.9404717061382357E-3</v>
      </c>
      <c r="CS715" s="32">
        <f t="shared" si="1641"/>
        <v>3.7376055879677879E-3</v>
      </c>
    </row>
    <row r="716" spans="2:97" ht="13.15" thickTop="1" x14ac:dyDescent="0.35">
      <c r="H716" s="34">
        <f t="shared" si="1637"/>
        <v>1.938563013209699E-13</v>
      </c>
      <c r="I716" s="34">
        <f t="shared" ref="I716:J716" si="1642">I711</f>
        <v>-0.46334335275022598</v>
      </c>
      <c r="J716" s="34">
        <f t="shared" si="1642"/>
        <v>-0.64861013339679441</v>
      </c>
      <c r="K716" s="34">
        <f t="shared" si="1633"/>
        <v>-0.46334335275035171</v>
      </c>
      <c r="L716" s="34">
        <f>$CE$6-$CE$7*SUMPRODUCT($B$6:$CD$6,Q715:CS715)</f>
        <v>-3.893774191965349E-12</v>
      </c>
    </row>
    <row r="717" spans="2:97" ht="13.5" thickBot="1" x14ac:dyDescent="0.4">
      <c r="B717" s="39" t="s">
        <v>367</v>
      </c>
      <c r="D717" s="39" t="s">
        <v>368</v>
      </c>
      <c r="E717" s="39" t="s">
        <v>369</v>
      </c>
      <c r="F717" s="39" t="s">
        <v>370</v>
      </c>
      <c r="H717" s="39" t="s">
        <v>347</v>
      </c>
      <c r="I717" s="39" t="s">
        <v>371</v>
      </c>
      <c r="J717" s="39" t="s">
        <v>372</v>
      </c>
      <c r="K717" s="39" t="s">
        <v>349</v>
      </c>
      <c r="L717" s="39" t="s">
        <v>373</v>
      </c>
      <c r="M717" s="39" t="s">
        <v>374</v>
      </c>
      <c r="O717" s="45" t="s">
        <v>336</v>
      </c>
    </row>
    <row r="718" spans="2:97" ht="13.9" thickTop="1" thickBot="1" x14ac:dyDescent="0.4">
      <c r="B718" s="32">
        <f>1+B713</f>
        <v>9</v>
      </c>
      <c r="D718" s="32">
        <f>IF(F713,IF(M718&lt;0,D713,H718),E713)</f>
        <v>1.938563013209699E-13</v>
      </c>
      <c r="E718" s="32">
        <f>IF(F713,IF(M718&lt;0,H718,E713),H718)</f>
        <v>2.132419314530669E-13</v>
      </c>
      <c r="F718" s="32" t="b">
        <f>OR(F713,M718*M713&lt;=0)</f>
        <v>1</v>
      </c>
      <c r="H718" s="32">
        <f>IF(F713,(D713+E713)/2,2*H713)</f>
        <v>2.132419314530669E-13</v>
      </c>
      <c r="I718" s="32">
        <f>I713</f>
        <v>-0.48847229296131994</v>
      </c>
      <c r="J718" s="32">
        <f>J713</f>
        <v>-1</v>
      </c>
      <c r="K718" s="32">
        <f>I718+J718*H718</f>
        <v>-0.48847229296153316</v>
      </c>
      <c r="L718" s="32">
        <f>$CE$3-$CE$7*SUMPRODUCT($B$3:$CD$3,Q720:CS720)</f>
        <v>1.2789769243681803E-12</v>
      </c>
      <c r="M718" s="32">
        <f>SUMPRODUCT(L718:L721,J718:J721)</f>
        <v>-2.4601992596450612E-12</v>
      </c>
      <c r="O718" s="46">
        <f>SUM(Q718:CS718)</f>
        <v>-1.6469506083636531</v>
      </c>
      <c r="P718" s="39" t="s">
        <v>363</v>
      </c>
      <c r="Q718" s="32">
        <f t="shared" ref="Q718:AV718" si="1643">SUMPRODUCT(B$3:B$6,$K718:$K721)</f>
        <v>0.94689457154418277</v>
      </c>
      <c r="R718" s="32">
        <f t="shared" si="1643"/>
        <v>0.4835512187938184</v>
      </c>
      <c r="S718" s="32">
        <f t="shared" si="1643"/>
        <v>2.0207866043454092E-2</v>
      </c>
      <c r="T718" s="32">
        <f t="shared" si="1643"/>
        <v>0.52482845095095143</v>
      </c>
      <c r="U718" s="32">
        <f t="shared" si="1643"/>
        <v>6.1485098200587118E-2</v>
      </c>
      <c r="V718" s="32">
        <f t="shared" si="1643"/>
        <v>-0.40185825454977719</v>
      </c>
      <c r="W718" s="32">
        <f t="shared" si="1643"/>
        <v>0.10276233035772014</v>
      </c>
      <c r="X718" s="32">
        <f t="shared" si="1643"/>
        <v>-0.36058102239264417</v>
      </c>
      <c r="Y718" s="32">
        <f t="shared" si="1643"/>
        <v>-0.82392437514300854</v>
      </c>
      <c r="Z718" s="32">
        <f t="shared" si="1643"/>
        <v>1.3128835956249936</v>
      </c>
      <c r="AA718" s="32">
        <f t="shared" si="1643"/>
        <v>0.84954024287462926</v>
      </c>
      <c r="AB718" s="32">
        <f t="shared" si="1643"/>
        <v>0.38619689012426495</v>
      </c>
      <c r="AC718" s="32">
        <f t="shared" si="1643"/>
        <v>0.89081747503176234</v>
      </c>
      <c r="AD718" s="32">
        <f t="shared" si="1643"/>
        <v>0.42747412228139803</v>
      </c>
      <c r="AE718" s="32">
        <f t="shared" si="1643"/>
        <v>-3.5869230468966284E-2</v>
      </c>
      <c r="AF718" s="32">
        <f t="shared" si="1643"/>
        <v>0.46875135443853105</v>
      </c>
      <c r="AG718" s="32">
        <f t="shared" si="1643"/>
        <v>5.4080016881667414E-3</v>
      </c>
      <c r="AH718" s="32">
        <f t="shared" si="1643"/>
        <v>-0.45793535106219757</v>
      </c>
      <c r="AI718" s="32">
        <f t="shared" si="1643"/>
        <v>1.8008689610660749</v>
      </c>
      <c r="AJ718" s="32">
        <f t="shared" si="1643"/>
        <v>1.3375256083157105</v>
      </c>
      <c r="AK718" s="32">
        <f t="shared" si="1643"/>
        <v>0.87418225556534623</v>
      </c>
      <c r="AL718" s="32">
        <f t="shared" si="1643"/>
        <v>1.3788028404728436</v>
      </c>
      <c r="AM718" s="32">
        <f t="shared" si="1643"/>
        <v>0.9154594877224792</v>
      </c>
      <c r="AN718" s="32">
        <f t="shared" si="1643"/>
        <v>0.45211613497211489</v>
      </c>
      <c r="AO718" s="32">
        <f t="shared" si="1643"/>
        <v>0.95673671987961217</v>
      </c>
      <c r="AP718" s="32">
        <f t="shared" si="1643"/>
        <v>0.49339336712924792</v>
      </c>
      <c r="AQ718" s="32">
        <f t="shared" si="1643"/>
        <v>3.0050014378883605E-2</v>
      </c>
      <c r="AR718" s="32">
        <f t="shared" si="1643"/>
        <v>0.45842227858264956</v>
      </c>
      <c r="AS718" s="32">
        <f t="shared" si="1643"/>
        <v>-4.9210741677147563E-3</v>
      </c>
      <c r="AT718" s="32">
        <f t="shared" si="1643"/>
        <v>-0.46826442691807907</v>
      </c>
      <c r="AU718" s="32">
        <f t="shared" si="1643"/>
        <v>3.635615798941827E-2</v>
      </c>
      <c r="AV718" s="32">
        <f t="shared" si="1643"/>
        <v>-0.42698719476094604</v>
      </c>
      <c r="AW718" s="32">
        <f t="shared" ref="AW718:CB718" si="1644">SUMPRODUCT(AH$3:AH$6,$K718:$K721)</f>
        <v>-0.89033054751131036</v>
      </c>
      <c r="AX718" s="32">
        <f t="shared" si="1644"/>
        <v>-0.38570996260381296</v>
      </c>
      <c r="AY718" s="32">
        <f t="shared" si="1644"/>
        <v>-0.84905331535417727</v>
      </c>
      <c r="AZ718" s="32">
        <f t="shared" si="1644"/>
        <v>-1.3123966681045416</v>
      </c>
      <c r="BA718" s="32">
        <f t="shared" si="1644"/>
        <v>0.82441130266346052</v>
      </c>
      <c r="BB718" s="32">
        <f t="shared" si="1644"/>
        <v>0.36106794991309615</v>
      </c>
      <c r="BC718" s="32">
        <f t="shared" si="1644"/>
        <v>-0.10227540283726816</v>
      </c>
      <c r="BD718" s="32">
        <f t="shared" si="1644"/>
        <v>0.40234518207022918</v>
      </c>
      <c r="BE718" s="32">
        <f t="shared" si="1644"/>
        <v>-6.0998170680135147E-2</v>
      </c>
      <c r="BF718" s="32">
        <f t="shared" si="1644"/>
        <v>-0.52434152343049945</v>
      </c>
      <c r="BG718" s="32">
        <f t="shared" si="1644"/>
        <v>-1.9720938523002107E-2</v>
      </c>
      <c r="BH718" s="32">
        <f t="shared" si="1644"/>
        <v>-0.48306429127336642</v>
      </c>
      <c r="BI718" s="32">
        <f t="shared" si="1644"/>
        <v>-0.94640764402373079</v>
      </c>
      <c r="BJ718" s="32">
        <f t="shared" si="1644"/>
        <v>1.3123966681045416</v>
      </c>
      <c r="BK718" s="32">
        <f t="shared" si="1644"/>
        <v>0.84905331535417727</v>
      </c>
      <c r="BL718" s="32">
        <f t="shared" si="1644"/>
        <v>0.38570996260381296</v>
      </c>
      <c r="BM718" s="32">
        <f t="shared" si="1644"/>
        <v>0.89033054751131036</v>
      </c>
      <c r="BN718" s="32">
        <f t="shared" si="1644"/>
        <v>0.42698719476094604</v>
      </c>
      <c r="BO718" s="32">
        <f t="shared" si="1644"/>
        <v>-3.635615798941827E-2</v>
      </c>
      <c r="BP718" s="32">
        <f t="shared" si="1644"/>
        <v>0.46826442691807907</v>
      </c>
      <c r="BQ718" s="32">
        <f t="shared" si="1644"/>
        <v>4.9210741677147563E-3</v>
      </c>
      <c r="BR718" s="32">
        <f t="shared" si="1644"/>
        <v>-0.45842227858264956</v>
      </c>
      <c r="BS718" s="32">
        <f t="shared" si="1644"/>
        <v>-3.0050014378883605E-2</v>
      </c>
      <c r="BT718" s="32">
        <f t="shared" si="1644"/>
        <v>-0.49339336712924792</v>
      </c>
      <c r="BU718" s="32">
        <f t="shared" si="1644"/>
        <v>-0.95673671987961217</v>
      </c>
      <c r="BV718" s="32">
        <f t="shared" si="1644"/>
        <v>-0.45211613497211489</v>
      </c>
      <c r="BW718" s="32">
        <f t="shared" si="1644"/>
        <v>-0.9154594877224792</v>
      </c>
      <c r="BX718" s="32">
        <f t="shared" si="1644"/>
        <v>-1.3788028404728436</v>
      </c>
      <c r="BY718" s="32">
        <f t="shared" si="1644"/>
        <v>-0.87418225556534623</v>
      </c>
      <c r="BZ718" s="32">
        <f t="shared" si="1644"/>
        <v>-1.3375256083157105</v>
      </c>
      <c r="CA718" s="32">
        <f t="shared" si="1644"/>
        <v>-1.8008689610660749</v>
      </c>
      <c r="CB718" s="32">
        <f t="shared" si="1644"/>
        <v>0.3359390097019273</v>
      </c>
      <c r="CC718" s="32">
        <f t="shared" ref="CC718:CS718" si="1645">SUMPRODUCT(BN$3:BN$6,$K718:$K721)</f>
        <v>-0.12740434304843701</v>
      </c>
      <c r="CD718" s="32">
        <f t="shared" si="1645"/>
        <v>-0.59074769579880138</v>
      </c>
      <c r="CE718" s="32">
        <f t="shared" si="1645"/>
        <v>-8.6127110891303982E-2</v>
      </c>
      <c r="CF718" s="32">
        <f t="shared" si="1645"/>
        <v>-0.54947046364166829</v>
      </c>
      <c r="CG718" s="32">
        <f t="shared" si="1645"/>
        <v>-1.0128138163920326</v>
      </c>
      <c r="CH718" s="32">
        <f t="shared" si="1645"/>
        <v>-0.50819323148453521</v>
      </c>
      <c r="CI718" s="32">
        <f t="shared" si="1645"/>
        <v>-0.97153658423489953</v>
      </c>
      <c r="CJ718" s="32">
        <f t="shared" si="1645"/>
        <v>-1.4348799369852638</v>
      </c>
      <c r="CK718" s="32">
        <f t="shared" si="1645"/>
        <v>0.82392437514300854</v>
      </c>
      <c r="CL718" s="32">
        <f t="shared" si="1645"/>
        <v>0.36058102239264417</v>
      </c>
      <c r="CM718" s="32">
        <f t="shared" si="1645"/>
        <v>-0.10276233035772014</v>
      </c>
      <c r="CN718" s="32">
        <f t="shared" si="1645"/>
        <v>0.40185825454977719</v>
      </c>
      <c r="CO718" s="32">
        <f t="shared" si="1645"/>
        <v>-6.1485098200587118E-2</v>
      </c>
      <c r="CP718" s="32">
        <f t="shared" si="1645"/>
        <v>-0.52482845095095143</v>
      </c>
      <c r="CQ718" s="32">
        <f t="shared" si="1645"/>
        <v>-2.0207866043454092E-2</v>
      </c>
      <c r="CR718" s="32">
        <f t="shared" si="1645"/>
        <v>-0.4835512187938184</v>
      </c>
      <c r="CS718" s="32">
        <f t="shared" si="1645"/>
        <v>-0.94689457154418277</v>
      </c>
    </row>
    <row r="719" spans="2:97" ht="13.9" thickTop="1" thickBot="1" x14ac:dyDescent="0.4">
      <c r="H719" s="33">
        <f>H718</f>
        <v>2.132419314530669E-13</v>
      </c>
      <c r="I719" s="33">
        <f t="shared" ref="I719:J719" si="1646">I714</f>
        <v>0.42698719476086461</v>
      </c>
      <c r="J719" s="33">
        <f t="shared" si="1646"/>
        <v>0.38185763686912055</v>
      </c>
      <c r="K719" s="33">
        <f t="shared" ref="K719:K721" si="1647">I719+J719*H719</f>
        <v>0.42698719476094604</v>
      </c>
      <c r="L719" s="33">
        <f>$CE$4-$CE$7*SUMPRODUCT($B$4:$CD$4,Q720:CS720)</f>
        <v>-4.2632564145606011E-13</v>
      </c>
      <c r="M719" s="39" t="s">
        <v>375</v>
      </c>
      <c r="O719" s="47">
        <f t="shared" ref="O719:O720" si="1648">SUM(Q719:CS719)</f>
        <v>103.79476315504539</v>
      </c>
      <c r="P719" s="39" t="s">
        <v>365</v>
      </c>
      <c r="Q719" s="33">
        <f>EXP(Q718)</f>
        <v>2.5776923779511804</v>
      </c>
      <c r="R719" s="33">
        <f>EXP(R718)</f>
        <v>1.6218236383378526</v>
      </c>
      <c r="S719" s="33">
        <f t="shared" ref="S719:CD719" si="1649">EXP(S718)</f>
        <v>1.0204134272849397</v>
      </c>
      <c r="T719" s="33">
        <f t="shared" si="1649"/>
        <v>1.690168876644095</v>
      </c>
      <c r="U719" s="33">
        <f t="shared" si="1649"/>
        <v>1.063414649618925</v>
      </c>
      <c r="V719" s="33">
        <f t="shared" si="1649"/>
        <v>0.66907557738815704</v>
      </c>
      <c r="W719" s="33">
        <f t="shared" si="1649"/>
        <v>1.1082279856244606</v>
      </c>
      <c r="X719" s="33">
        <f t="shared" si="1649"/>
        <v>0.69727107824319789</v>
      </c>
      <c r="Y719" s="33">
        <f t="shared" si="1649"/>
        <v>0.43870662251908099</v>
      </c>
      <c r="Z719" s="33">
        <f t="shared" si="1649"/>
        <v>3.7168762419801342</v>
      </c>
      <c r="AA719" s="33">
        <f t="shared" si="1649"/>
        <v>2.3385714298503912</v>
      </c>
      <c r="AB719" s="33">
        <f t="shared" si="1649"/>
        <v>1.4713743413740845</v>
      </c>
      <c r="AC719" s="33">
        <f t="shared" si="1649"/>
        <v>2.437121122857147</v>
      </c>
      <c r="AD719" s="33">
        <f t="shared" si="1649"/>
        <v>1.533379498791795</v>
      </c>
      <c r="AE719" s="33">
        <f t="shared" si="1649"/>
        <v>0.96476644729027539</v>
      </c>
      <c r="AF719" s="33">
        <f t="shared" si="1649"/>
        <v>1.5979976143387089</v>
      </c>
      <c r="AG719" s="33">
        <f t="shared" si="1649"/>
        <v>1.0054226513258124</v>
      </c>
      <c r="AH719" s="33">
        <f t="shared" si="1649"/>
        <v>0.63258837105169963</v>
      </c>
      <c r="AI719" s="33">
        <f t="shared" si="1649"/>
        <v>6.0549066572089574</v>
      </c>
      <c r="AJ719" s="33">
        <f t="shared" si="1649"/>
        <v>3.809605377502769</v>
      </c>
      <c r="AK719" s="33">
        <f t="shared" si="1649"/>
        <v>2.3969144288985467</v>
      </c>
      <c r="AL719" s="33">
        <f t="shared" si="1649"/>
        <v>3.9701458834020489</v>
      </c>
      <c r="AM719" s="33">
        <f t="shared" si="1649"/>
        <v>2.497922753090092</v>
      </c>
      <c r="AN719" s="33">
        <f t="shared" si="1649"/>
        <v>1.571634459703634</v>
      </c>
      <c r="AO719" s="33">
        <f t="shared" si="1649"/>
        <v>2.6031876671010217</v>
      </c>
      <c r="AP719" s="33">
        <f t="shared" si="1649"/>
        <v>1.6378646768120935</v>
      </c>
      <c r="AQ719" s="33">
        <f t="shared" si="1649"/>
        <v>1.0305060727858308</v>
      </c>
      <c r="AR719" s="33">
        <f t="shared" si="1649"/>
        <v>1.5815767280475885</v>
      </c>
      <c r="AS719" s="33">
        <f t="shared" si="1649"/>
        <v>0.99509101447992754</v>
      </c>
      <c r="AT719" s="33">
        <f t="shared" si="1649"/>
        <v>0.62608794726075201</v>
      </c>
      <c r="AU719" s="33">
        <f t="shared" si="1649"/>
        <v>1.0370251255098615</v>
      </c>
      <c r="AV719" s="33">
        <f t="shared" si="1649"/>
        <v>0.65247190723315451</v>
      </c>
      <c r="AW719" s="33">
        <f t="shared" si="1649"/>
        <v>0.41052003394726028</v>
      </c>
      <c r="AX719" s="33">
        <f t="shared" si="1649"/>
        <v>0.67996771314808158</v>
      </c>
      <c r="AY719" s="33">
        <f t="shared" si="1649"/>
        <v>0.42781975068980754</v>
      </c>
      <c r="AZ719" s="33">
        <f t="shared" si="1649"/>
        <v>0.26917416156850571</v>
      </c>
      <c r="BA719" s="33">
        <f t="shared" si="1649"/>
        <v>2.2805378235323679</v>
      </c>
      <c r="BB719" s="33">
        <f t="shared" si="1649"/>
        <v>1.4348609562433994</v>
      </c>
      <c r="BC719" s="33">
        <f t="shared" si="1649"/>
        <v>0.90278088901098263</v>
      </c>
      <c r="BD719" s="33">
        <f t="shared" si="1649"/>
        <v>1.495327403810585</v>
      </c>
      <c r="BE719" s="33">
        <f t="shared" si="1649"/>
        <v>0.94082496084422573</v>
      </c>
      <c r="BF719" s="33">
        <f t="shared" si="1649"/>
        <v>0.59194501798862387</v>
      </c>
      <c r="BG719" s="33">
        <f t="shared" si="1649"/>
        <v>0.98047224716646697</v>
      </c>
      <c r="BH719" s="33">
        <f t="shared" si="1649"/>
        <v>0.61689016144459663</v>
      </c>
      <c r="BI719" s="33">
        <f t="shared" si="1649"/>
        <v>0.38813283332284793</v>
      </c>
      <c r="BJ719" s="33">
        <f t="shared" si="1649"/>
        <v>3.7150668332090135</v>
      </c>
      <c r="BK719" s="33">
        <f t="shared" si="1649"/>
        <v>2.3374329922534458</v>
      </c>
      <c r="BL719" s="33">
        <f t="shared" si="1649"/>
        <v>1.4706580631163328</v>
      </c>
      <c r="BM719" s="33">
        <f t="shared" si="1649"/>
        <v>2.4359347103836364</v>
      </c>
      <c r="BN719" s="33">
        <f t="shared" si="1649"/>
        <v>1.5326330358659559</v>
      </c>
      <c r="BO719" s="33">
        <f t="shared" si="1649"/>
        <v>0.96429679031001503</v>
      </c>
      <c r="BP719" s="33">
        <f t="shared" si="1649"/>
        <v>1.5972196947332733</v>
      </c>
      <c r="BQ719" s="33">
        <f t="shared" si="1649"/>
        <v>1.0049332025399085</v>
      </c>
      <c r="BR719" s="33">
        <f t="shared" si="1649"/>
        <v>0.63228042134539475</v>
      </c>
      <c r="BS719" s="33">
        <f t="shared" si="1649"/>
        <v>0.97039699853164185</v>
      </c>
      <c r="BT719" s="33">
        <f t="shared" si="1649"/>
        <v>0.61055105110782393</v>
      </c>
      <c r="BU719" s="33">
        <f t="shared" si="1649"/>
        <v>0.38414441365021768</v>
      </c>
      <c r="BV719" s="33">
        <f t="shared" si="1649"/>
        <v>0.6362802710425246</v>
      </c>
      <c r="BW719" s="33">
        <f t="shared" si="1649"/>
        <v>0.40033263589233703</v>
      </c>
      <c r="BX719" s="33">
        <f t="shared" si="1649"/>
        <v>0.25187991307339375</v>
      </c>
      <c r="BY719" s="33">
        <f t="shared" si="1649"/>
        <v>0.41720304569217759</v>
      </c>
      <c r="BZ719" s="33">
        <f t="shared" si="1649"/>
        <v>0.26249437957679206</v>
      </c>
      <c r="CA719" s="33">
        <f t="shared" si="1649"/>
        <v>0.16515531231342806</v>
      </c>
      <c r="CB719" s="33">
        <f t="shared" si="1649"/>
        <v>1.3992536813092917</v>
      </c>
      <c r="CC719" s="33">
        <f t="shared" si="1649"/>
        <v>0.88037762604644265</v>
      </c>
      <c r="CD719" s="33">
        <f t="shared" si="1649"/>
        <v>0.55391297146199847</v>
      </c>
      <c r="CE719" s="33">
        <f t="shared" ref="CE719:CS719" si="1650">EXP(CE718)</f>
        <v>0.91747760241211807</v>
      </c>
      <c r="CF719" s="33">
        <f t="shared" si="1650"/>
        <v>0.57725540718718482</v>
      </c>
      <c r="CG719" s="33">
        <f t="shared" si="1650"/>
        <v>0.36319557474838832</v>
      </c>
      <c r="CH719" s="33">
        <f t="shared" si="1650"/>
        <v>0.6015815160409248</v>
      </c>
      <c r="CI719" s="33">
        <f t="shared" si="1650"/>
        <v>0.37850099237899526</v>
      </c>
      <c r="CJ719" s="33">
        <f t="shared" si="1650"/>
        <v>0.23814395457944598</v>
      </c>
      <c r="CK719" s="33">
        <f t="shared" si="1650"/>
        <v>2.2794276372167284</v>
      </c>
      <c r="CL719" s="33">
        <f t="shared" si="1650"/>
        <v>1.4341624530298025</v>
      </c>
      <c r="CM719" s="33">
        <f t="shared" si="1650"/>
        <v>0.902341407157773</v>
      </c>
      <c r="CN719" s="33">
        <f t="shared" si="1650"/>
        <v>1.4945994649866896</v>
      </c>
      <c r="CO719" s="33">
        <f t="shared" si="1650"/>
        <v>0.94036695879481302</v>
      </c>
      <c r="CP719" s="33">
        <f t="shared" si="1650"/>
        <v>0.59165685383199351</v>
      </c>
      <c r="CQ719" s="33">
        <f t="shared" si="1650"/>
        <v>0.97999494446162416</v>
      </c>
      <c r="CR719" s="33">
        <f t="shared" si="1650"/>
        <v>0.61658985376786291</v>
      </c>
      <c r="CS719" s="33">
        <f t="shared" si="1650"/>
        <v>0.38794388677008351</v>
      </c>
    </row>
    <row r="720" spans="2:97" ht="13.9" thickTop="1" thickBot="1" x14ac:dyDescent="0.4">
      <c r="H720" s="32">
        <f t="shared" ref="H720:H721" si="1651">H719</f>
        <v>2.132419314530669E-13</v>
      </c>
      <c r="I720" s="32">
        <f t="shared" ref="I720:J720" si="1652">I715</f>
        <v>-0.42206612059338067</v>
      </c>
      <c r="J720" s="32">
        <f t="shared" si="1652"/>
        <v>0.70062315271657749</v>
      </c>
      <c r="K720" s="32">
        <f t="shared" si="1647"/>
        <v>-0.42206612059323129</v>
      </c>
      <c r="L720" s="32">
        <f>$CE$5-$CE$7*SUMPRODUCT($B$5:$CD$5,Q720:CS720)</f>
        <v>-7.9580786405131221E-13</v>
      </c>
      <c r="M720" s="32">
        <f>SUMPRODUCT($B$7:$CD$7, LN(Q720:CS720))</f>
        <v>-2480.339048877494</v>
      </c>
      <c r="O720" s="48">
        <f t="shared" si="1648"/>
        <v>1.0000000000000004</v>
      </c>
      <c r="P720" s="39" t="s">
        <v>366</v>
      </c>
      <c r="Q720" s="32">
        <f t="shared" ref="Q720:AV720" si="1653">Q719/$O719</f>
        <v>2.4834512836651536E-2</v>
      </c>
      <c r="R720" s="32">
        <f t="shared" si="1653"/>
        <v>1.5625293502671448E-2</v>
      </c>
      <c r="S720" s="32">
        <f t="shared" si="1653"/>
        <v>9.8310685073839214E-3</v>
      </c>
      <c r="T720" s="32">
        <f t="shared" si="1653"/>
        <v>1.6283758691364548E-2</v>
      </c>
      <c r="U720" s="32">
        <f t="shared" si="1653"/>
        <v>1.0245359373578697E-2</v>
      </c>
      <c r="V720" s="32">
        <f t="shared" si="1653"/>
        <v>6.4461400272065048E-3</v>
      </c>
      <c r="W720" s="32">
        <f t="shared" si="1653"/>
        <v>1.0677108863084201E-2</v>
      </c>
      <c r="X720" s="32">
        <f t="shared" si="1653"/>
        <v>6.7177866883480052E-3</v>
      </c>
      <c r="Y720" s="32">
        <f t="shared" si="1653"/>
        <v>4.2266739591067292E-3</v>
      </c>
      <c r="Z720" s="32">
        <f t="shared" si="1653"/>
        <v>3.5809862935261776E-2</v>
      </c>
      <c r="AA720" s="32">
        <f t="shared" si="1653"/>
        <v>2.2530726587401198E-2</v>
      </c>
      <c r="AB720" s="32">
        <f t="shared" si="1653"/>
        <v>1.4175805181771948E-2</v>
      </c>
      <c r="AC720" s="32">
        <f t="shared" si="1653"/>
        <v>2.3480193497013441E-2</v>
      </c>
      <c r="AD720" s="32">
        <f t="shared" si="1653"/>
        <v>1.4773187511409226E-2</v>
      </c>
      <c r="AE720" s="32">
        <f t="shared" si="1653"/>
        <v>9.2949433860081872E-3</v>
      </c>
      <c r="AF720" s="32">
        <f t="shared" si="1653"/>
        <v>1.5395744118146594E-2</v>
      </c>
      <c r="AG720" s="32">
        <f t="shared" si="1653"/>
        <v>9.6866414139212716E-3</v>
      </c>
      <c r="AH720" s="32">
        <f t="shared" si="1653"/>
        <v>6.0946077800356725E-3</v>
      </c>
      <c r="AI720" s="32">
        <f t="shared" si="1653"/>
        <v>5.8335377172780152E-2</v>
      </c>
      <c r="AJ720" s="32">
        <f t="shared" si="1653"/>
        <v>3.6703252280773542E-2</v>
      </c>
      <c r="AK720" s="32">
        <f t="shared" si="1653"/>
        <v>2.3092826227833003E-2</v>
      </c>
      <c r="AL720" s="32">
        <f t="shared" si="1653"/>
        <v>3.8249963319166386E-2</v>
      </c>
      <c r="AM720" s="32">
        <f t="shared" si="1653"/>
        <v>2.4065980567427789E-2</v>
      </c>
      <c r="AN720" s="32">
        <f t="shared" si="1653"/>
        <v>1.5141751008728402E-2</v>
      </c>
      <c r="AO720" s="32">
        <f t="shared" si="1653"/>
        <v>2.5080144585064093E-2</v>
      </c>
      <c r="AP720" s="32">
        <f t="shared" si="1653"/>
        <v>1.5779839242616722E-2</v>
      </c>
      <c r="AQ720" s="32">
        <f t="shared" si="1653"/>
        <v>9.9283050653190749E-3</v>
      </c>
      <c r="AR720" s="32">
        <f t="shared" si="1653"/>
        <v>1.5237538773368349E-2</v>
      </c>
      <c r="AS720" s="32">
        <f t="shared" si="1653"/>
        <v>9.5871023183847111E-3</v>
      </c>
      <c r="AT720" s="32">
        <f t="shared" si="1653"/>
        <v>6.0319801137319546E-3</v>
      </c>
      <c r="AU720" s="32">
        <f t="shared" si="1653"/>
        <v>9.9911122101679212E-3</v>
      </c>
      <c r="AV720" s="32">
        <f t="shared" si="1653"/>
        <v>6.2861736700387501E-3</v>
      </c>
      <c r="AW720" s="32">
        <f t="shared" ref="AW720:CB720" si="1654">AW719/$O719</f>
        <v>3.9551131624438341E-3</v>
      </c>
      <c r="AX720" s="32">
        <f t="shared" si="1654"/>
        <v>6.5510791920433114E-3</v>
      </c>
      <c r="AY720" s="32">
        <f t="shared" si="1654"/>
        <v>4.1217855090698915E-3</v>
      </c>
      <c r="AZ720" s="32">
        <f t="shared" si="1654"/>
        <v>2.5933308520240247E-3</v>
      </c>
      <c r="BA720" s="32">
        <f t="shared" si="1654"/>
        <v>2.1971607759495259E-2</v>
      </c>
      <c r="BB720" s="32">
        <f t="shared" si="1654"/>
        <v>1.3824020717693133E-2</v>
      </c>
      <c r="BC720" s="32">
        <f t="shared" si="1654"/>
        <v>8.6977498822598271E-3</v>
      </c>
      <c r="BD720" s="32">
        <f t="shared" si="1654"/>
        <v>1.4406578505091933E-2</v>
      </c>
      <c r="BE720" s="32">
        <f t="shared" si="1654"/>
        <v>9.0642815903809199E-3</v>
      </c>
      <c r="BF720" s="32">
        <f t="shared" si="1654"/>
        <v>5.703033563498717E-3</v>
      </c>
      <c r="BG720" s="32">
        <f t="shared" si="1654"/>
        <v>9.4462593040640017E-3</v>
      </c>
      <c r="BH720" s="32">
        <f t="shared" si="1654"/>
        <v>5.9433649896489023E-3</v>
      </c>
      <c r="BI720" s="32">
        <f t="shared" si="1654"/>
        <v>3.7394259741511927E-3</v>
      </c>
      <c r="BJ720" s="32">
        <f t="shared" si="1654"/>
        <v>3.5792430372036811E-2</v>
      </c>
      <c r="BK720" s="32">
        <f t="shared" si="1654"/>
        <v>2.2519758427136261E-2</v>
      </c>
      <c r="BL720" s="32">
        <f t="shared" si="1654"/>
        <v>1.416890427236208E-2</v>
      </c>
      <c r="BM720" s="32">
        <f t="shared" si="1654"/>
        <v>2.346876312772074E-2</v>
      </c>
      <c r="BN720" s="32">
        <f t="shared" si="1654"/>
        <v>1.4765995790910534E-2</v>
      </c>
      <c r="BO720" s="32">
        <f t="shared" si="1654"/>
        <v>9.2904185240018176E-3</v>
      </c>
      <c r="BP720" s="32">
        <f t="shared" si="1654"/>
        <v>1.5388249331494656E-2</v>
      </c>
      <c r="BQ720" s="32">
        <f t="shared" si="1654"/>
        <v>9.6819258697933581E-3</v>
      </c>
      <c r="BR720" s="32">
        <f t="shared" si="1654"/>
        <v>6.0916408701748651E-3</v>
      </c>
      <c r="BS720" s="32">
        <f t="shared" si="1654"/>
        <v>9.349190354450667E-3</v>
      </c>
      <c r="BT720" s="32">
        <f t="shared" si="1654"/>
        <v>5.8822914812744626E-3</v>
      </c>
      <c r="BU720" s="32">
        <f t="shared" si="1654"/>
        <v>3.7009999538839423E-3</v>
      </c>
      <c r="BV720" s="32">
        <f t="shared" si="1654"/>
        <v>6.1301770118408474E-3</v>
      </c>
      <c r="BW720" s="32">
        <f t="shared" si="1654"/>
        <v>3.8569637207450688E-3</v>
      </c>
      <c r="BX720" s="32">
        <f t="shared" si="1654"/>
        <v>2.4267111886670367E-3</v>
      </c>
      <c r="BY720" s="32">
        <f t="shared" si="1654"/>
        <v>4.0194999536631018E-3</v>
      </c>
      <c r="BZ720" s="32">
        <f t="shared" si="1654"/>
        <v>2.5289751775307403E-3</v>
      </c>
      <c r="CA720" s="32">
        <f t="shared" si="1654"/>
        <v>1.5911719174764548E-3</v>
      </c>
      <c r="CB720" s="32">
        <f t="shared" si="1654"/>
        <v>1.3480966079368861E-2</v>
      </c>
      <c r="CC720" s="32">
        <f t="shared" ref="CC720:CS720" si="1655">CC719/$O719</f>
        <v>8.4819079429986465E-3</v>
      </c>
      <c r="CD720" s="32">
        <f t="shared" si="1655"/>
        <v>5.3366177119608671E-3</v>
      </c>
      <c r="CE720" s="32">
        <f t="shared" si="1655"/>
        <v>8.8393438601677681E-3</v>
      </c>
      <c r="CF720" s="32">
        <f t="shared" si="1655"/>
        <v>5.5615080148590798E-3</v>
      </c>
      <c r="CG720" s="32">
        <f t="shared" si="1655"/>
        <v>3.4991705140832402E-3</v>
      </c>
      <c r="CH720" s="32">
        <f t="shared" si="1655"/>
        <v>5.7958754156247853E-3</v>
      </c>
      <c r="CI720" s="32">
        <f t="shared" si="1655"/>
        <v>3.6466289904588177E-3</v>
      </c>
      <c r="CJ720" s="32">
        <f t="shared" si="1655"/>
        <v>2.2943735053734256E-3</v>
      </c>
      <c r="CK720" s="32">
        <f t="shared" si="1655"/>
        <v>2.1960911783302499E-2</v>
      </c>
      <c r="CL720" s="32">
        <f t="shared" si="1655"/>
        <v>1.3817291060123093E-2</v>
      </c>
      <c r="CM720" s="32">
        <f t="shared" si="1655"/>
        <v>8.6935157394201421E-3</v>
      </c>
      <c r="CN720" s="32">
        <f t="shared" si="1655"/>
        <v>1.4399565253153508E-2</v>
      </c>
      <c r="CO720" s="32">
        <f t="shared" si="1655"/>
        <v>9.0598690166104247E-3</v>
      </c>
      <c r="CP720" s="32">
        <f t="shared" si="1655"/>
        <v>5.7002572754869616E-3</v>
      </c>
      <c r="CQ720" s="32">
        <f t="shared" si="1655"/>
        <v>9.441660780108321E-3</v>
      </c>
      <c r="CR720" s="32">
        <f t="shared" si="1655"/>
        <v>5.9404717061382001E-3</v>
      </c>
      <c r="CS720" s="32">
        <f t="shared" si="1655"/>
        <v>3.7376055879677185E-3</v>
      </c>
    </row>
    <row r="721" spans="1:111" ht="13.15" thickTop="1" x14ac:dyDescent="0.35">
      <c r="H721" s="34">
        <f t="shared" si="1651"/>
        <v>2.132419314530669E-13</v>
      </c>
      <c r="I721" s="34">
        <f t="shared" ref="I721:J721" si="1656">I716</f>
        <v>-0.46334335275022598</v>
      </c>
      <c r="J721" s="34">
        <f t="shared" si="1656"/>
        <v>-0.64861013339679441</v>
      </c>
      <c r="K721" s="34">
        <f t="shared" si="1647"/>
        <v>-0.46334335275036431</v>
      </c>
      <c r="L721" s="34">
        <f>$CE$6-$CE$7*SUMPRODUCT($B$6:$CD$6,Q720:CS720)</f>
        <v>7.1054273576010019E-13</v>
      </c>
    </row>
    <row r="722" spans="1:111" ht="13.5" thickBot="1" x14ac:dyDescent="0.4">
      <c r="B722" s="39" t="s">
        <v>367</v>
      </c>
      <c r="D722" s="39" t="s">
        <v>368</v>
      </c>
      <c r="E722" s="39" t="s">
        <v>369</v>
      </c>
      <c r="F722" s="39" t="s">
        <v>370</v>
      </c>
      <c r="H722" s="39" t="s">
        <v>347</v>
      </c>
      <c r="I722" s="39" t="s">
        <v>371</v>
      </c>
      <c r="J722" s="39" t="s">
        <v>372</v>
      </c>
      <c r="K722" s="39" t="s">
        <v>349</v>
      </c>
      <c r="L722" s="39" t="s">
        <v>373</v>
      </c>
      <c r="M722" s="39" t="s">
        <v>374</v>
      </c>
      <c r="O722" s="45" t="s">
        <v>336</v>
      </c>
    </row>
    <row r="723" spans="1:111" ht="13.9" thickTop="1" thickBot="1" x14ac:dyDescent="0.4">
      <c r="B723" s="32">
        <f>1+B718</f>
        <v>10</v>
      </c>
      <c r="D723" s="32">
        <f>IF(F718,IF(M723&lt;0,D718,H723),E718)</f>
        <v>2.035491163870184E-13</v>
      </c>
      <c r="E723" s="32">
        <f>IF(F718,IF(M723&lt;0,H723,E718),H723)</f>
        <v>2.132419314530669E-13</v>
      </c>
      <c r="F723" s="32" t="b">
        <f>OR(F718,M723*M718&lt;=0)</f>
        <v>1</v>
      </c>
      <c r="H723" s="32">
        <f>IF(F718,(D718+E718)/2,2*H718)</f>
        <v>2.035491163870184E-13</v>
      </c>
      <c r="I723" s="32">
        <f>I718</f>
        <v>-0.48847229296131994</v>
      </c>
      <c r="J723" s="32">
        <f>J718</f>
        <v>-1</v>
      </c>
      <c r="K723" s="32">
        <f>I723+J723*H723</f>
        <v>-0.4884722929615235</v>
      </c>
      <c r="L723" s="32">
        <f>$CE$3-$CE$7*SUMPRODUCT($B$3:$CD$3,Q725:CS725)</f>
        <v>-2.3590018827235326E-12</v>
      </c>
      <c r="M723" s="32">
        <f>SUMPRODUCT(L723:L726,J723:J726)</f>
        <v>4.9666008444273221E-12</v>
      </c>
      <c r="O723" s="46">
        <f>SUM(Q723:CS723)</f>
        <v>-1.6469506083636327</v>
      </c>
      <c r="P723" s="39" t="s">
        <v>363</v>
      </c>
      <c r="Q723" s="32">
        <f t="shared" ref="Q723:AV723" si="1657">SUMPRODUCT(B$3:B$6,$K723:$K726)</f>
        <v>0.94689457154417722</v>
      </c>
      <c r="R723" s="32">
        <f t="shared" si="1657"/>
        <v>0.48355121879381924</v>
      </c>
      <c r="S723" s="32">
        <f t="shared" si="1657"/>
        <v>2.0207866043461253E-2</v>
      </c>
      <c r="T723" s="32">
        <f t="shared" si="1657"/>
        <v>0.52482845095093911</v>
      </c>
      <c r="U723" s="32">
        <f t="shared" si="1657"/>
        <v>6.1485098200581179E-2</v>
      </c>
      <c r="V723" s="32">
        <f t="shared" si="1657"/>
        <v>-0.40185825454977681</v>
      </c>
      <c r="W723" s="32">
        <f t="shared" si="1657"/>
        <v>0.1027623303577011</v>
      </c>
      <c r="X723" s="32">
        <f t="shared" si="1657"/>
        <v>-0.36058102239265688</v>
      </c>
      <c r="Y723" s="32">
        <f t="shared" si="1657"/>
        <v>-0.82392437514301486</v>
      </c>
      <c r="Z723" s="32">
        <f t="shared" si="1657"/>
        <v>1.3128835956249849</v>
      </c>
      <c r="AA723" s="32">
        <f t="shared" si="1657"/>
        <v>0.84954024287462693</v>
      </c>
      <c r="AB723" s="32">
        <f t="shared" si="1657"/>
        <v>0.38619689012426894</v>
      </c>
      <c r="AC723" s="32">
        <f t="shared" si="1657"/>
        <v>0.8908174750317468</v>
      </c>
      <c r="AD723" s="32">
        <f t="shared" si="1657"/>
        <v>0.42747412228138887</v>
      </c>
      <c r="AE723" s="32">
        <f t="shared" si="1657"/>
        <v>-3.5869230468969115E-2</v>
      </c>
      <c r="AF723" s="32">
        <f t="shared" si="1657"/>
        <v>0.46875135443850879</v>
      </c>
      <c r="AG723" s="32">
        <f t="shared" si="1657"/>
        <v>5.4080016881508097E-3</v>
      </c>
      <c r="AH723" s="32">
        <f t="shared" si="1657"/>
        <v>-0.45793535106220717</v>
      </c>
      <c r="AI723" s="32">
        <f t="shared" si="1657"/>
        <v>1.8008689610660618</v>
      </c>
      <c r="AJ723" s="32">
        <f t="shared" si="1657"/>
        <v>1.3375256083157039</v>
      </c>
      <c r="AK723" s="32">
        <f t="shared" si="1657"/>
        <v>0.8741822555653459</v>
      </c>
      <c r="AL723" s="32">
        <f t="shared" si="1657"/>
        <v>1.3788028404728236</v>
      </c>
      <c r="AM723" s="32">
        <f t="shared" si="1657"/>
        <v>0.91545948772246577</v>
      </c>
      <c r="AN723" s="32">
        <f t="shared" si="1657"/>
        <v>0.45211613497210779</v>
      </c>
      <c r="AO723" s="32">
        <f t="shared" si="1657"/>
        <v>0.95673671987958575</v>
      </c>
      <c r="AP723" s="32">
        <f t="shared" si="1657"/>
        <v>0.49339336712922771</v>
      </c>
      <c r="AQ723" s="32">
        <f t="shared" si="1657"/>
        <v>3.0050014378869727E-2</v>
      </c>
      <c r="AR723" s="32">
        <f t="shared" si="1657"/>
        <v>0.45842227858265372</v>
      </c>
      <c r="AS723" s="32">
        <f t="shared" si="1657"/>
        <v>-4.9210741677042646E-3</v>
      </c>
      <c r="AT723" s="32">
        <f t="shared" si="1657"/>
        <v>-0.46826442691806225</v>
      </c>
      <c r="AU723" s="32">
        <f t="shared" si="1657"/>
        <v>3.6356157989415661E-2</v>
      </c>
      <c r="AV723" s="32">
        <f t="shared" si="1657"/>
        <v>-0.42698719476094232</v>
      </c>
      <c r="AW723" s="32">
        <f t="shared" ref="AW723:CB723" si="1658">SUMPRODUCT(AH$3:AH$6,$K723:$K726)</f>
        <v>-0.89033054751130036</v>
      </c>
      <c r="AX723" s="32">
        <f t="shared" si="1658"/>
        <v>-0.3857099626038224</v>
      </c>
      <c r="AY723" s="32">
        <f t="shared" si="1658"/>
        <v>-0.84905331535418038</v>
      </c>
      <c r="AZ723" s="32">
        <f t="shared" si="1658"/>
        <v>-1.3123966681045385</v>
      </c>
      <c r="BA723" s="32">
        <f t="shared" si="1658"/>
        <v>0.82441130266346141</v>
      </c>
      <c r="BB723" s="32">
        <f t="shared" si="1658"/>
        <v>0.36106794991310343</v>
      </c>
      <c r="BC723" s="32">
        <f t="shared" si="1658"/>
        <v>-0.10227540283725456</v>
      </c>
      <c r="BD723" s="32">
        <f t="shared" si="1658"/>
        <v>0.40234518207022335</v>
      </c>
      <c r="BE723" s="32">
        <f t="shared" si="1658"/>
        <v>-6.0998170680134613E-2</v>
      </c>
      <c r="BF723" s="32">
        <f t="shared" si="1658"/>
        <v>-0.52434152343049256</v>
      </c>
      <c r="BG723" s="32">
        <f t="shared" si="1658"/>
        <v>-1.9720938523014708E-2</v>
      </c>
      <c r="BH723" s="32">
        <f t="shared" si="1658"/>
        <v>-0.48306429127337269</v>
      </c>
      <c r="BI723" s="32">
        <f t="shared" si="1658"/>
        <v>-0.94640764402373068</v>
      </c>
      <c r="BJ723" s="32">
        <f t="shared" si="1658"/>
        <v>1.3123966681045385</v>
      </c>
      <c r="BK723" s="32">
        <f t="shared" si="1658"/>
        <v>0.84905331535418038</v>
      </c>
      <c r="BL723" s="32">
        <f t="shared" si="1658"/>
        <v>0.3857099626038224</v>
      </c>
      <c r="BM723" s="32">
        <f t="shared" si="1658"/>
        <v>0.89033054751130036</v>
      </c>
      <c r="BN723" s="32">
        <f t="shared" si="1658"/>
        <v>0.42698719476094232</v>
      </c>
      <c r="BO723" s="32">
        <f t="shared" si="1658"/>
        <v>-3.6356157989415661E-2</v>
      </c>
      <c r="BP723" s="32">
        <f t="shared" si="1658"/>
        <v>0.46826442691806225</v>
      </c>
      <c r="BQ723" s="32">
        <f t="shared" si="1658"/>
        <v>4.9210741677042646E-3</v>
      </c>
      <c r="BR723" s="32">
        <f t="shared" si="1658"/>
        <v>-0.45842227858265372</v>
      </c>
      <c r="BS723" s="32">
        <f t="shared" si="1658"/>
        <v>-3.0050014378869727E-2</v>
      </c>
      <c r="BT723" s="32">
        <f t="shared" si="1658"/>
        <v>-0.49339336712922771</v>
      </c>
      <c r="BU723" s="32">
        <f t="shared" si="1658"/>
        <v>-0.95673671987958575</v>
      </c>
      <c r="BV723" s="32">
        <f t="shared" si="1658"/>
        <v>-0.45211613497210779</v>
      </c>
      <c r="BW723" s="32">
        <f t="shared" si="1658"/>
        <v>-0.91545948772246577</v>
      </c>
      <c r="BX723" s="32">
        <f t="shared" si="1658"/>
        <v>-1.3788028404728236</v>
      </c>
      <c r="BY723" s="32">
        <f t="shared" si="1658"/>
        <v>-0.8741822555653459</v>
      </c>
      <c r="BZ723" s="32">
        <f t="shared" si="1658"/>
        <v>-1.3375256083157039</v>
      </c>
      <c r="CA723" s="32">
        <f t="shared" si="1658"/>
        <v>-1.8008689610660618</v>
      </c>
      <c r="CB723" s="32">
        <f t="shared" si="1658"/>
        <v>0.33593900970193796</v>
      </c>
      <c r="CC723" s="32">
        <f t="shared" ref="CC723:CS723" si="1659">SUMPRODUCT(BN$3:BN$6,$K723:$K726)</f>
        <v>-0.12740434304842002</v>
      </c>
      <c r="CD723" s="32">
        <f t="shared" si="1659"/>
        <v>-0.59074769579877806</v>
      </c>
      <c r="CE723" s="32">
        <f t="shared" si="1659"/>
        <v>-8.6127110891300096E-2</v>
      </c>
      <c r="CF723" s="32">
        <f t="shared" si="1659"/>
        <v>-0.54947046364165808</v>
      </c>
      <c r="CG723" s="32">
        <f t="shared" si="1659"/>
        <v>-1.0128138163920162</v>
      </c>
      <c r="CH723" s="32">
        <f t="shared" si="1659"/>
        <v>-0.50819323148453821</v>
      </c>
      <c r="CI723" s="32">
        <f t="shared" si="1659"/>
        <v>-0.97153658423489619</v>
      </c>
      <c r="CJ723" s="32">
        <f t="shared" si="1659"/>
        <v>-1.4348799369852543</v>
      </c>
      <c r="CK723" s="32">
        <f t="shared" si="1659"/>
        <v>0.82392437514301486</v>
      </c>
      <c r="CL723" s="32">
        <f t="shared" si="1659"/>
        <v>0.36058102239265688</v>
      </c>
      <c r="CM723" s="32">
        <f t="shared" si="1659"/>
        <v>-0.1027623303577011</v>
      </c>
      <c r="CN723" s="32">
        <f t="shared" si="1659"/>
        <v>0.40185825454977681</v>
      </c>
      <c r="CO723" s="32">
        <f t="shared" si="1659"/>
        <v>-6.1485098200581179E-2</v>
      </c>
      <c r="CP723" s="32">
        <f t="shared" si="1659"/>
        <v>-0.52482845095093911</v>
      </c>
      <c r="CQ723" s="32">
        <f t="shared" si="1659"/>
        <v>-2.0207866043461253E-2</v>
      </c>
      <c r="CR723" s="32">
        <f t="shared" si="1659"/>
        <v>-0.48355121879381924</v>
      </c>
      <c r="CS723" s="32">
        <f t="shared" si="1659"/>
        <v>-0.94689457154417722</v>
      </c>
    </row>
    <row r="724" spans="1:111" ht="13.9" thickTop="1" thickBot="1" x14ac:dyDescent="0.4">
      <c r="H724" s="33">
        <f>H723</f>
        <v>2.035491163870184E-13</v>
      </c>
      <c r="I724" s="33">
        <f t="shared" ref="I724:J724" si="1660">I719</f>
        <v>0.42698719476086461</v>
      </c>
      <c r="J724" s="33">
        <f t="shared" si="1660"/>
        <v>0.38185763686912055</v>
      </c>
      <c r="K724" s="33">
        <f t="shared" ref="K724:K726" si="1661">I724+J724*H724</f>
        <v>0.42698719476094232</v>
      </c>
      <c r="L724" s="33">
        <f>$CE$4-$CE$7*SUMPRODUCT($B$4:$CD$4,Q725:CS725)</f>
        <v>1.1084466677857563E-12</v>
      </c>
      <c r="M724" s="39" t="s">
        <v>375</v>
      </c>
      <c r="O724" s="47">
        <f t="shared" ref="O724:O725" si="1662">SUM(Q724:CS724)</f>
        <v>103.79476315504502</v>
      </c>
      <c r="P724" s="39" t="s">
        <v>365</v>
      </c>
      <c r="Q724" s="33">
        <f>EXP(Q723)</f>
        <v>2.5776923779511658</v>
      </c>
      <c r="R724" s="33">
        <f>EXP(R723)</f>
        <v>1.6218236383378539</v>
      </c>
      <c r="S724" s="33">
        <f t="shared" ref="S724:CD724" si="1663">EXP(S723)</f>
        <v>1.020413427284947</v>
      </c>
      <c r="T724" s="33">
        <f t="shared" si="1663"/>
        <v>1.6901688766440741</v>
      </c>
      <c r="U724" s="33">
        <f t="shared" si="1663"/>
        <v>1.0634146496189185</v>
      </c>
      <c r="V724" s="33">
        <f t="shared" si="1663"/>
        <v>0.66907557738815737</v>
      </c>
      <c r="W724" s="33">
        <f t="shared" si="1663"/>
        <v>1.1082279856244395</v>
      </c>
      <c r="X724" s="33">
        <f t="shared" si="1663"/>
        <v>0.69727107824318901</v>
      </c>
      <c r="Y724" s="33">
        <f t="shared" si="1663"/>
        <v>0.43870662251907822</v>
      </c>
      <c r="Z724" s="33">
        <f t="shared" si="1663"/>
        <v>3.7168762419801018</v>
      </c>
      <c r="AA724" s="33">
        <f t="shared" si="1663"/>
        <v>2.3385714298503855</v>
      </c>
      <c r="AB724" s="33">
        <f t="shared" si="1663"/>
        <v>1.4713743413740905</v>
      </c>
      <c r="AC724" s="33">
        <f t="shared" si="1663"/>
        <v>2.4371211228571088</v>
      </c>
      <c r="AD724" s="33">
        <f t="shared" si="1663"/>
        <v>1.5333794987917808</v>
      </c>
      <c r="AE724" s="33">
        <f t="shared" si="1663"/>
        <v>0.96476644729027261</v>
      </c>
      <c r="AF724" s="33">
        <f t="shared" si="1663"/>
        <v>1.5979976143386734</v>
      </c>
      <c r="AG724" s="33">
        <f t="shared" si="1663"/>
        <v>1.0054226513257964</v>
      </c>
      <c r="AH724" s="33">
        <f t="shared" si="1663"/>
        <v>0.63258837105169363</v>
      </c>
      <c r="AI724" s="33">
        <f t="shared" si="1663"/>
        <v>6.0549066572088774</v>
      </c>
      <c r="AJ724" s="33">
        <f t="shared" si="1663"/>
        <v>3.8096053775027436</v>
      </c>
      <c r="AK724" s="33">
        <f t="shared" si="1663"/>
        <v>2.3969144288985458</v>
      </c>
      <c r="AL724" s="33">
        <f t="shared" si="1663"/>
        <v>3.9701458834019694</v>
      </c>
      <c r="AM724" s="33">
        <f t="shared" si="1663"/>
        <v>2.4979227530900587</v>
      </c>
      <c r="AN724" s="33">
        <f t="shared" si="1663"/>
        <v>1.5716344597036229</v>
      </c>
      <c r="AO724" s="33">
        <f t="shared" si="1663"/>
        <v>2.6031876671009528</v>
      </c>
      <c r="AP724" s="33">
        <f t="shared" si="1663"/>
        <v>1.6378646768120604</v>
      </c>
      <c r="AQ724" s="33">
        <f t="shared" si="1663"/>
        <v>1.0305060727858166</v>
      </c>
      <c r="AR724" s="33">
        <f t="shared" si="1663"/>
        <v>1.5815767280475952</v>
      </c>
      <c r="AS724" s="33">
        <f t="shared" si="1663"/>
        <v>0.99509101447993797</v>
      </c>
      <c r="AT724" s="33">
        <f t="shared" si="1663"/>
        <v>0.62608794726076245</v>
      </c>
      <c r="AU724" s="33">
        <f t="shared" si="1663"/>
        <v>1.0370251255098588</v>
      </c>
      <c r="AV724" s="33">
        <f t="shared" si="1663"/>
        <v>0.65247190723315696</v>
      </c>
      <c r="AW724" s="33">
        <f t="shared" si="1663"/>
        <v>0.41052003394726438</v>
      </c>
      <c r="AX724" s="33">
        <f t="shared" si="1663"/>
        <v>0.67996771314807525</v>
      </c>
      <c r="AY724" s="33">
        <f t="shared" si="1663"/>
        <v>0.42781975068980621</v>
      </c>
      <c r="AZ724" s="33">
        <f t="shared" si="1663"/>
        <v>0.2691741615685066</v>
      </c>
      <c r="BA724" s="33">
        <f t="shared" si="1663"/>
        <v>2.2805378235323697</v>
      </c>
      <c r="BB724" s="33">
        <f t="shared" si="1663"/>
        <v>1.4348609562434098</v>
      </c>
      <c r="BC724" s="33">
        <f t="shared" si="1663"/>
        <v>0.90278088901099496</v>
      </c>
      <c r="BD724" s="33">
        <f t="shared" si="1663"/>
        <v>1.4953274038105762</v>
      </c>
      <c r="BE724" s="33">
        <f t="shared" si="1663"/>
        <v>0.94082496084422629</v>
      </c>
      <c r="BF724" s="33">
        <f t="shared" si="1663"/>
        <v>0.59194501798862798</v>
      </c>
      <c r="BG724" s="33">
        <f t="shared" si="1663"/>
        <v>0.98047224716645465</v>
      </c>
      <c r="BH724" s="33">
        <f t="shared" si="1663"/>
        <v>0.61689016144459274</v>
      </c>
      <c r="BI724" s="33">
        <f t="shared" si="1663"/>
        <v>0.38813283332284798</v>
      </c>
      <c r="BJ724" s="33">
        <f t="shared" si="1663"/>
        <v>3.715066833209002</v>
      </c>
      <c r="BK724" s="33">
        <f t="shared" si="1663"/>
        <v>2.3374329922534529</v>
      </c>
      <c r="BL724" s="33">
        <f t="shared" si="1663"/>
        <v>1.4706580631163468</v>
      </c>
      <c r="BM724" s="33">
        <f t="shared" si="1663"/>
        <v>2.435934710383612</v>
      </c>
      <c r="BN724" s="33">
        <f t="shared" si="1663"/>
        <v>1.5326330358659501</v>
      </c>
      <c r="BO724" s="33">
        <f t="shared" si="1663"/>
        <v>0.96429679031001758</v>
      </c>
      <c r="BP724" s="33">
        <f t="shared" si="1663"/>
        <v>1.5972196947332464</v>
      </c>
      <c r="BQ724" s="33">
        <f t="shared" si="1663"/>
        <v>1.004933202539898</v>
      </c>
      <c r="BR724" s="33">
        <f t="shared" si="1663"/>
        <v>0.63228042134539209</v>
      </c>
      <c r="BS724" s="33">
        <f t="shared" si="1663"/>
        <v>0.97039699853165529</v>
      </c>
      <c r="BT724" s="33">
        <f t="shared" si="1663"/>
        <v>0.61055105110783625</v>
      </c>
      <c r="BU724" s="33">
        <f t="shared" si="1663"/>
        <v>0.38414441365022778</v>
      </c>
      <c r="BV724" s="33">
        <f t="shared" si="1663"/>
        <v>0.63628027104252916</v>
      </c>
      <c r="BW724" s="33">
        <f t="shared" si="1663"/>
        <v>0.40033263589234241</v>
      </c>
      <c r="BX724" s="33">
        <f t="shared" si="1663"/>
        <v>0.25187991307339874</v>
      </c>
      <c r="BY724" s="33">
        <f t="shared" si="1663"/>
        <v>0.4172030456921777</v>
      </c>
      <c r="BZ724" s="33">
        <f t="shared" si="1663"/>
        <v>0.26249437957679378</v>
      </c>
      <c r="CA724" s="33">
        <f t="shared" si="1663"/>
        <v>0.16515531231343022</v>
      </c>
      <c r="CB724" s="33">
        <f t="shared" si="1663"/>
        <v>1.3992536813093066</v>
      </c>
      <c r="CC724" s="33">
        <f t="shared" si="1663"/>
        <v>0.88037762604645764</v>
      </c>
      <c r="CD724" s="33">
        <f t="shared" si="1663"/>
        <v>0.55391297146201135</v>
      </c>
      <c r="CE724" s="33">
        <f t="shared" ref="CE724:CS724" si="1664">EXP(CE723)</f>
        <v>0.91747760241212162</v>
      </c>
      <c r="CF724" s="33">
        <f t="shared" si="1664"/>
        <v>0.57725540718719071</v>
      </c>
      <c r="CG724" s="33">
        <f t="shared" si="1664"/>
        <v>0.36319557474839431</v>
      </c>
      <c r="CH724" s="33">
        <f t="shared" si="1664"/>
        <v>0.60158151604092291</v>
      </c>
      <c r="CI724" s="33">
        <f t="shared" si="1664"/>
        <v>0.37850099237899654</v>
      </c>
      <c r="CJ724" s="33">
        <f t="shared" si="1664"/>
        <v>0.23814395457944826</v>
      </c>
      <c r="CK724" s="33">
        <f t="shared" si="1664"/>
        <v>2.279427637216743</v>
      </c>
      <c r="CL724" s="33">
        <f t="shared" si="1664"/>
        <v>1.4341624530298207</v>
      </c>
      <c r="CM724" s="33">
        <f t="shared" si="1664"/>
        <v>0.90234140715779021</v>
      </c>
      <c r="CN724" s="33">
        <f t="shared" si="1664"/>
        <v>1.4945994649866889</v>
      </c>
      <c r="CO724" s="33">
        <f t="shared" si="1664"/>
        <v>0.94036695879481857</v>
      </c>
      <c r="CP724" s="33">
        <f t="shared" si="1664"/>
        <v>0.59165685383200084</v>
      </c>
      <c r="CQ724" s="33">
        <f t="shared" si="1664"/>
        <v>0.97999494446161706</v>
      </c>
      <c r="CR724" s="33">
        <f t="shared" si="1664"/>
        <v>0.61658985376786246</v>
      </c>
      <c r="CS724" s="33">
        <f t="shared" si="1664"/>
        <v>0.38794388677008568</v>
      </c>
    </row>
    <row r="725" spans="1:111" ht="13.9" thickTop="1" thickBot="1" x14ac:dyDescent="0.4">
      <c r="H725" s="32">
        <f t="shared" ref="H725:H726" si="1665">H724</f>
        <v>2.035491163870184E-13</v>
      </c>
      <c r="I725" s="32">
        <f t="shared" ref="I725:J725" si="1666">I720</f>
        <v>-0.42206612059338067</v>
      </c>
      <c r="J725" s="32">
        <f t="shared" si="1666"/>
        <v>0.70062315271657749</v>
      </c>
      <c r="K725" s="32">
        <f t="shared" si="1661"/>
        <v>-0.42206612059323806</v>
      </c>
      <c r="L725" s="32">
        <f>$CE$5-$CE$7*SUMPRODUCT($B$5:$CD$5,Q725:CS725)</f>
        <v>1.5916157281026244E-12</v>
      </c>
      <c r="M725" s="32">
        <f>SUMPRODUCT($B$7:$CD$7, LN(Q725:CS725))</f>
        <v>-2480.3390488774953</v>
      </c>
      <c r="O725" s="48">
        <f t="shared" si="1662"/>
        <v>1.0000000000000004</v>
      </c>
      <c r="P725" s="39" t="s">
        <v>366</v>
      </c>
      <c r="Q725" s="32">
        <f t="shared" ref="Q725:AV725" si="1667">Q724/$O724</f>
        <v>2.4834512836651484E-2</v>
      </c>
      <c r="R725" s="32">
        <f t="shared" si="1667"/>
        <v>1.5625293502671517E-2</v>
      </c>
      <c r="S725" s="32">
        <f t="shared" si="1667"/>
        <v>9.8310685073840273E-3</v>
      </c>
      <c r="T725" s="32">
        <f t="shared" si="1667"/>
        <v>1.6283758691364406E-2</v>
      </c>
      <c r="U725" s="32">
        <f t="shared" si="1667"/>
        <v>1.024535937357867E-2</v>
      </c>
      <c r="V725" s="32">
        <f t="shared" si="1667"/>
        <v>6.4461400272065317E-3</v>
      </c>
      <c r="W725" s="32">
        <f t="shared" si="1667"/>
        <v>1.0677108863084036E-2</v>
      </c>
      <c r="X725" s="32">
        <f t="shared" si="1667"/>
        <v>6.7177866883479436E-3</v>
      </c>
      <c r="Y725" s="32">
        <f t="shared" si="1667"/>
        <v>4.2266739591067179E-3</v>
      </c>
      <c r="Z725" s="32">
        <f t="shared" si="1667"/>
        <v>3.5809862935261588E-2</v>
      </c>
      <c r="AA725" s="32">
        <f t="shared" si="1667"/>
        <v>2.2530726587401222E-2</v>
      </c>
      <c r="AB725" s="32">
        <f t="shared" si="1667"/>
        <v>1.4175805181772057E-2</v>
      </c>
      <c r="AC725" s="32">
        <f t="shared" si="1667"/>
        <v>2.3480193497013156E-2</v>
      </c>
      <c r="AD725" s="32">
        <f t="shared" si="1667"/>
        <v>1.4773187511409143E-2</v>
      </c>
      <c r="AE725" s="32">
        <f t="shared" si="1667"/>
        <v>9.2949433860081941E-3</v>
      </c>
      <c r="AF725" s="32">
        <f t="shared" si="1667"/>
        <v>1.5395744118146306E-2</v>
      </c>
      <c r="AG725" s="32">
        <f t="shared" si="1667"/>
        <v>9.6866414139211536E-3</v>
      </c>
      <c r="AH725" s="32">
        <f t="shared" si="1667"/>
        <v>6.0946077800356369E-3</v>
      </c>
      <c r="AI725" s="32">
        <f t="shared" si="1667"/>
        <v>5.833537717277959E-2</v>
      </c>
      <c r="AJ725" s="32">
        <f t="shared" si="1667"/>
        <v>3.6703252280773424E-2</v>
      </c>
      <c r="AK725" s="32">
        <f t="shared" si="1667"/>
        <v>2.3092826227833076E-2</v>
      </c>
      <c r="AL725" s="32">
        <f t="shared" si="1667"/>
        <v>3.8249963319165754E-2</v>
      </c>
      <c r="AM725" s="32">
        <f t="shared" si="1667"/>
        <v>2.4065980567427554E-2</v>
      </c>
      <c r="AN725" s="32">
        <f t="shared" si="1667"/>
        <v>1.5141751008728348E-2</v>
      </c>
      <c r="AO725" s="32">
        <f t="shared" si="1667"/>
        <v>2.5080144585063521E-2</v>
      </c>
      <c r="AP725" s="32">
        <f t="shared" si="1667"/>
        <v>1.5779839242616459E-2</v>
      </c>
      <c r="AQ725" s="32">
        <f t="shared" si="1667"/>
        <v>9.9283050653189743E-3</v>
      </c>
      <c r="AR725" s="32">
        <f t="shared" si="1667"/>
        <v>1.5237538773368467E-2</v>
      </c>
      <c r="AS725" s="32">
        <f t="shared" si="1667"/>
        <v>9.5871023183848447E-3</v>
      </c>
      <c r="AT725" s="32">
        <f t="shared" si="1667"/>
        <v>6.0319801137320769E-3</v>
      </c>
      <c r="AU725" s="32">
        <f t="shared" si="1667"/>
        <v>9.9911122101679316E-3</v>
      </c>
      <c r="AV725" s="32">
        <f t="shared" si="1667"/>
        <v>6.2861736700387961E-3</v>
      </c>
      <c r="AW725" s="32">
        <f t="shared" ref="AW725:CB725" si="1668">AW724/$O724</f>
        <v>3.955113162443887E-3</v>
      </c>
      <c r="AX725" s="32">
        <f t="shared" si="1668"/>
        <v>6.5510791920432732E-3</v>
      </c>
      <c r="AY725" s="32">
        <f t="shared" si="1668"/>
        <v>4.1217855090698932E-3</v>
      </c>
      <c r="AZ725" s="32">
        <f t="shared" si="1668"/>
        <v>2.5933308520240425E-3</v>
      </c>
      <c r="BA725" s="32">
        <f t="shared" si="1668"/>
        <v>2.1971607759495356E-2</v>
      </c>
      <c r="BB725" s="32">
        <f t="shared" si="1668"/>
        <v>1.3824020717693284E-2</v>
      </c>
      <c r="BC725" s="32">
        <f t="shared" si="1668"/>
        <v>8.6977498822599763E-3</v>
      </c>
      <c r="BD725" s="32">
        <f t="shared" si="1668"/>
        <v>1.4406578505091899E-2</v>
      </c>
      <c r="BE725" s="32">
        <f t="shared" si="1668"/>
        <v>9.0642815903809581E-3</v>
      </c>
      <c r="BF725" s="32">
        <f t="shared" si="1668"/>
        <v>5.7030335634987769E-3</v>
      </c>
      <c r="BG725" s="32">
        <f t="shared" si="1668"/>
        <v>9.4462593040639167E-3</v>
      </c>
      <c r="BH725" s="32">
        <f t="shared" si="1668"/>
        <v>5.9433649896488867E-3</v>
      </c>
      <c r="BI725" s="32">
        <f t="shared" si="1668"/>
        <v>3.7394259741512065E-3</v>
      </c>
      <c r="BJ725" s="32">
        <f t="shared" si="1668"/>
        <v>3.5792430372036825E-2</v>
      </c>
      <c r="BK725" s="32">
        <f t="shared" si="1668"/>
        <v>2.251975842713641E-2</v>
      </c>
      <c r="BL725" s="32">
        <f t="shared" si="1668"/>
        <v>1.4168904272362266E-2</v>
      </c>
      <c r="BM725" s="32">
        <f t="shared" si="1668"/>
        <v>2.3468763127720588E-2</v>
      </c>
      <c r="BN725" s="32">
        <f t="shared" si="1668"/>
        <v>1.476599579091053E-2</v>
      </c>
      <c r="BO725" s="32">
        <f t="shared" si="1668"/>
        <v>9.2904185240018748E-3</v>
      </c>
      <c r="BP725" s="32">
        <f t="shared" si="1668"/>
        <v>1.5388249331494451E-2</v>
      </c>
      <c r="BQ725" s="32">
        <f t="shared" si="1668"/>
        <v>9.6819258697932922E-3</v>
      </c>
      <c r="BR725" s="32">
        <f t="shared" si="1668"/>
        <v>6.0916408701748616E-3</v>
      </c>
      <c r="BS725" s="32">
        <f t="shared" si="1668"/>
        <v>9.3491903544508301E-3</v>
      </c>
      <c r="BT725" s="32">
        <f t="shared" si="1668"/>
        <v>5.8822914812746022E-3</v>
      </c>
      <c r="BU725" s="32">
        <f t="shared" si="1668"/>
        <v>3.7009999538840524E-3</v>
      </c>
      <c r="BV725" s="32">
        <f t="shared" si="1668"/>
        <v>6.1301770118409125E-3</v>
      </c>
      <c r="BW725" s="32">
        <f t="shared" si="1668"/>
        <v>3.8569637207451343E-3</v>
      </c>
      <c r="BX725" s="32">
        <f t="shared" si="1668"/>
        <v>2.4267111886670935E-3</v>
      </c>
      <c r="BY725" s="32">
        <f t="shared" si="1668"/>
        <v>4.0194999536631174E-3</v>
      </c>
      <c r="BZ725" s="32">
        <f t="shared" si="1668"/>
        <v>2.5289751775307658E-3</v>
      </c>
      <c r="CA725" s="32">
        <f t="shared" si="1668"/>
        <v>1.5911719174764815E-3</v>
      </c>
      <c r="CB725" s="32">
        <f t="shared" si="1668"/>
        <v>1.3480966079369052E-2</v>
      </c>
      <c r="CC725" s="32">
        <f t="shared" ref="CC725:CS725" si="1669">CC724/$O724</f>
        <v>8.48190794299882E-3</v>
      </c>
      <c r="CD725" s="32">
        <f t="shared" si="1669"/>
        <v>5.3366177119610102E-3</v>
      </c>
      <c r="CE725" s="32">
        <f t="shared" si="1669"/>
        <v>8.839343860167834E-3</v>
      </c>
      <c r="CF725" s="32">
        <f t="shared" si="1669"/>
        <v>5.5615080148591562E-3</v>
      </c>
      <c r="CG725" s="32">
        <f t="shared" si="1669"/>
        <v>3.4991705140833104E-3</v>
      </c>
      <c r="CH725" s="32">
        <f t="shared" si="1669"/>
        <v>5.795875415624787E-3</v>
      </c>
      <c r="CI725" s="32">
        <f t="shared" si="1669"/>
        <v>3.6466289904588433E-3</v>
      </c>
      <c r="CJ725" s="32">
        <f t="shared" si="1669"/>
        <v>2.2943735053734559E-3</v>
      </c>
      <c r="CK725" s="32">
        <f t="shared" si="1669"/>
        <v>2.1960911783302717E-2</v>
      </c>
      <c r="CL725" s="32">
        <f t="shared" si="1669"/>
        <v>1.3817291060123318E-2</v>
      </c>
      <c r="CM725" s="32">
        <f t="shared" si="1669"/>
        <v>8.6935157394203398E-3</v>
      </c>
      <c r="CN725" s="32">
        <f t="shared" si="1669"/>
        <v>1.4399565253153553E-2</v>
      </c>
      <c r="CO725" s="32">
        <f t="shared" si="1669"/>
        <v>9.0598690166105115E-3</v>
      </c>
      <c r="CP725" s="32">
        <f t="shared" si="1669"/>
        <v>5.7002572754870527E-3</v>
      </c>
      <c r="CQ725" s="32">
        <f t="shared" si="1669"/>
        <v>9.4416607801082846E-3</v>
      </c>
      <c r="CR725" s="32">
        <f t="shared" si="1669"/>
        <v>5.9404717061382175E-3</v>
      </c>
      <c r="CS725" s="32">
        <f t="shared" si="1669"/>
        <v>3.7376055879677528E-3</v>
      </c>
    </row>
    <row r="726" spans="1:111" ht="13.15" thickTop="1" x14ac:dyDescent="0.35">
      <c r="H726" s="34">
        <f t="shared" si="1665"/>
        <v>2.035491163870184E-13</v>
      </c>
      <c r="I726" s="34">
        <f t="shared" ref="I726:J726" si="1670">I721</f>
        <v>-0.46334335275022598</v>
      </c>
      <c r="J726" s="34">
        <f t="shared" si="1670"/>
        <v>-0.64861013339679441</v>
      </c>
      <c r="K726" s="34">
        <f t="shared" si="1661"/>
        <v>-0.46334335275035798</v>
      </c>
      <c r="L726" s="34">
        <f>$CE$6-$CE$7*SUMPRODUCT($B$6:$CD$6,Q725:CS725)</f>
        <v>-1.6484591469634324E-12</v>
      </c>
    </row>
    <row r="728" spans="1:111" ht="27.75" customHeight="1" x14ac:dyDescent="0.35">
      <c r="A728" s="40" t="s">
        <v>354</v>
      </c>
      <c r="B728" s="40"/>
      <c r="C728" s="40">
        <f>1+C670</f>
        <v>13</v>
      </c>
      <c r="D728" s="40"/>
    </row>
    <row r="729" spans="1:111" ht="13.15" x14ac:dyDescent="0.35">
      <c r="B729" s="37" t="s">
        <v>349</v>
      </c>
      <c r="D729" s="37" t="s">
        <v>350</v>
      </c>
      <c r="F729" s="37" t="s">
        <v>348</v>
      </c>
      <c r="H729" s="37" t="s">
        <v>355</v>
      </c>
      <c r="I729" s="37"/>
      <c r="J729" s="37"/>
      <c r="K729" s="37"/>
      <c r="M729" s="37" t="s">
        <v>356</v>
      </c>
      <c r="N729" s="37" t="s">
        <v>357</v>
      </c>
      <c r="P729" s="37" t="s">
        <v>358</v>
      </c>
      <c r="R729" s="37" t="s">
        <v>359</v>
      </c>
      <c r="T729" s="37" t="s">
        <v>360</v>
      </c>
      <c r="V729" s="37" t="s">
        <v>361</v>
      </c>
      <c r="X729" s="37" t="s">
        <v>362</v>
      </c>
      <c r="Y729" s="37"/>
      <c r="Z729" s="37"/>
      <c r="AA729" s="37"/>
      <c r="AC729" s="37" t="s">
        <v>336</v>
      </c>
    </row>
    <row r="730" spans="1:111" ht="13.15" x14ac:dyDescent="0.35">
      <c r="B730" s="36">
        <f>K723</f>
        <v>-0.4884722929615235</v>
      </c>
      <c r="D730" s="36">
        <f>$CE$3-$CE$7*SUMPRODUCT($B$3:$CD$3,AE732:DG732)</f>
        <v>-2.3590018827235326E-12</v>
      </c>
      <c r="F730" s="36">
        <f>SUMPRODUCT(D730:D733,D730:D733)</f>
        <v>1.2044202083169573E-23</v>
      </c>
      <c r="H730" s="36">
        <f t="shared" ref="H730:K733" si="1671">X672</f>
        <v>-2.8081022739733612E-3</v>
      </c>
      <c r="I730" s="36">
        <f t="shared" si="1671"/>
        <v>1.6355359756456411E-6</v>
      </c>
      <c r="J730" s="36">
        <f t="shared" si="1671"/>
        <v>-2.250081633748454E-6</v>
      </c>
      <c r="K730" s="36">
        <f t="shared" si="1671"/>
        <v>-2.0982136216573296E-6</v>
      </c>
      <c r="M730" s="36">
        <f t="array" ref="M730:M733">MMULT(H730:K733,D730:D733)</f>
        <v>6.6260090097047553E-15</v>
      </c>
      <c r="N730" s="36">
        <f>IFERROR(M730/(MAX(ABS(M730),ABS(M731),ABS(M732),ABS(M733))),0)</f>
        <v>1</v>
      </c>
      <c r="P730" s="36">
        <f>L781</f>
        <v>2.5579538487363607E-13</v>
      </c>
      <c r="R730" s="36">
        <f>H781*J781</f>
        <v>-7.1560236229811156E-15</v>
      </c>
      <c r="T730" s="36">
        <f>P730-D730</f>
        <v>2.6147972675971687E-12</v>
      </c>
      <c r="V730" s="36">
        <f t="array" ref="V730:V733">MMULT(H730:K733,T730:T733)</f>
        <v>-7.3443086116403028E-15</v>
      </c>
      <c r="X730" s="36">
        <f t="array" ref="X730:AA733">H730:K733+MMULT(R730:R733,TRANSPOSE(R730:R733))*((SUMPRODUCT(R730:R733,T730:T733)+SUMPRODUCT(V730:V733,T730:T733))/SUMPRODUCT(R730:R733,T730:T733)^2)-(MMULT(V730:V733,TRANSPOSE(R730:R733))+MMULT(R730:R733,TRANSPOSE(V730:V733)))/SUMPRODUCT(R730:R733,T730:T733)</f>
        <v>-2.7037575339169278E-3</v>
      </c>
      <c r="Y730" s="36">
        <v>1.5292162930368716E-5</v>
      </c>
      <c r="Z730" s="36">
        <v>1.8660534292610142E-5</v>
      </c>
      <c r="AA730" s="36">
        <v>-2.4019317800197089E-5</v>
      </c>
      <c r="AC730" s="43">
        <f>SUM(AE730:DG730)</f>
        <v>-1.6469506083636327</v>
      </c>
      <c r="AD730" s="37" t="s">
        <v>363</v>
      </c>
      <c r="AE730" s="36">
        <f t="shared" ref="AE730:BJ730" si="1672">SUMPRODUCT(B$3:B$6,$B730:$B733)</f>
        <v>0.94689457154417722</v>
      </c>
      <c r="AF730" s="36">
        <f t="shared" si="1672"/>
        <v>0.48355121879381924</v>
      </c>
      <c r="AG730" s="36">
        <f t="shared" si="1672"/>
        <v>2.0207866043461253E-2</v>
      </c>
      <c r="AH730" s="36">
        <f t="shared" si="1672"/>
        <v>0.52482845095093911</v>
      </c>
      <c r="AI730" s="36">
        <f t="shared" si="1672"/>
        <v>6.1485098200581179E-2</v>
      </c>
      <c r="AJ730" s="36">
        <f t="shared" si="1672"/>
        <v>-0.40185825454977681</v>
      </c>
      <c r="AK730" s="36">
        <f t="shared" si="1672"/>
        <v>0.1027623303577011</v>
      </c>
      <c r="AL730" s="36">
        <f t="shared" si="1672"/>
        <v>-0.36058102239265688</v>
      </c>
      <c r="AM730" s="36">
        <f t="shared" si="1672"/>
        <v>-0.82392437514301486</v>
      </c>
      <c r="AN730" s="36">
        <f t="shared" si="1672"/>
        <v>1.3128835956249849</v>
      </c>
      <c r="AO730" s="36">
        <f t="shared" si="1672"/>
        <v>0.84954024287462693</v>
      </c>
      <c r="AP730" s="36">
        <f t="shared" si="1672"/>
        <v>0.38619689012426894</v>
      </c>
      <c r="AQ730" s="36">
        <f t="shared" si="1672"/>
        <v>0.8908174750317468</v>
      </c>
      <c r="AR730" s="36">
        <f t="shared" si="1672"/>
        <v>0.42747412228138887</v>
      </c>
      <c r="AS730" s="36">
        <f t="shared" si="1672"/>
        <v>-3.5869230468969115E-2</v>
      </c>
      <c r="AT730" s="36">
        <f t="shared" si="1672"/>
        <v>0.46875135443850879</v>
      </c>
      <c r="AU730" s="36">
        <f t="shared" si="1672"/>
        <v>5.4080016881508097E-3</v>
      </c>
      <c r="AV730" s="36">
        <f t="shared" si="1672"/>
        <v>-0.45793535106220717</v>
      </c>
      <c r="AW730" s="36">
        <f t="shared" si="1672"/>
        <v>1.8008689610660618</v>
      </c>
      <c r="AX730" s="36">
        <f t="shared" si="1672"/>
        <v>1.3375256083157039</v>
      </c>
      <c r="AY730" s="36">
        <f t="shared" si="1672"/>
        <v>0.8741822555653459</v>
      </c>
      <c r="AZ730" s="36">
        <f t="shared" si="1672"/>
        <v>1.3788028404728236</v>
      </c>
      <c r="BA730" s="36">
        <f t="shared" si="1672"/>
        <v>0.91545948772246577</v>
      </c>
      <c r="BB730" s="36">
        <f t="shared" si="1672"/>
        <v>0.45211613497210779</v>
      </c>
      <c r="BC730" s="36">
        <f t="shared" si="1672"/>
        <v>0.95673671987958575</v>
      </c>
      <c r="BD730" s="36">
        <f t="shared" si="1672"/>
        <v>0.49339336712922771</v>
      </c>
      <c r="BE730" s="36">
        <f t="shared" si="1672"/>
        <v>3.0050014378869727E-2</v>
      </c>
      <c r="BF730" s="36">
        <f t="shared" si="1672"/>
        <v>0.45842227858265372</v>
      </c>
      <c r="BG730" s="36">
        <f t="shared" si="1672"/>
        <v>-4.9210741677042646E-3</v>
      </c>
      <c r="BH730" s="36">
        <f t="shared" si="1672"/>
        <v>-0.46826442691806225</v>
      </c>
      <c r="BI730" s="36">
        <f t="shared" si="1672"/>
        <v>3.6356157989415661E-2</v>
      </c>
      <c r="BJ730" s="36">
        <f t="shared" si="1672"/>
        <v>-0.42698719476094232</v>
      </c>
      <c r="BK730" s="36">
        <f t="shared" ref="BK730:CP730" si="1673">SUMPRODUCT(AH$3:AH$6,$B730:$B733)</f>
        <v>-0.89033054751130036</v>
      </c>
      <c r="BL730" s="36">
        <f t="shared" si="1673"/>
        <v>-0.3857099626038224</v>
      </c>
      <c r="BM730" s="36">
        <f t="shared" si="1673"/>
        <v>-0.84905331535418038</v>
      </c>
      <c r="BN730" s="36">
        <f t="shared" si="1673"/>
        <v>-1.3123966681045385</v>
      </c>
      <c r="BO730" s="36">
        <f t="shared" si="1673"/>
        <v>0.82441130266346141</v>
      </c>
      <c r="BP730" s="36">
        <f t="shared" si="1673"/>
        <v>0.36106794991310343</v>
      </c>
      <c r="BQ730" s="36">
        <f t="shared" si="1673"/>
        <v>-0.10227540283725456</v>
      </c>
      <c r="BR730" s="36">
        <f t="shared" si="1673"/>
        <v>0.40234518207022335</v>
      </c>
      <c r="BS730" s="36">
        <f t="shared" si="1673"/>
        <v>-6.0998170680134613E-2</v>
      </c>
      <c r="BT730" s="36">
        <f t="shared" si="1673"/>
        <v>-0.52434152343049256</v>
      </c>
      <c r="BU730" s="36">
        <f t="shared" si="1673"/>
        <v>-1.9720938523014708E-2</v>
      </c>
      <c r="BV730" s="36">
        <f t="shared" si="1673"/>
        <v>-0.48306429127337269</v>
      </c>
      <c r="BW730" s="36">
        <f t="shared" si="1673"/>
        <v>-0.94640764402373068</v>
      </c>
      <c r="BX730" s="36">
        <f t="shared" si="1673"/>
        <v>1.3123966681045385</v>
      </c>
      <c r="BY730" s="36">
        <f t="shared" si="1673"/>
        <v>0.84905331535418038</v>
      </c>
      <c r="BZ730" s="36">
        <f t="shared" si="1673"/>
        <v>0.3857099626038224</v>
      </c>
      <c r="CA730" s="36">
        <f t="shared" si="1673"/>
        <v>0.89033054751130036</v>
      </c>
      <c r="CB730" s="36">
        <f t="shared" si="1673"/>
        <v>0.42698719476094232</v>
      </c>
      <c r="CC730" s="36">
        <f t="shared" si="1673"/>
        <v>-3.6356157989415661E-2</v>
      </c>
      <c r="CD730" s="36">
        <f t="shared" si="1673"/>
        <v>0.46826442691806225</v>
      </c>
      <c r="CE730" s="36">
        <f t="shared" si="1673"/>
        <v>4.9210741677042646E-3</v>
      </c>
      <c r="CF730" s="36">
        <f t="shared" si="1673"/>
        <v>-0.45842227858265372</v>
      </c>
      <c r="CG730" s="36">
        <f t="shared" si="1673"/>
        <v>-3.0050014378869727E-2</v>
      </c>
      <c r="CH730" s="36">
        <f t="shared" si="1673"/>
        <v>-0.49339336712922771</v>
      </c>
      <c r="CI730" s="36">
        <f t="shared" si="1673"/>
        <v>-0.95673671987958575</v>
      </c>
      <c r="CJ730" s="36">
        <f t="shared" si="1673"/>
        <v>-0.45211613497210779</v>
      </c>
      <c r="CK730" s="36">
        <f t="shared" si="1673"/>
        <v>-0.91545948772246577</v>
      </c>
      <c r="CL730" s="36">
        <f t="shared" si="1673"/>
        <v>-1.3788028404728236</v>
      </c>
      <c r="CM730" s="36">
        <f t="shared" si="1673"/>
        <v>-0.8741822555653459</v>
      </c>
      <c r="CN730" s="36">
        <f t="shared" si="1673"/>
        <v>-1.3375256083157039</v>
      </c>
      <c r="CO730" s="36">
        <f t="shared" si="1673"/>
        <v>-1.8008689610660618</v>
      </c>
      <c r="CP730" s="36">
        <f t="shared" si="1673"/>
        <v>0.33593900970193796</v>
      </c>
      <c r="CQ730" s="36">
        <f t="shared" ref="CQ730:DG730" si="1674">SUMPRODUCT(BN$3:BN$6,$B730:$B733)</f>
        <v>-0.12740434304842002</v>
      </c>
      <c r="CR730" s="36">
        <f t="shared" si="1674"/>
        <v>-0.59074769579877806</v>
      </c>
      <c r="CS730" s="36">
        <f t="shared" si="1674"/>
        <v>-8.6127110891300096E-2</v>
      </c>
      <c r="CT730" s="36">
        <f t="shared" si="1674"/>
        <v>-0.54947046364165808</v>
      </c>
      <c r="CU730" s="36">
        <f t="shared" si="1674"/>
        <v>-1.0128138163920162</v>
      </c>
      <c r="CV730" s="36">
        <f t="shared" si="1674"/>
        <v>-0.50819323148453821</v>
      </c>
      <c r="CW730" s="36">
        <f t="shared" si="1674"/>
        <v>-0.97153658423489619</v>
      </c>
      <c r="CX730" s="36">
        <f t="shared" si="1674"/>
        <v>-1.4348799369852543</v>
      </c>
      <c r="CY730" s="36">
        <f t="shared" si="1674"/>
        <v>0.82392437514301486</v>
      </c>
      <c r="CZ730" s="36">
        <f t="shared" si="1674"/>
        <v>0.36058102239265688</v>
      </c>
      <c r="DA730" s="36">
        <f t="shared" si="1674"/>
        <v>-0.1027623303577011</v>
      </c>
      <c r="DB730" s="36">
        <f t="shared" si="1674"/>
        <v>0.40185825454977681</v>
      </c>
      <c r="DC730" s="36">
        <f t="shared" si="1674"/>
        <v>-6.1485098200581179E-2</v>
      </c>
      <c r="DD730" s="36">
        <f t="shared" si="1674"/>
        <v>-0.52482845095093911</v>
      </c>
      <c r="DE730" s="36">
        <f t="shared" si="1674"/>
        <v>-2.0207866043461253E-2</v>
      </c>
      <c r="DF730" s="36">
        <f t="shared" si="1674"/>
        <v>-0.48355121879381924</v>
      </c>
      <c r="DG730" s="36">
        <f t="shared" si="1674"/>
        <v>-0.94689457154417722</v>
      </c>
    </row>
    <row r="731" spans="1:111" ht="13.15" x14ac:dyDescent="0.35">
      <c r="B731" s="35">
        <f t="shared" ref="B731:B733" si="1675">K724</f>
        <v>0.42698719476094232</v>
      </c>
      <c r="D731" s="35">
        <f>$CE$4-$CE$7*SUMPRODUCT($B$4:$CD$4,AE732:DG732)</f>
        <v>1.1084466677857563E-12</v>
      </c>
      <c r="F731" s="37" t="s">
        <v>364</v>
      </c>
      <c r="H731" s="35">
        <f t="shared" si="1671"/>
        <v>1.6355359756456411E-6</v>
      </c>
      <c r="I731" s="35">
        <f t="shared" si="1671"/>
        <v>-2.573982044085113E-3</v>
      </c>
      <c r="J731" s="35">
        <f t="shared" si="1671"/>
        <v>-1.2358713945222243E-6</v>
      </c>
      <c r="K731" s="35">
        <f t="shared" si="1671"/>
        <v>1.4816040667162524E-6</v>
      </c>
      <c r="M731" s="35">
        <v>-2.8613894482777137E-15</v>
      </c>
      <c r="N731" s="35">
        <f>IFERROR(M731/(MAX(ABS(M730),ABS(M731),ABS(M732),ABS(M733))),0)</f>
        <v>-0.43184207025477811</v>
      </c>
      <c r="P731" s="35">
        <f>L782</f>
        <v>0</v>
      </c>
      <c r="R731" s="35">
        <f>H782*J782</f>
        <v>3.0902720561402626E-15</v>
      </c>
      <c r="T731" s="35">
        <f>P731-D731</f>
        <v>-1.1084466677857563E-12</v>
      </c>
      <c r="V731" s="35">
        <v>2.8618078108320785E-15</v>
      </c>
      <c r="X731" s="35">
        <v>1.5292162930368716E-5</v>
      </c>
      <c r="Y731" s="35">
        <v>-2.605236053594185E-3</v>
      </c>
      <c r="Z731" s="35">
        <v>-4.8665533253333454E-5</v>
      </c>
      <c r="AA731" s="35">
        <v>5.1602188569054887E-5</v>
      </c>
      <c r="AC731" s="43">
        <f t="shared" ref="AC731:AC732" si="1676">SUM(AE731:DG731)</f>
        <v>103.79476315504502</v>
      </c>
      <c r="AD731" s="37" t="s">
        <v>365</v>
      </c>
      <c r="AE731" s="35">
        <f>EXP(AE730)</f>
        <v>2.5776923779511658</v>
      </c>
      <c r="AF731" s="35">
        <f t="shared" ref="AF731:CQ731" si="1677">EXP(AF730)</f>
        <v>1.6218236383378539</v>
      </c>
      <c r="AG731" s="35">
        <f t="shared" si="1677"/>
        <v>1.020413427284947</v>
      </c>
      <c r="AH731" s="35">
        <f t="shared" si="1677"/>
        <v>1.6901688766440741</v>
      </c>
      <c r="AI731" s="35">
        <f t="shared" si="1677"/>
        <v>1.0634146496189185</v>
      </c>
      <c r="AJ731" s="35">
        <f t="shared" si="1677"/>
        <v>0.66907557738815737</v>
      </c>
      <c r="AK731" s="35">
        <f t="shared" si="1677"/>
        <v>1.1082279856244395</v>
      </c>
      <c r="AL731" s="35">
        <f t="shared" si="1677"/>
        <v>0.69727107824318901</v>
      </c>
      <c r="AM731" s="35">
        <f t="shared" si="1677"/>
        <v>0.43870662251907822</v>
      </c>
      <c r="AN731" s="35">
        <f t="shared" si="1677"/>
        <v>3.7168762419801018</v>
      </c>
      <c r="AO731" s="35">
        <f t="shared" si="1677"/>
        <v>2.3385714298503855</v>
      </c>
      <c r="AP731" s="35">
        <f t="shared" si="1677"/>
        <v>1.4713743413740905</v>
      </c>
      <c r="AQ731" s="35">
        <f t="shared" si="1677"/>
        <v>2.4371211228571088</v>
      </c>
      <c r="AR731" s="35">
        <f t="shared" si="1677"/>
        <v>1.5333794987917808</v>
      </c>
      <c r="AS731" s="35">
        <f t="shared" si="1677"/>
        <v>0.96476644729027261</v>
      </c>
      <c r="AT731" s="35">
        <f t="shared" si="1677"/>
        <v>1.5979976143386734</v>
      </c>
      <c r="AU731" s="35">
        <f t="shared" si="1677"/>
        <v>1.0054226513257964</v>
      </c>
      <c r="AV731" s="35">
        <f t="shared" si="1677"/>
        <v>0.63258837105169363</v>
      </c>
      <c r="AW731" s="35">
        <f t="shared" si="1677"/>
        <v>6.0549066572088774</v>
      </c>
      <c r="AX731" s="35">
        <f t="shared" si="1677"/>
        <v>3.8096053775027436</v>
      </c>
      <c r="AY731" s="35">
        <f t="shared" si="1677"/>
        <v>2.3969144288985458</v>
      </c>
      <c r="AZ731" s="35">
        <f t="shared" si="1677"/>
        <v>3.9701458834019694</v>
      </c>
      <c r="BA731" s="35">
        <f t="shared" si="1677"/>
        <v>2.4979227530900587</v>
      </c>
      <c r="BB731" s="35">
        <f t="shared" si="1677"/>
        <v>1.5716344597036229</v>
      </c>
      <c r="BC731" s="35">
        <f t="shared" si="1677"/>
        <v>2.6031876671009528</v>
      </c>
      <c r="BD731" s="35">
        <f t="shared" si="1677"/>
        <v>1.6378646768120604</v>
      </c>
      <c r="BE731" s="35">
        <f t="shared" si="1677"/>
        <v>1.0305060727858166</v>
      </c>
      <c r="BF731" s="35">
        <f t="shared" si="1677"/>
        <v>1.5815767280475952</v>
      </c>
      <c r="BG731" s="35">
        <f t="shared" si="1677"/>
        <v>0.99509101447993797</v>
      </c>
      <c r="BH731" s="35">
        <f t="shared" si="1677"/>
        <v>0.62608794726076245</v>
      </c>
      <c r="BI731" s="35">
        <f t="shared" si="1677"/>
        <v>1.0370251255098588</v>
      </c>
      <c r="BJ731" s="35">
        <f t="shared" si="1677"/>
        <v>0.65247190723315696</v>
      </c>
      <c r="BK731" s="35">
        <f t="shared" si="1677"/>
        <v>0.41052003394726438</v>
      </c>
      <c r="BL731" s="35">
        <f t="shared" si="1677"/>
        <v>0.67996771314807525</v>
      </c>
      <c r="BM731" s="35">
        <f t="shared" si="1677"/>
        <v>0.42781975068980621</v>
      </c>
      <c r="BN731" s="35">
        <f t="shared" si="1677"/>
        <v>0.2691741615685066</v>
      </c>
      <c r="BO731" s="35">
        <f t="shared" si="1677"/>
        <v>2.2805378235323697</v>
      </c>
      <c r="BP731" s="35">
        <f t="shared" si="1677"/>
        <v>1.4348609562434098</v>
      </c>
      <c r="BQ731" s="35">
        <f t="shared" si="1677"/>
        <v>0.90278088901099496</v>
      </c>
      <c r="BR731" s="35">
        <f t="shared" si="1677"/>
        <v>1.4953274038105762</v>
      </c>
      <c r="BS731" s="35">
        <f t="shared" si="1677"/>
        <v>0.94082496084422629</v>
      </c>
      <c r="BT731" s="35">
        <f t="shared" si="1677"/>
        <v>0.59194501798862798</v>
      </c>
      <c r="BU731" s="35">
        <f t="shared" si="1677"/>
        <v>0.98047224716645465</v>
      </c>
      <c r="BV731" s="35">
        <f t="shared" si="1677"/>
        <v>0.61689016144459274</v>
      </c>
      <c r="BW731" s="35">
        <f t="shared" si="1677"/>
        <v>0.38813283332284798</v>
      </c>
      <c r="BX731" s="35">
        <f t="shared" si="1677"/>
        <v>3.715066833209002</v>
      </c>
      <c r="BY731" s="35">
        <f t="shared" si="1677"/>
        <v>2.3374329922534529</v>
      </c>
      <c r="BZ731" s="35">
        <f t="shared" si="1677"/>
        <v>1.4706580631163468</v>
      </c>
      <c r="CA731" s="35">
        <f t="shared" si="1677"/>
        <v>2.435934710383612</v>
      </c>
      <c r="CB731" s="35">
        <f t="shared" si="1677"/>
        <v>1.5326330358659501</v>
      </c>
      <c r="CC731" s="35">
        <f t="shared" si="1677"/>
        <v>0.96429679031001758</v>
      </c>
      <c r="CD731" s="35">
        <f t="shared" si="1677"/>
        <v>1.5972196947332464</v>
      </c>
      <c r="CE731" s="35">
        <f t="shared" si="1677"/>
        <v>1.004933202539898</v>
      </c>
      <c r="CF731" s="35">
        <f t="shared" si="1677"/>
        <v>0.63228042134539209</v>
      </c>
      <c r="CG731" s="35">
        <f t="shared" si="1677"/>
        <v>0.97039699853165529</v>
      </c>
      <c r="CH731" s="35">
        <f t="shared" si="1677"/>
        <v>0.61055105110783625</v>
      </c>
      <c r="CI731" s="35">
        <f t="shared" si="1677"/>
        <v>0.38414441365022778</v>
      </c>
      <c r="CJ731" s="35">
        <f t="shared" si="1677"/>
        <v>0.63628027104252916</v>
      </c>
      <c r="CK731" s="35">
        <f t="shared" si="1677"/>
        <v>0.40033263589234241</v>
      </c>
      <c r="CL731" s="35">
        <f t="shared" si="1677"/>
        <v>0.25187991307339874</v>
      </c>
      <c r="CM731" s="35">
        <f t="shared" si="1677"/>
        <v>0.4172030456921777</v>
      </c>
      <c r="CN731" s="35">
        <f t="shared" si="1677"/>
        <v>0.26249437957679378</v>
      </c>
      <c r="CO731" s="35">
        <f t="shared" si="1677"/>
        <v>0.16515531231343022</v>
      </c>
      <c r="CP731" s="35">
        <f t="shared" si="1677"/>
        <v>1.3992536813093066</v>
      </c>
      <c r="CQ731" s="35">
        <f t="shared" si="1677"/>
        <v>0.88037762604645764</v>
      </c>
      <c r="CR731" s="35">
        <f t="shared" ref="CR731:DG731" si="1678">EXP(CR730)</f>
        <v>0.55391297146201135</v>
      </c>
      <c r="CS731" s="35">
        <f t="shared" si="1678"/>
        <v>0.91747760241212162</v>
      </c>
      <c r="CT731" s="35">
        <f t="shared" si="1678"/>
        <v>0.57725540718719071</v>
      </c>
      <c r="CU731" s="35">
        <f t="shared" si="1678"/>
        <v>0.36319557474839431</v>
      </c>
      <c r="CV731" s="35">
        <f t="shared" si="1678"/>
        <v>0.60158151604092291</v>
      </c>
      <c r="CW731" s="35">
        <f t="shared" si="1678"/>
        <v>0.37850099237899654</v>
      </c>
      <c r="CX731" s="35">
        <f t="shared" si="1678"/>
        <v>0.23814395457944826</v>
      </c>
      <c r="CY731" s="35">
        <f t="shared" si="1678"/>
        <v>2.279427637216743</v>
      </c>
      <c r="CZ731" s="35">
        <f t="shared" si="1678"/>
        <v>1.4341624530298207</v>
      </c>
      <c r="DA731" s="35">
        <f t="shared" si="1678"/>
        <v>0.90234140715779021</v>
      </c>
      <c r="DB731" s="35">
        <f t="shared" si="1678"/>
        <v>1.4945994649866889</v>
      </c>
      <c r="DC731" s="35">
        <f t="shared" si="1678"/>
        <v>0.94036695879481857</v>
      </c>
      <c r="DD731" s="35">
        <f t="shared" si="1678"/>
        <v>0.59165685383200084</v>
      </c>
      <c r="DE731" s="35">
        <f t="shared" si="1678"/>
        <v>0.97999494446161706</v>
      </c>
      <c r="DF731" s="35">
        <f t="shared" si="1678"/>
        <v>0.61658985376786246</v>
      </c>
      <c r="DG731" s="35">
        <f t="shared" si="1678"/>
        <v>0.38794388677008568</v>
      </c>
    </row>
    <row r="732" spans="1:111" ht="13.15" x14ac:dyDescent="0.35">
      <c r="B732" s="36">
        <f t="shared" si="1675"/>
        <v>-0.42206612059323806</v>
      </c>
      <c r="D732" s="36">
        <f>$CE$5-$CE$7*SUMPRODUCT($B$5:$CD$5,AE732:DG732)</f>
        <v>1.5916157281026244E-12</v>
      </c>
      <c r="F732" s="36">
        <f>SUMPRODUCT($B$7:$CD$7, LN(AE732:DG732))</f>
        <v>-2480.3390488774953</v>
      </c>
      <c r="H732" s="36">
        <f t="shared" si="1671"/>
        <v>-2.250081633748454E-6</v>
      </c>
      <c r="I732" s="36">
        <f t="shared" si="1671"/>
        <v>-1.2358713945222243E-6</v>
      </c>
      <c r="J732" s="36">
        <f t="shared" si="1671"/>
        <v>-2.724574540531485E-3</v>
      </c>
      <c r="K732" s="36">
        <f t="shared" si="1671"/>
        <v>4.3403193957739644E-7</v>
      </c>
      <c r="M732" s="36">
        <v>-4.3332531257375394E-15</v>
      </c>
      <c r="N732" s="36">
        <f>IFERROR(M732/(MAX(ABS(M730),ABS(M731),ABS(M732),ABS(M733))),0)</f>
        <v>-0.6539763407189545</v>
      </c>
      <c r="P732" s="36">
        <f>L783</f>
        <v>0</v>
      </c>
      <c r="R732" s="36">
        <f>H783*J783</f>
        <v>4.6798701430555849E-15</v>
      </c>
      <c r="T732" s="36">
        <f>P732-D732</f>
        <v>-1.5916157281026244E-12</v>
      </c>
      <c r="V732" s="36">
        <v>4.3326775652400374E-15</v>
      </c>
      <c r="X732" s="36">
        <v>1.8660534292610142E-5</v>
      </c>
      <c r="Y732" s="36">
        <v>-4.8665533253333454E-5</v>
      </c>
      <c r="Z732" s="36">
        <v>-2.7965513225115075E-3</v>
      </c>
      <c r="AA732" s="36">
        <v>7.6494714279976396E-5</v>
      </c>
      <c r="AC732" s="44">
        <f t="shared" si="1676"/>
        <v>1.0000000000000004</v>
      </c>
      <c r="AD732" s="37" t="s">
        <v>366</v>
      </c>
      <c r="AE732" s="36">
        <f t="shared" ref="AE732:BJ732" si="1679">AE731/$AC731</f>
        <v>2.4834512836651484E-2</v>
      </c>
      <c r="AF732" s="36">
        <f t="shared" si="1679"/>
        <v>1.5625293502671517E-2</v>
      </c>
      <c r="AG732" s="36">
        <f t="shared" si="1679"/>
        <v>9.8310685073840273E-3</v>
      </c>
      <c r="AH732" s="36">
        <f t="shared" si="1679"/>
        <v>1.6283758691364406E-2</v>
      </c>
      <c r="AI732" s="36">
        <f t="shared" si="1679"/>
        <v>1.024535937357867E-2</v>
      </c>
      <c r="AJ732" s="36">
        <f t="shared" si="1679"/>
        <v>6.4461400272065317E-3</v>
      </c>
      <c r="AK732" s="36">
        <f t="shared" si="1679"/>
        <v>1.0677108863084036E-2</v>
      </c>
      <c r="AL732" s="36">
        <f t="shared" si="1679"/>
        <v>6.7177866883479436E-3</v>
      </c>
      <c r="AM732" s="36">
        <f t="shared" si="1679"/>
        <v>4.2266739591067179E-3</v>
      </c>
      <c r="AN732" s="36">
        <f t="shared" si="1679"/>
        <v>3.5809862935261588E-2</v>
      </c>
      <c r="AO732" s="36">
        <f t="shared" si="1679"/>
        <v>2.2530726587401222E-2</v>
      </c>
      <c r="AP732" s="36">
        <f t="shared" si="1679"/>
        <v>1.4175805181772057E-2</v>
      </c>
      <c r="AQ732" s="36">
        <f t="shared" si="1679"/>
        <v>2.3480193497013156E-2</v>
      </c>
      <c r="AR732" s="36">
        <f t="shared" si="1679"/>
        <v>1.4773187511409143E-2</v>
      </c>
      <c r="AS732" s="36">
        <f t="shared" si="1679"/>
        <v>9.2949433860081941E-3</v>
      </c>
      <c r="AT732" s="36">
        <f t="shared" si="1679"/>
        <v>1.5395744118146306E-2</v>
      </c>
      <c r="AU732" s="36">
        <f t="shared" si="1679"/>
        <v>9.6866414139211536E-3</v>
      </c>
      <c r="AV732" s="36">
        <f t="shared" si="1679"/>
        <v>6.0946077800356369E-3</v>
      </c>
      <c r="AW732" s="36">
        <f t="shared" si="1679"/>
        <v>5.833537717277959E-2</v>
      </c>
      <c r="AX732" s="36">
        <f t="shared" si="1679"/>
        <v>3.6703252280773424E-2</v>
      </c>
      <c r="AY732" s="36">
        <f t="shared" si="1679"/>
        <v>2.3092826227833076E-2</v>
      </c>
      <c r="AZ732" s="36">
        <f t="shared" si="1679"/>
        <v>3.8249963319165754E-2</v>
      </c>
      <c r="BA732" s="36">
        <f t="shared" si="1679"/>
        <v>2.4065980567427554E-2</v>
      </c>
      <c r="BB732" s="36">
        <f t="shared" si="1679"/>
        <v>1.5141751008728348E-2</v>
      </c>
      <c r="BC732" s="36">
        <f t="shared" si="1679"/>
        <v>2.5080144585063521E-2</v>
      </c>
      <c r="BD732" s="36">
        <f t="shared" si="1679"/>
        <v>1.5779839242616459E-2</v>
      </c>
      <c r="BE732" s="36">
        <f t="shared" si="1679"/>
        <v>9.9283050653189743E-3</v>
      </c>
      <c r="BF732" s="36">
        <f t="shared" si="1679"/>
        <v>1.5237538773368467E-2</v>
      </c>
      <c r="BG732" s="36">
        <f t="shared" si="1679"/>
        <v>9.5871023183848447E-3</v>
      </c>
      <c r="BH732" s="36">
        <f t="shared" si="1679"/>
        <v>6.0319801137320769E-3</v>
      </c>
      <c r="BI732" s="36">
        <f t="shared" si="1679"/>
        <v>9.9911122101679316E-3</v>
      </c>
      <c r="BJ732" s="36">
        <f t="shared" si="1679"/>
        <v>6.2861736700387961E-3</v>
      </c>
      <c r="BK732" s="36">
        <f t="shared" ref="BK732:CP732" si="1680">BK731/$AC731</f>
        <v>3.955113162443887E-3</v>
      </c>
      <c r="BL732" s="36">
        <f t="shared" si="1680"/>
        <v>6.5510791920432732E-3</v>
      </c>
      <c r="BM732" s="36">
        <f t="shared" si="1680"/>
        <v>4.1217855090698932E-3</v>
      </c>
      <c r="BN732" s="36">
        <f t="shared" si="1680"/>
        <v>2.5933308520240425E-3</v>
      </c>
      <c r="BO732" s="36">
        <f t="shared" si="1680"/>
        <v>2.1971607759495356E-2</v>
      </c>
      <c r="BP732" s="36">
        <f t="shared" si="1680"/>
        <v>1.3824020717693284E-2</v>
      </c>
      <c r="BQ732" s="36">
        <f t="shared" si="1680"/>
        <v>8.6977498822599763E-3</v>
      </c>
      <c r="BR732" s="36">
        <f t="shared" si="1680"/>
        <v>1.4406578505091899E-2</v>
      </c>
      <c r="BS732" s="36">
        <f t="shared" si="1680"/>
        <v>9.0642815903809581E-3</v>
      </c>
      <c r="BT732" s="36">
        <f t="shared" si="1680"/>
        <v>5.7030335634987769E-3</v>
      </c>
      <c r="BU732" s="36">
        <f t="shared" si="1680"/>
        <v>9.4462593040639167E-3</v>
      </c>
      <c r="BV732" s="36">
        <f t="shared" si="1680"/>
        <v>5.9433649896488867E-3</v>
      </c>
      <c r="BW732" s="36">
        <f t="shared" si="1680"/>
        <v>3.7394259741512065E-3</v>
      </c>
      <c r="BX732" s="36">
        <f t="shared" si="1680"/>
        <v>3.5792430372036825E-2</v>
      </c>
      <c r="BY732" s="36">
        <f t="shared" si="1680"/>
        <v>2.251975842713641E-2</v>
      </c>
      <c r="BZ732" s="36">
        <f t="shared" si="1680"/>
        <v>1.4168904272362266E-2</v>
      </c>
      <c r="CA732" s="36">
        <f t="shared" si="1680"/>
        <v>2.3468763127720588E-2</v>
      </c>
      <c r="CB732" s="36">
        <f t="shared" si="1680"/>
        <v>1.476599579091053E-2</v>
      </c>
      <c r="CC732" s="36">
        <f t="shared" si="1680"/>
        <v>9.2904185240018748E-3</v>
      </c>
      <c r="CD732" s="36">
        <f t="shared" si="1680"/>
        <v>1.5388249331494451E-2</v>
      </c>
      <c r="CE732" s="36">
        <f t="shared" si="1680"/>
        <v>9.6819258697932922E-3</v>
      </c>
      <c r="CF732" s="36">
        <f t="shared" si="1680"/>
        <v>6.0916408701748616E-3</v>
      </c>
      <c r="CG732" s="36">
        <f t="shared" si="1680"/>
        <v>9.3491903544508301E-3</v>
      </c>
      <c r="CH732" s="36">
        <f t="shared" si="1680"/>
        <v>5.8822914812746022E-3</v>
      </c>
      <c r="CI732" s="36">
        <f t="shared" si="1680"/>
        <v>3.7009999538840524E-3</v>
      </c>
      <c r="CJ732" s="36">
        <f t="shared" si="1680"/>
        <v>6.1301770118409125E-3</v>
      </c>
      <c r="CK732" s="36">
        <f t="shared" si="1680"/>
        <v>3.8569637207451343E-3</v>
      </c>
      <c r="CL732" s="36">
        <f t="shared" si="1680"/>
        <v>2.4267111886670935E-3</v>
      </c>
      <c r="CM732" s="36">
        <f t="shared" si="1680"/>
        <v>4.0194999536631174E-3</v>
      </c>
      <c r="CN732" s="36">
        <f t="shared" si="1680"/>
        <v>2.5289751775307658E-3</v>
      </c>
      <c r="CO732" s="36">
        <f t="shared" si="1680"/>
        <v>1.5911719174764815E-3</v>
      </c>
      <c r="CP732" s="36">
        <f t="shared" si="1680"/>
        <v>1.3480966079369052E-2</v>
      </c>
      <c r="CQ732" s="36">
        <f t="shared" ref="CQ732:DG732" si="1681">CQ731/$AC731</f>
        <v>8.48190794299882E-3</v>
      </c>
      <c r="CR732" s="36">
        <f t="shared" si="1681"/>
        <v>5.3366177119610102E-3</v>
      </c>
      <c r="CS732" s="36">
        <f t="shared" si="1681"/>
        <v>8.839343860167834E-3</v>
      </c>
      <c r="CT732" s="36">
        <f t="shared" si="1681"/>
        <v>5.5615080148591562E-3</v>
      </c>
      <c r="CU732" s="36">
        <f t="shared" si="1681"/>
        <v>3.4991705140833104E-3</v>
      </c>
      <c r="CV732" s="36">
        <f t="shared" si="1681"/>
        <v>5.795875415624787E-3</v>
      </c>
      <c r="CW732" s="36">
        <f t="shared" si="1681"/>
        <v>3.6466289904588433E-3</v>
      </c>
      <c r="CX732" s="36">
        <f t="shared" si="1681"/>
        <v>2.2943735053734559E-3</v>
      </c>
      <c r="CY732" s="36">
        <f t="shared" si="1681"/>
        <v>2.1960911783302717E-2</v>
      </c>
      <c r="CZ732" s="36">
        <f t="shared" si="1681"/>
        <v>1.3817291060123318E-2</v>
      </c>
      <c r="DA732" s="36">
        <f t="shared" si="1681"/>
        <v>8.6935157394203398E-3</v>
      </c>
      <c r="DB732" s="36">
        <f t="shared" si="1681"/>
        <v>1.4399565253153553E-2</v>
      </c>
      <c r="DC732" s="36">
        <f t="shared" si="1681"/>
        <v>9.0598690166105115E-3</v>
      </c>
      <c r="DD732" s="36">
        <f t="shared" si="1681"/>
        <v>5.7002572754870527E-3</v>
      </c>
      <c r="DE732" s="36">
        <f t="shared" si="1681"/>
        <v>9.4416607801082846E-3</v>
      </c>
      <c r="DF732" s="36">
        <f t="shared" si="1681"/>
        <v>5.9404717061382175E-3</v>
      </c>
      <c r="DG732" s="36">
        <f t="shared" si="1681"/>
        <v>3.7376055879677528E-3</v>
      </c>
    </row>
    <row r="733" spans="1:111" x14ac:dyDescent="0.35">
      <c r="B733" s="35">
        <f t="shared" si="1675"/>
        <v>-0.46334335275035798</v>
      </c>
      <c r="D733" s="35">
        <f>$CE$6-$CE$7*SUMPRODUCT($B$6:$CD$6,AE732:DG732)</f>
        <v>-1.6484591469634324E-12</v>
      </c>
      <c r="H733" s="35">
        <f t="shared" si="1671"/>
        <v>-2.0982136216573296E-6</v>
      </c>
      <c r="I733" s="35">
        <f t="shared" si="1671"/>
        <v>1.4816040667162524E-6</v>
      </c>
      <c r="J733" s="35">
        <f t="shared" si="1671"/>
        <v>4.3403193957739644E-7</v>
      </c>
      <c r="K733" s="35">
        <f t="shared" si="1671"/>
        <v>-2.7785876833979189E-3</v>
      </c>
      <c r="M733" s="35">
        <v>4.5876710633733385E-15</v>
      </c>
      <c r="N733" s="35">
        <f>IFERROR(M733/(MAX(ABS(M730),ABS(M731),ABS(M732),ABS(M733))),0)</f>
        <v>0.69237320031621241</v>
      </c>
      <c r="P733" s="35">
        <f>L784</f>
        <v>0</v>
      </c>
      <c r="R733" s="35">
        <f>H784*J784</f>
        <v>-4.9546389773818517E-15</v>
      </c>
      <c r="T733" s="35">
        <f>P733-D733</f>
        <v>1.6484591469634324E-12</v>
      </c>
      <c r="V733" s="35">
        <v>-4.5882077767342374E-15</v>
      </c>
      <c r="X733" s="35">
        <v>-2.4019317800197089E-5</v>
      </c>
      <c r="Y733" s="35">
        <v>5.1602188569054887E-5</v>
      </c>
      <c r="Z733" s="35">
        <v>7.6494714279976396E-5</v>
      </c>
      <c r="AA733" s="35">
        <v>-2.8589637026645385E-3</v>
      </c>
    </row>
    <row r="734" spans="1:111" x14ac:dyDescent="0.35">
      <c r="B734" s="3"/>
    </row>
    <row r="735" spans="1:111" ht="13.5" thickBot="1" x14ac:dyDescent="0.4">
      <c r="B735" s="39" t="s">
        <v>367</v>
      </c>
      <c r="D735" s="39" t="s">
        <v>368</v>
      </c>
      <c r="E735" s="39" t="s">
        <v>369</v>
      </c>
      <c r="F735" s="39" t="s">
        <v>370</v>
      </c>
      <c r="H735" s="39" t="s">
        <v>347</v>
      </c>
      <c r="I735" s="39" t="s">
        <v>371</v>
      </c>
      <c r="J735" s="39" t="s">
        <v>372</v>
      </c>
      <c r="K735" s="39" t="s">
        <v>349</v>
      </c>
      <c r="L735" s="39" t="s">
        <v>373</v>
      </c>
      <c r="M735" s="39" t="s">
        <v>374</v>
      </c>
    </row>
    <row r="736" spans="1:111" ht="13.15" thickTop="1" x14ac:dyDescent="0.35">
      <c r="B736" s="32">
        <v>1</v>
      </c>
      <c r="D736" s="32">
        <v>0</v>
      </c>
      <c r="E736" s="32"/>
      <c r="F736" s="32" t="b">
        <v>0</v>
      </c>
      <c r="H736" s="32">
        <v>0</v>
      </c>
      <c r="I736" s="32">
        <f>B730</f>
        <v>-0.4884722929615235</v>
      </c>
      <c r="J736" s="32">
        <f>IF(SUMPRODUCT(L736:L739,N730:N733)&gt;0,N730,-N730)</f>
        <v>-1</v>
      </c>
      <c r="K736" s="32">
        <f>I736+J736*H736</f>
        <v>-0.4884722929615235</v>
      </c>
      <c r="L736" s="32">
        <f>D730</f>
        <v>-2.3590018827235326E-12</v>
      </c>
      <c r="M736" s="32">
        <f>SUMPRODUCT(L736:L739,J736:J739)</f>
        <v>5.0199037513760378E-12</v>
      </c>
    </row>
    <row r="737" spans="2:97" ht="13.5" thickBot="1" x14ac:dyDescent="0.4">
      <c r="H737" s="33">
        <f>H736</f>
        <v>0</v>
      </c>
      <c r="I737" s="33">
        <f>B731</f>
        <v>0.42698719476094232</v>
      </c>
      <c r="J737" s="32">
        <f>IF(SUMPRODUCT(L736:L739,N730:N733)&gt;0,N731,-N731)</f>
        <v>0.43184207025477811</v>
      </c>
      <c r="K737" s="33">
        <f t="shared" ref="K737:K739" si="1682">I737+J737*H737</f>
        <v>0.42698719476094232</v>
      </c>
      <c r="L737" s="32">
        <f>D731</f>
        <v>1.1084466677857563E-12</v>
      </c>
      <c r="M737" s="39" t="s">
        <v>375</v>
      </c>
    </row>
    <row r="738" spans="2:97" ht="13.15" thickTop="1" x14ac:dyDescent="0.35">
      <c r="H738" s="33">
        <f t="shared" ref="H738:H739" si="1683">H737</f>
        <v>0</v>
      </c>
      <c r="I738" s="32">
        <f>B732</f>
        <v>-0.42206612059323806</v>
      </c>
      <c r="J738" s="32">
        <f>IF(SUMPRODUCT(L736:L739,N730:N733)&gt;0,N732,-N732)</f>
        <v>0.6539763407189545</v>
      </c>
      <c r="K738" s="32">
        <f t="shared" si="1682"/>
        <v>-0.42206612059323806</v>
      </c>
      <c r="L738" s="32">
        <f>D732</f>
        <v>1.5916157281026244E-12</v>
      </c>
      <c r="M738" s="32">
        <f>F732</f>
        <v>-2480.3390488774953</v>
      </c>
    </row>
    <row r="739" spans="2:97" x14ac:dyDescent="0.35">
      <c r="H739" s="33">
        <f t="shared" si="1683"/>
        <v>0</v>
      </c>
      <c r="I739" s="34">
        <f>B733</f>
        <v>-0.46334335275035798</v>
      </c>
      <c r="J739" s="32">
        <f>IF(SUMPRODUCT(L736:L739,N730:N733)&gt;0,N733,-N733)</f>
        <v>-0.69237320031621241</v>
      </c>
      <c r="K739" s="34">
        <f t="shared" si="1682"/>
        <v>-0.46334335275035798</v>
      </c>
      <c r="L739" s="32">
        <f>D733</f>
        <v>-1.6484591469634324E-12</v>
      </c>
    </row>
    <row r="740" spans="2:97" ht="13.5" thickBot="1" x14ac:dyDescent="0.4">
      <c r="B740" s="39" t="s">
        <v>367</v>
      </c>
      <c r="D740" s="39" t="s">
        <v>368</v>
      </c>
      <c r="E740" s="39" t="s">
        <v>369</v>
      </c>
      <c r="F740" s="39" t="s">
        <v>370</v>
      </c>
      <c r="H740" s="39" t="s">
        <v>347</v>
      </c>
      <c r="I740" s="39" t="s">
        <v>371</v>
      </c>
      <c r="J740" s="39" t="s">
        <v>372</v>
      </c>
      <c r="K740" s="39" t="s">
        <v>349</v>
      </c>
      <c r="L740" s="39" t="s">
        <v>373</v>
      </c>
      <c r="M740" s="39" t="s">
        <v>374</v>
      </c>
      <c r="O740" s="45" t="s">
        <v>336</v>
      </c>
    </row>
    <row r="741" spans="2:97" ht="13.9" thickTop="1" thickBot="1" x14ac:dyDescent="0.4">
      <c r="B741" s="32">
        <f>1+B736</f>
        <v>2</v>
      </c>
      <c r="D741" s="32">
        <v>0</v>
      </c>
      <c r="E741" s="32">
        <f>H741</f>
        <v>2.035491163870184E-13</v>
      </c>
      <c r="F741" s="32" t="b">
        <f>OR(F736,M741*M736&lt;=0)</f>
        <v>1</v>
      </c>
      <c r="H741" s="32">
        <f>ABS(H723)</f>
        <v>2.035491163870184E-13</v>
      </c>
      <c r="I741" s="32">
        <f>I736</f>
        <v>-0.4884722929615235</v>
      </c>
      <c r="J741" s="32">
        <f>J736</f>
        <v>-1</v>
      </c>
      <c r="K741" s="32">
        <f>I741+J741*H741</f>
        <v>-0.48847229296172706</v>
      </c>
      <c r="L741" s="32">
        <f>$CE$3-$CE$7*SUMPRODUCT($B$3:$CD$3,Q743:CS743)</f>
        <v>7.0230044002528302E-11</v>
      </c>
      <c r="M741" s="32">
        <f>SUMPRODUCT(L741:L744,J741:J744)</f>
        <v>-1.4937303846314117E-10</v>
      </c>
      <c r="O741" s="46">
        <f>SUM(Q741:CS741)</f>
        <v>-1.6469506083639731</v>
      </c>
      <c r="P741" s="39" t="s">
        <v>363</v>
      </c>
      <c r="Q741" s="32">
        <f t="shared" ref="Q741:AV741" si="1684">SUMPRODUCT(B$3:B$6,$K741:$K744)</f>
        <v>0.94689457154430068</v>
      </c>
      <c r="R741" s="32">
        <f t="shared" si="1684"/>
        <v>0.48355121879380181</v>
      </c>
      <c r="S741" s="32">
        <f t="shared" si="1684"/>
        <v>2.020786604330288E-2</v>
      </c>
      <c r="T741" s="32">
        <f t="shared" si="1684"/>
        <v>0.52482845095119579</v>
      </c>
      <c r="U741" s="32">
        <f t="shared" si="1684"/>
        <v>6.1485098200696864E-2</v>
      </c>
      <c r="V741" s="32">
        <f t="shared" si="1684"/>
        <v>-0.40185825454980206</v>
      </c>
      <c r="W741" s="32">
        <f t="shared" si="1684"/>
        <v>0.10276233035809085</v>
      </c>
      <c r="X741" s="32">
        <f t="shared" si="1684"/>
        <v>-0.36058102239240808</v>
      </c>
      <c r="Y741" s="32">
        <f t="shared" si="1684"/>
        <v>-0.82392437514290706</v>
      </c>
      <c r="Z741" s="32">
        <f t="shared" si="1684"/>
        <v>1.3128835956251836</v>
      </c>
      <c r="AA741" s="32">
        <f t="shared" si="1684"/>
        <v>0.84954024287468477</v>
      </c>
      <c r="AB741" s="32">
        <f t="shared" si="1684"/>
        <v>0.38619689012418584</v>
      </c>
      <c r="AC741" s="32">
        <f t="shared" si="1684"/>
        <v>0.89081747503207875</v>
      </c>
      <c r="AD741" s="32">
        <f t="shared" si="1684"/>
        <v>0.42747412228157988</v>
      </c>
      <c r="AE741" s="32">
        <f t="shared" si="1684"/>
        <v>-3.5869230468919044E-2</v>
      </c>
      <c r="AF741" s="32">
        <f t="shared" si="1684"/>
        <v>0.46875135443897387</v>
      </c>
      <c r="AG741" s="32">
        <f t="shared" si="1684"/>
        <v>5.4080016884749393E-3</v>
      </c>
      <c r="AH741" s="32">
        <f t="shared" si="1684"/>
        <v>-0.45793535106202399</v>
      </c>
      <c r="AI741" s="32">
        <f t="shared" si="1684"/>
        <v>1.8008689610663611</v>
      </c>
      <c r="AJ741" s="32">
        <f t="shared" si="1684"/>
        <v>1.3375256083158622</v>
      </c>
      <c r="AK741" s="32">
        <f t="shared" si="1684"/>
        <v>0.87418225556536333</v>
      </c>
      <c r="AL741" s="32">
        <f t="shared" si="1684"/>
        <v>1.3788028404732562</v>
      </c>
      <c r="AM741" s="32">
        <f t="shared" si="1684"/>
        <v>0.91545948772275731</v>
      </c>
      <c r="AN741" s="32">
        <f t="shared" si="1684"/>
        <v>0.45211613497225839</v>
      </c>
      <c r="AO741" s="32">
        <f t="shared" si="1684"/>
        <v>0.9567367198801513</v>
      </c>
      <c r="AP741" s="32">
        <f t="shared" si="1684"/>
        <v>0.49339336712965237</v>
      </c>
      <c r="AQ741" s="32">
        <f t="shared" si="1684"/>
        <v>3.0050014379153445E-2</v>
      </c>
      <c r="AR741" s="32">
        <f t="shared" si="1684"/>
        <v>0.45842227858257367</v>
      </c>
      <c r="AS741" s="32">
        <f t="shared" si="1684"/>
        <v>-4.9210741679252545E-3</v>
      </c>
      <c r="AT741" s="32">
        <f t="shared" si="1684"/>
        <v>-0.46826442691842418</v>
      </c>
      <c r="AU741" s="32">
        <f t="shared" si="1684"/>
        <v>3.6356157989468729E-2</v>
      </c>
      <c r="AV741" s="32">
        <f t="shared" si="1684"/>
        <v>-0.4269871947610302</v>
      </c>
      <c r="AW741" s="32">
        <f t="shared" ref="AW741:CB741" si="1685">SUMPRODUCT(AH$3:AH$6,$K741:$K744)</f>
        <v>-0.89033054751152907</v>
      </c>
      <c r="AX741" s="32">
        <f t="shared" si="1685"/>
        <v>-0.38570996260363616</v>
      </c>
      <c r="AY741" s="32">
        <f t="shared" si="1685"/>
        <v>-0.84905331535413509</v>
      </c>
      <c r="AZ741" s="32">
        <f t="shared" si="1685"/>
        <v>-1.312396668104634</v>
      </c>
      <c r="BA741" s="32">
        <f t="shared" si="1685"/>
        <v>0.82441130266345675</v>
      </c>
      <c r="BB741" s="32">
        <f t="shared" si="1685"/>
        <v>0.36106794991295776</v>
      </c>
      <c r="BC741" s="32">
        <f t="shared" si="1685"/>
        <v>-0.10227540283754116</v>
      </c>
      <c r="BD741" s="32">
        <f t="shared" si="1685"/>
        <v>0.40234518207035175</v>
      </c>
      <c r="BE741" s="32">
        <f t="shared" si="1685"/>
        <v>-6.0998170680147165E-2</v>
      </c>
      <c r="BF741" s="32">
        <f t="shared" si="1685"/>
        <v>-0.52434152343064611</v>
      </c>
      <c r="BG741" s="32">
        <f t="shared" si="1685"/>
        <v>-1.9720938522753195E-2</v>
      </c>
      <c r="BH741" s="32">
        <f t="shared" si="1685"/>
        <v>-0.48306429127325212</v>
      </c>
      <c r="BI741" s="32">
        <f t="shared" si="1685"/>
        <v>-0.94640764402375099</v>
      </c>
      <c r="BJ741" s="32">
        <f t="shared" si="1685"/>
        <v>1.312396668104634</v>
      </c>
      <c r="BK741" s="32">
        <f t="shared" si="1685"/>
        <v>0.84905331535413509</v>
      </c>
      <c r="BL741" s="32">
        <f t="shared" si="1685"/>
        <v>0.38570996260363616</v>
      </c>
      <c r="BM741" s="32">
        <f t="shared" si="1685"/>
        <v>0.89033054751152907</v>
      </c>
      <c r="BN741" s="32">
        <f t="shared" si="1685"/>
        <v>0.4269871947610302</v>
      </c>
      <c r="BO741" s="32">
        <f t="shared" si="1685"/>
        <v>-3.6356157989468729E-2</v>
      </c>
      <c r="BP741" s="32">
        <f t="shared" si="1685"/>
        <v>0.46826442691842418</v>
      </c>
      <c r="BQ741" s="32">
        <f t="shared" si="1685"/>
        <v>4.9210741679252545E-3</v>
      </c>
      <c r="BR741" s="32">
        <f t="shared" si="1685"/>
        <v>-0.45842227858257367</v>
      </c>
      <c r="BS741" s="32">
        <f t="shared" si="1685"/>
        <v>-3.0050014379153445E-2</v>
      </c>
      <c r="BT741" s="32">
        <f t="shared" si="1685"/>
        <v>-0.49339336712965237</v>
      </c>
      <c r="BU741" s="32">
        <f t="shared" si="1685"/>
        <v>-0.9567367198801513</v>
      </c>
      <c r="BV741" s="32">
        <f t="shared" si="1685"/>
        <v>-0.45211613497225839</v>
      </c>
      <c r="BW741" s="32">
        <f t="shared" si="1685"/>
        <v>-0.91545948772275731</v>
      </c>
      <c r="BX741" s="32">
        <f t="shared" si="1685"/>
        <v>-1.3788028404732562</v>
      </c>
      <c r="BY741" s="32">
        <f t="shared" si="1685"/>
        <v>-0.87418225556536333</v>
      </c>
      <c r="BZ741" s="32">
        <f t="shared" si="1685"/>
        <v>-1.3375256083158622</v>
      </c>
      <c r="CA741" s="32">
        <f t="shared" si="1685"/>
        <v>-1.8008689610663611</v>
      </c>
      <c r="CB741" s="32">
        <f t="shared" si="1685"/>
        <v>0.33593900970172963</v>
      </c>
      <c r="CC741" s="32">
        <f t="shared" ref="CC741:CS741" si="1686">SUMPRODUCT(BN$3:BN$6,$K741:$K744)</f>
        <v>-0.1274043430487693</v>
      </c>
      <c r="CD741" s="32">
        <f t="shared" si="1686"/>
        <v>-0.59074769579926822</v>
      </c>
      <c r="CE741" s="32">
        <f t="shared" si="1686"/>
        <v>-8.6127110891375314E-2</v>
      </c>
      <c r="CF741" s="32">
        <f t="shared" si="1686"/>
        <v>-0.54947046364187424</v>
      </c>
      <c r="CG741" s="32">
        <f t="shared" si="1686"/>
        <v>-1.0128138163923732</v>
      </c>
      <c r="CH741" s="32">
        <f t="shared" si="1686"/>
        <v>-0.50819323148448037</v>
      </c>
      <c r="CI741" s="32">
        <f t="shared" si="1686"/>
        <v>-0.97153658423497924</v>
      </c>
      <c r="CJ741" s="32">
        <f t="shared" si="1686"/>
        <v>-1.4348799369854781</v>
      </c>
      <c r="CK741" s="32">
        <f t="shared" si="1686"/>
        <v>0.82392437514290706</v>
      </c>
      <c r="CL741" s="32">
        <f t="shared" si="1686"/>
        <v>0.36058102239240808</v>
      </c>
      <c r="CM741" s="32">
        <f t="shared" si="1686"/>
        <v>-0.10276233035809085</v>
      </c>
      <c r="CN741" s="32">
        <f t="shared" si="1686"/>
        <v>0.40185825454980206</v>
      </c>
      <c r="CO741" s="32">
        <f t="shared" si="1686"/>
        <v>-6.1485098200696864E-2</v>
      </c>
      <c r="CP741" s="32">
        <f t="shared" si="1686"/>
        <v>-0.52482845095119579</v>
      </c>
      <c r="CQ741" s="32">
        <f t="shared" si="1686"/>
        <v>-2.020786604330288E-2</v>
      </c>
      <c r="CR741" s="32">
        <f t="shared" si="1686"/>
        <v>-0.48355121879380181</v>
      </c>
      <c r="CS741" s="32">
        <f t="shared" si="1686"/>
        <v>-0.94689457154430068</v>
      </c>
    </row>
    <row r="742" spans="2:97" ht="13.9" thickTop="1" thickBot="1" x14ac:dyDescent="0.4">
      <c r="H742" s="33">
        <f>H741</f>
        <v>2.035491163870184E-13</v>
      </c>
      <c r="I742" s="33">
        <f t="shared" ref="I742:J742" si="1687">I737</f>
        <v>0.42698719476094232</v>
      </c>
      <c r="J742" s="33">
        <f t="shared" si="1687"/>
        <v>0.43184207025477811</v>
      </c>
      <c r="K742" s="33">
        <f t="shared" ref="K742:K744" si="1688">I742+J742*H742</f>
        <v>0.4269871947610302</v>
      </c>
      <c r="L742" s="33">
        <f>$CE$4-$CE$7*SUMPRODUCT($B$4:$CD$4,Q743:CS743)</f>
        <v>-3.3168134905281477E-11</v>
      </c>
      <c r="M742" s="39" t="s">
        <v>375</v>
      </c>
      <c r="O742" s="47">
        <f t="shared" ref="O742:O743" si="1689">SUM(Q742:CS742)</f>
        <v>103.7947631550544</v>
      </c>
      <c r="P742" s="39" t="s">
        <v>365</v>
      </c>
      <c r="Q742" s="33">
        <f>EXP(Q741)</f>
        <v>2.5776923779514842</v>
      </c>
      <c r="R742" s="33">
        <f>EXP(R741)</f>
        <v>1.6218236383378257</v>
      </c>
      <c r="S742" s="33">
        <f t="shared" ref="S742:CD742" si="1690">EXP(S741)</f>
        <v>1.0204134272847853</v>
      </c>
      <c r="T742" s="33">
        <f t="shared" si="1690"/>
        <v>1.690168876644508</v>
      </c>
      <c r="U742" s="33">
        <f t="shared" si="1690"/>
        <v>1.0634146496190415</v>
      </c>
      <c r="V742" s="33">
        <f t="shared" si="1690"/>
        <v>0.66907557738814039</v>
      </c>
      <c r="W742" s="33">
        <f t="shared" si="1690"/>
        <v>1.1082279856248713</v>
      </c>
      <c r="X742" s="33">
        <f t="shared" si="1690"/>
        <v>0.69727107824336254</v>
      </c>
      <c r="Y742" s="33">
        <f t="shared" si="1690"/>
        <v>0.43870662251912551</v>
      </c>
      <c r="Z742" s="33">
        <f t="shared" si="1690"/>
        <v>3.7168762419808408</v>
      </c>
      <c r="AA742" s="33">
        <f t="shared" si="1690"/>
        <v>2.3385714298505209</v>
      </c>
      <c r="AB742" s="33">
        <f t="shared" si="1690"/>
        <v>1.4713743413739682</v>
      </c>
      <c r="AC742" s="33">
        <f t="shared" si="1690"/>
        <v>2.4371211228579179</v>
      </c>
      <c r="AD742" s="33">
        <f t="shared" si="1690"/>
        <v>1.5333794987920737</v>
      </c>
      <c r="AE742" s="33">
        <f t="shared" si="1690"/>
        <v>0.96476644729032091</v>
      </c>
      <c r="AF742" s="33">
        <f t="shared" si="1690"/>
        <v>1.5979976143394166</v>
      </c>
      <c r="AG742" s="33">
        <f t="shared" si="1690"/>
        <v>1.0054226513261222</v>
      </c>
      <c r="AH742" s="33">
        <f t="shared" si="1690"/>
        <v>0.63258837105180954</v>
      </c>
      <c r="AI742" s="33">
        <f t="shared" si="1690"/>
        <v>6.0549066572106902</v>
      </c>
      <c r="AJ742" s="33">
        <f t="shared" si="1690"/>
        <v>3.8096053775033467</v>
      </c>
      <c r="AK742" s="33">
        <f t="shared" si="1690"/>
        <v>2.3969144288985875</v>
      </c>
      <c r="AL742" s="33">
        <f t="shared" si="1690"/>
        <v>3.9701458834036867</v>
      </c>
      <c r="AM742" s="33">
        <f t="shared" si="1690"/>
        <v>2.497922753090787</v>
      </c>
      <c r="AN742" s="33">
        <f t="shared" si="1690"/>
        <v>1.5716344597038596</v>
      </c>
      <c r="AO742" s="33">
        <f t="shared" si="1690"/>
        <v>2.6031876671024254</v>
      </c>
      <c r="AP742" s="33">
        <f t="shared" si="1690"/>
        <v>1.6378646768127558</v>
      </c>
      <c r="AQ742" s="33">
        <f t="shared" si="1690"/>
        <v>1.0305060727861091</v>
      </c>
      <c r="AR742" s="33">
        <f t="shared" si="1690"/>
        <v>1.5815767280474684</v>
      </c>
      <c r="AS742" s="33">
        <f t="shared" si="1690"/>
        <v>0.99509101447971804</v>
      </c>
      <c r="AT742" s="33">
        <f t="shared" si="1690"/>
        <v>0.62608794726053585</v>
      </c>
      <c r="AU742" s="33">
        <f t="shared" si="1690"/>
        <v>1.0370251255099139</v>
      </c>
      <c r="AV742" s="33">
        <f t="shared" si="1690"/>
        <v>0.65247190723309967</v>
      </c>
      <c r="AW742" s="33">
        <f t="shared" si="1690"/>
        <v>0.41052003394717052</v>
      </c>
      <c r="AX742" s="33">
        <f t="shared" si="1690"/>
        <v>0.67996771314820181</v>
      </c>
      <c r="AY742" s="33">
        <f t="shared" si="1690"/>
        <v>0.42781975068982558</v>
      </c>
      <c r="AZ742" s="33">
        <f t="shared" si="1690"/>
        <v>0.2691741615684809</v>
      </c>
      <c r="BA742" s="33">
        <f t="shared" si="1690"/>
        <v>2.280537823532359</v>
      </c>
      <c r="BB742" s="33">
        <f t="shared" si="1690"/>
        <v>1.4348609562432009</v>
      </c>
      <c r="BC742" s="33">
        <f t="shared" si="1690"/>
        <v>0.90278088901073617</v>
      </c>
      <c r="BD742" s="33">
        <f t="shared" si="1690"/>
        <v>1.4953274038107682</v>
      </c>
      <c r="BE742" s="33">
        <f t="shared" si="1690"/>
        <v>0.94082496084421441</v>
      </c>
      <c r="BF742" s="33">
        <f t="shared" si="1690"/>
        <v>0.59194501798853705</v>
      </c>
      <c r="BG742" s="33">
        <f t="shared" si="1690"/>
        <v>0.980472247166711</v>
      </c>
      <c r="BH742" s="33">
        <f t="shared" si="1690"/>
        <v>0.61689016144466713</v>
      </c>
      <c r="BI742" s="33">
        <f t="shared" si="1690"/>
        <v>0.3881328333228401</v>
      </c>
      <c r="BJ742" s="33">
        <f t="shared" si="1690"/>
        <v>3.7150668332093568</v>
      </c>
      <c r="BK742" s="33">
        <f t="shared" si="1690"/>
        <v>2.3374329922533472</v>
      </c>
      <c r="BL742" s="33">
        <f t="shared" si="1690"/>
        <v>1.4706580631160728</v>
      </c>
      <c r="BM742" s="33">
        <f t="shared" si="1690"/>
        <v>2.4359347103841689</v>
      </c>
      <c r="BN742" s="33">
        <f t="shared" si="1690"/>
        <v>1.5326330358660849</v>
      </c>
      <c r="BO742" s="33">
        <f t="shared" si="1690"/>
        <v>0.9642967903099664</v>
      </c>
      <c r="BP742" s="33">
        <f t="shared" si="1690"/>
        <v>1.5972196947338246</v>
      </c>
      <c r="BQ742" s="33">
        <f t="shared" si="1690"/>
        <v>1.0049332025401201</v>
      </c>
      <c r="BR742" s="33">
        <f t="shared" si="1690"/>
        <v>0.63228042134544271</v>
      </c>
      <c r="BS742" s="33">
        <f t="shared" si="1690"/>
        <v>0.97039699853138006</v>
      </c>
      <c r="BT742" s="33">
        <f t="shared" si="1690"/>
        <v>0.61055105110757701</v>
      </c>
      <c r="BU742" s="33">
        <f t="shared" si="1690"/>
        <v>0.38414441365001056</v>
      </c>
      <c r="BV742" s="33">
        <f t="shared" si="1690"/>
        <v>0.63628027104243334</v>
      </c>
      <c r="BW742" s="33">
        <f t="shared" si="1690"/>
        <v>0.40033263589222573</v>
      </c>
      <c r="BX742" s="33">
        <f t="shared" si="1690"/>
        <v>0.25187991307328983</v>
      </c>
      <c r="BY742" s="33">
        <f t="shared" si="1690"/>
        <v>0.41720304569217043</v>
      </c>
      <c r="BZ742" s="33">
        <f t="shared" si="1690"/>
        <v>0.26249437957675226</v>
      </c>
      <c r="CA742" s="33">
        <f t="shared" si="1690"/>
        <v>0.16515531231338079</v>
      </c>
      <c r="CB742" s="33">
        <f t="shared" si="1690"/>
        <v>1.3992536813090151</v>
      </c>
      <c r="CC742" s="33">
        <f t="shared" si="1690"/>
        <v>0.88037762604615011</v>
      </c>
      <c r="CD742" s="33">
        <f t="shared" si="1690"/>
        <v>0.5539129714617399</v>
      </c>
      <c r="CE742" s="33">
        <f t="shared" ref="CE742:CS742" si="1691">EXP(CE741)</f>
        <v>0.91747760241205267</v>
      </c>
      <c r="CF742" s="33">
        <f t="shared" si="1691"/>
        <v>0.57725540718706592</v>
      </c>
      <c r="CG742" s="33">
        <f t="shared" si="1691"/>
        <v>0.36319557474826464</v>
      </c>
      <c r="CH742" s="33">
        <f t="shared" si="1691"/>
        <v>0.60158151604095778</v>
      </c>
      <c r="CI742" s="33">
        <f t="shared" si="1691"/>
        <v>0.37850099237896512</v>
      </c>
      <c r="CJ742" s="33">
        <f t="shared" si="1691"/>
        <v>0.23814395457939497</v>
      </c>
      <c r="CK742" s="33">
        <f t="shared" si="1691"/>
        <v>2.279427637216497</v>
      </c>
      <c r="CL742" s="33">
        <f t="shared" si="1691"/>
        <v>1.4341624530294639</v>
      </c>
      <c r="CM742" s="33">
        <f t="shared" si="1691"/>
        <v>0.90234140715743849</v>
      </c>
      <c r="CN742" s="33">
        <f t="shared" si="1691"/>
        <v>1.4945994649867267</v>
      </c>
      <c r="CO742" s="33">
        <f t="shared" si="1691"/>
        <v>0.94036695879470977</v>
      </c>
      <c r="CP742" s="33">
        <f t="shared" si="1691"/>
        <v>0.59165685383184896</v>
      </c>
      <c r="CQ742" s="33">
        <f t="shared" si="1691"/>
        <v>0.97999494446177227</v>
      </c>
      <c r="CR742" s="33">
        <f t="shared" si="1691"/>
        <v>0.61658985376787323</v>
      </c>
      <c r="CS742" s="33">
        <f t="shared" si="1691"/>
        <v>0.38794388677003777</v>
      </c>
    </row>
    <row r="743" spans="2:97" ht="13.9" thickTop="1" thickBot="1" x14ac:dyDescent="0.4">
      <c r="H743" s="32">
        <f t="shared" ref="H743:H744" si="1692">H742</f>
        <v>2.035491163870184E-13</v>
      </c>
      <c r="I743" s="32">
        <f t="shared" ref="I743:J743" si="1693">I738</f>
        <v>-0.42206612059323806</v>
      </c>
      <c r="J743" s="32">
        <f t="shared" si="1693"/>
        <v>0.6539763407189545</v>
      </c>
      <c r="K743" s="32">
        <f t="shared" si="1688"/>
        <v>-0.42206612059310494</v>
      </c>
      <c r="L743" s="32">
        <f>$CE$5-$CE$7*SUMPRODUCT($B$5:$CD$5,Q743:CS743)</f>
        <v>-4.7180037654470652E-11</v>
      </c>
      <c r="M743" s="32">
        <f>SUMPRODUCT($B$7:$CD$7, LN(Q743:CS743))</f>
        <v>-2480.339048877494</v>
      </c>
      <c r="O743" s="48">
        <f t="shared" si="1689"/>
        <v>1.0000000000000002</v>
      </c>
      <c r="P743" s="39" t="s">
        <v>366</v>
      </c>
      <c r="Q743" s="32">
        <f t="shared" ref="Q743:AV743" si="1694">Q742/$O742</f>
        <v>2.4834512836652306E-2</v>
      </c>
      <c r="R743" s="32">
        <f t="shared" si="1694"/>
        <v>1.5625293502669835E-2</v>
      </c>
      <c r="S743" s="32">
        <f t="shared" si="1694"/>
        <v>9.8310685073815813E-3</v>
      </c>
      <c r="T743" s="32">
        <f t="shared" si="1694"/>
        <v>1.6283758691367112E-2</v>
      </c>
      <c r="U743" s="32">
        <f t="shared" si="1694"/>
        <v>1.0245359373578931E-2</v>
      </c>
      <c r="V743" s="32">
        <f t="shared" si="1694"/>
        <v>6.4461400272057849E-3</v>
      </c>
      <c r="W743" s="32">
        <f t="shared" si="1694"/>
        <v>1.0677108863087231E-2</v>
      </c>
      <c r="X743" s="32">
        <f t="shared" si="1694"/>
        <v>6.7177866883490079E-3</v>
      </c>
      <c r="Y743" s="32">
        <f t="shared" si="1694"/>
        <v>4.2266739591067916E-3</v>
      </c>
      <c r="Z743" s="32">
        <f t="shared" si="1694"/>
        <v>3.5809862935265474E-2</v>
      </c>
      <c r="AA743" s="32">
        <f t="shared" si="1694"/>
        <v>2.253072658740049E-2</v>
      </c>
      <c r="AB743" s="32">
        <f t="shared" si="1694"/>
        <v>1.4175805181769597E-2</v>
      </c>
      <c r="AC743" s="32">
        <f t="shared" si="1694"/>
        <v>2.3480193497018829E-2</v>
      </c>
      <c r="AD743" s="32">
        <f t="shared" si="1694"/>
        <v>1.4773187511410629E-2</v>
      </c>
      <c r="AE743" s="32">
        <f t="shared" si="1694"/>
        <v>9.2949433860078194E-3</v>
      </c>
      <c r="AF743" s="32">
        <f t="shared" si="1694"/>
        <v>1.5395744118152076E-2</v>
      </c>
      <c r="AG743" s="32">
        <f t="shared" si="1694"/>
        <v>9.6866414139234157E-3</v>
      </c>
      <c r="AH743" s="32">
        <f t="shared" si="1694"/>
        <v>6.0946077800362024E-3</v>
      </c>
      <c r="AI743" s="32">
        <f t="shared" si="1694"/>
        <v>5.8335377172791789E-2</v>
      </c>
      <c r="AJ743" s="32">
        <f t="shared" si="1694"/>
        <v>3.6703252280775922E-2</v>
      </c>
      <c r="AK743" s="32">
        <f t="shared" si="1694"/>
        <v>2.3092826227831393E-2</v>
      </c>
      <c r="AL743" s="32">
        <f t="shared" si="1694"/>
        <v>3.8249963319178848E-2</v>
      </c>
      <c r="AM743" s="32">
        <f t="shared" si="1694"/>
        <v>2.4065980567432393E-2</v>
      </c>
      <c r="AN743" s="32">
        <f t="shared" si="1694"/>
        <v>1.5141751008729261E-2</v>
      </c>
      <c r="AO743" s="32">
        <f t="shared" si="1694"/>
        <v>2.5080144585075442E-2</v>
      </c>
      <c r="AP743" s="32">
        <f t="shared" si="1694"/>
        <v>1.5779839242621732E-2</v>
      </c>
      <c r="AQ743" s="32">
        <f t="shared" si="1694"/>
        <v>9.9283050653208946E-3</v>
      </c>
      <c r="AR743" s="32">
        <f t="shared" si="1694"/>
        <v>1.5237538773365868E-2</v>
      </c>
      <c r="AS743" s="32">
        <f t="shared" si="1694"/>
        <v>9.5871023183818592E-3</v>
      </c>
      <c r="AT743" s="32">
        <f t="shared" si="1694"/>
        <v>6.031980113729349E-3</v>
      </c>
      <c r="AU743" s="32">
        <f t="shared" si="1694"/>
        <v>9.9911122101675586E-3</v>
      </c>
      <c r="AV743" s="32">
        <f t="shared" si="1694"/>
        <v>6.2861736700376763E-3</v>
      </c>
      <c r="AW743" s="32">
        <f t="shared" ref="AW743:CB743" si="1695">AW742/$O742</f>
        <v>3.9551131624426259E-3</v>
      </c>
      <c r="AX743" s="32">
        <f t="shared" si="1695"/>
        <v>6.5510791920439012E-3</v>
      </c>
      <c r="AY743" s="32">
        <f t="shared" si="1695"/>
        <v>4.1217855090697076E-3</v>
      </c>
      <c r="AZ743" s="32">
        <f t="shared" si="1695"/>
        <v>2.5933308520235607E-3</v>
      </c>
      <c r="BA743" s="32">
        <f t="shared" si="1695"/>
        <v>2.1971607759493268E-2</v>
      </c>
      <c r="BB743" s="32">
        <f t="shared" si="1695"/>
        <v>1.3824020717690021E-2</v>
      </c>
      <c r="BC743" s="32">
        <f t="shared" si="1695"/>
        <v>8.6977498822566977E-3</v>
      </c>
      <c r="BD743" s="32">
        <f t="shared" si="1695"/>
        <v>1.4406578505092447E-2</v>
      </c>
      <c r="BE743" s="32">
        <f t="shared" si="1695"/>
        <v>9.0642815903800248E-3</v>
      </c>
      <c r="BF743" s="32">
        <f t="shared" si="1695"/>
        <v>5.7030335634973856E-3</v>
      </c>
      <c r="BG743" s="32">
        <f t="shared" si="1695"/>
        <v>9.4462593040655334E-3</v>
      </c>
      <c r="BH743" s="32">
        <f t="shared" si="1695"/>
        <v>5.9433649896490663E-3</v>
      </c>
      <c r="BI743" s="32">
        <f t="shared" si="1695"/>
        <v>3.7394259741507928E-3</v>
      </c>
      <c r="BJ743" s="32">
        <f t="shared" si="1695"/>
        <v>3.5792430372037005E-2</v>
      </c>
      <c r="BK743" s="32">
        <f t="shared" si="1695"/>
        <v>2.2519758427133357E-2</v>
      </c>
      <c r="BL743" s="32">
        <f t="shared" si="1695"/>
        <v>1.4168904272358345E-2</v>
      </c>
      <c r="BM743" s="32">
        <f t="shared" si="1695"/>
        <v>2.3468763127723832E-2</v>
      </c>
      <c r="BN743" s="32">
        <f t="shared" si="1695"/>
        <v>1.4765995790910494E-2</v>
      </c>
      <c r="BO743" s="32">
        <f t="shared" si="1695"/>
        <v>9.2904185240005425E-3</v>
      </c>
      <c r="BP743" s="32">
        <f t="shared" si="1695"/>
        <v>1.5388249331498632E-2</v>
      </c>
      <c r="BQ743" s="32">
        <f t="shared" si="1695"/>
        <v>9.6819258697945568E-3</v>
      </c>
      <c r="BR743" s="32">
        <f t="shared" si="1695"/>
        <v>6.0916408701747991E-3</v>
      </c>
      <c r="BS743" s="32">
        <f t="shared" si="1695"/>
        <v>9.3491903544473329E-3</v>
      </c>
      <c r="BT743" s="32">
        <f t="shared" si="1695"/>
        <v>5.8822914812715734E-3</v>
      </c>
      <c r="BU743" s="32">
        <f t="shared" si="1695"/>
        <v>3.7009999538816256E-3</v>
      </c>
      <c r="BV743" s="32">
        <f t="shared" si="1695"/>
        <v>6.1301770118394362E-3</v>
      </c>
      <c r="BW743" s="32">
        <f t="shared" si="1695"/>
        <v>3.8569637207436615E-3</v>
      </c>
      <c r="BX743" s="32">
        <f t="shared" si="1695"/>
        <v>2.4267111886658249E-3</v>
      </c>
      <c r="BY743" s="32">
        <f t="shared" si="1695"/>
        <v>4.0194999536626846E-3</v>
      </c>
      <c r="BZ743" s="32">
        <f t="shared" si="1695"/>
        <v>2.5289751775301374E-3</v>
      </c>
      <c r="CA743" s="32">
        <f t="shared" si="1695"/>
        <v>1.5911719174758613E-3</v>
      </c>
      <c r="CB743" s="32">
        <f t="shared" si="1695"/>
        <v>1.3480966079365025E-2</v>
      </c>
      <c r="CC743" s="32">
        <f t="shared" ref="CC743:CS743" si="1696">CC742/$O742</f>
        <v>8.4819079429950903E-3</v>
      </c>
      <c r="CD743" s="32">
        <f t="shared" si="1696"/>
        <v>5.3366177119579129E-3</v>
      </c>
      <c r="CE743" s="32">
        <f t="shared" si="1696"/>
        <v>8.8393438601663699E-3</v>
      </c>
      <c r="CF743" s="32">
        <f t="shared" si="1696"/>
        <v>5.5615080148574509E-3</v>
      </c>
      <c r="CG743" s="32">
        <f t="shared" si="1696"/>
        <v>3.4991705140817449E-3</v>
      </c>
      <c r="CH743" s="32">
        <f t="shared" si="1696"/>
        <v>5.7958754156245997E-3</v>
      </c>
      <c r="CI743" s="32">
        <f t="shared" si="1696"/>
        <v>3.646628990458211E-3</v>
      </c>
      <c r="CJ743" s="32">
        <f t="shared" si="1696"/>
        <v>2.2943735053727351E-3</v>
      </c>
      <c r="CK743" s="32">
        <f t="shared" si="1696"/>
        <v>2.1960911783298363E-2</v>
      </c>
      <c r="CL743" s="32">
        <f t="shared" si="1696"/>
        <v>1.3817291060118631E-2</v>
      </c>
      <c r="CM743" s="32">
        <f t="shared" si="1696"/>
        <v>8.6935157394161661E-3</v>
      </c>
      <c r="CN743" s="32">
        <f t="shared" si="1696"/>
        <v>1.4399565253152617E-2</v>
      </c>
      <c r="CO743" s="32">
        <f t="shared" si="1696"/>
        <v>9.0598690166086432E-3</v>
      </c>
      <c r="CP743" s="32">
        <f t="shared" si="1696"/>
        <v>5.7002572754850742E-3</v>
      </c>
      <c r="CQ743" s="32">
        <f t="shared" si="1696"/>
        <v>9.4416607801089281E-3</v>
      </c>
      <c r="CR743" s="32">
        <f t="shared" si="1696"/>
        <v>5.9404717061377846E-3</v>
      </c>
      <c r="CS743" s="32">
        <f t="shared" si="1696"/>
        <v>3.7376055879669535E-3</v>
      </c>
    </row>
    <row r="744" spans="2:97" ht="13.15" thickTop="1" x14ac:dyDescent="0.35">
      <c r="H744" s="34">
        <f t="shared" si="1692"/>
        <v>2.035491163870184E-13</v>
      </c>
      <c r="I744" s="34">
        <f t="shared" ref="I744:J744" si="1697">I739</f>
        <v>-0.46334335275035798</v>
      </c>
      <c r="J744" s="34">
        <f t="shared" si="1697"/>
        <v>-0.69237320031621241</v>
      </c>
      <c r="K744" s="34">
        <f t="shared" si="1688"/>
        <v>-0.46334335275049893</v>
      </c>
      <c r="L744" s="34">
        <f>$CE$6-$CE$7*SUMPRODUCT($B$6:$CD$6,Q743:CS743)</f>
        <v>4.9055870476877317E-11</v>
      </c>
    </row>
    <row r="745" spans="2:97" ht="13.5" thickBot="1" x14ac:dyDescent="0.4">
      <c r="B745" s="39" t="s">
        <v>367</v>
      </c>
      <c r="D745" s="39" t="s">
        <v>368</v>
      </c>
      <c r="E745" s="39" t="s">
        <v>369</v>
      </c>
      <c r="F745" s="39" t="s">
        <v>370</v>
      </c>
      <c r="H745" s="39" t="s">
        <v>347</v>
      </c>
      <c r="I745" s="39" t="s">
        <v>371</v>
      </c>
      <c r="J745" s="39" t="s">
        <v>372</v>
      </c>
      <c r="K745" s="39" t="s">
        <v>349</v>
      </c>
      <c r="L745" s="39" t="s">
        <v>373</v>
      </c>
      <c r="M745" s="39" t="s">
        <v>374</v>
      </c>
      <c r="O745" s="45" t="s">
        <v>336</v>
      </c>
    </row>
    <row r="746" spans="2:97" ht="13.9" thickTop="1" thickBot="1" x14ac:dyDescent="0.4">
      <c r="B746" s="32">
        <f>1+B741</f>
        <v>3</v>
      </c>
      <c r="D746" s="32">
        <f>IF(F741,IF(M746&lt;0,D741,H746),E741)</f>
        <v>0</v>
      </c>
      <c r="E746" s="32">
        <f>IF(F741,IF(M746&lt;0,H746,E741),H746)</f>
        <v>1.017745581935092E-13</v>
      </c>
      <c r="F746" s="32" t="b">
        <f>OR(F741,M746*M741&lt;=0)</f>
        <v>1</v>
      </c>
      <c r="H746" s="32">
        <f>IF(F741,(D741+E741)/2,2*H741)</f>
        <v>1.017745581935092E-13</v>
      </c>
      <c r="I746" s="32">
        <f>I741</f>
        <v>-0.4884722929615235</v>
      </c>
      <c r="J746" s="32">
        <f>J741</f>
        <v>-1</v>
      </c>
      <c r="K746" s="32">
        <f>I746+J746*H746</f>
        <v>-0.48847229296162525</v>
      </c>
      <c r="L746" s="32">
        <f>$CE$3-$CE$7*SUMPRODUCT($B$3:$CD$3,Q748:CS748)</f>
        <v>3.3907099350471981E-11</v>
      </c>
      <c r="M746" s="32">
        <f>SUMPRODUCT(L746:L749,J746:J749)</f>
        <v>-7.2238041751573397E-11</v>
      </c>
      <c r="O746" s="46">
        <f>SUM(Q746:CS746)</f>
        <v>-1.6469506083638024</v>
      </c>
      <c r="P746" s="39" t="s">
        <v>363</v>
      </c>
      <c r="Q746" s="32">
        <f t="shared" ref="Q746:AV746" si="1698">SUMPRODUCT(B$3:B$6,$K746:$K749)</f>
        <v>0.94689457154423895</v>
      </c>
      <c r="R746" s="32">
        <f t="shared" si="1698"/>
        <v>0.48355121879381047</v>
      </c>
      <c r="S746" s="32">
        <f t="shared" si="1698"/>
        <v>2.0207866043382039E-2</v>
      </c>
      <c r="T746" s="32">
        <f t="shared" si="1698"/>
        <v>0.52482845095106745</v>
      </c>
      <c r="U746" s="32">
        <f t="shared" si="1698"/>
        <v>6.1485098200638966E-2</v>
      </c>
      <c r="V746" s="32">
        <f t="shared" si="1698"/>
        <v>-0.40185825454978946</v>
      </c>
      <c r="W746" s="32">
        <f t="shared" si="1698"/>
        <v>0.10276233035789589</v>
      </c>
      <c r="X746" s="32">
        <f t="shared" si="1698"/>
        <v>-0.36058102239253254</v>
      </c>
      <c r="Y746" s="32">
        <f t="shared" si="1698"/>
        <v>-0.82392437514296102</v>
      </c>
      <c r="Z746" s="32">
        <f t="shared" si="1698"/>
        <v>1.3128835956250844</v>
      </c>
      <c r="AA746" s="32">
        <f t="shared" si="1698"/>
        <v>0.8495402428746559</v>
      </c>
      <c r="AB746" s="32">
        <f t="shared" si="1698"/>
        <v>0.38619689012422748</v>
      </c>
      <c r="AC746" s="32">
        <f t="shared" si="1698"/>
        <v>0.89081747503191278</v>
      </c>
      <c r="AD746" s="32">
        <f t="shared" si="1698"/>
        <v>0.42747412228148435</v>
      </c>
      <c r="AE746" s="32">
        <f t="shared" si="1698"/>
        <v>-3.586923046894408E-2</v>
      </c>
      <c r="AF746" s="32">
        <f t="shared" si="1698"/>
        <v>0.46875135443874127</v>
      </c>
      <c r="AG746" s="32">
        <f t="shared" si="1698"/>
        <v>5.4080016883128468E-3</v>
      </c>
      <c r="AH746" s="32">
        <f t="shared" si="1698"/>
        <v>-0.45793535106211558</v>
      </c>
      <c r="AI746" s="32">
        <f t="shared" si="1698"/>
        <v>1.8008689610662114</v>
      </c>
      <c r="AJ746" s="32">
        <f t="shared" si="1698"/>
        <v>1.3375256083157829</v>
      </c>
      <c r="AK746" s="32">
        <f t="shared" si="1698"/>
        <v>0.87418225556535445</v>
      </c>
      <c r="AL746" s="32">
        <f t="shared" si="1698"/>
        <v>1.3788028404730399</v>
      </c>
      <c r="AM746" s="32">
        <f t="shared" si="1698"/>
        <v>0.91545948772261154</v>
      </c>
      <c r="AN746" s="32">
        <f t="shared" si="1698"/>
        <v>0.45211613497218311</v>
      </c>
      <c r="AO746" s="32">
        <f t="shared" si="1698"/>
        <v>0.95673671987986841</v>
      </c>
      <c r="AP746" s="32">
        <f t="shared" si="1698"/>
        <v>0.49339336712944004</v>
      </c>
      <c r="AQ746" s="32">
        <f t="shared" si="1698"/>
        <v>3.0050014379011614E-2</v>
      </c>
      <c r="AR746" s="32">
        <f t="shared" si="1698"/>
        <v>0.45842227858261364</v>
      </c>
      <c r="AS746" s="32">
        <f t="shared" si="1698"/>
        <v>-4.9210741678147873E-3</v>
      </c>
      <c r="AT746" s="32">
        <f t="shared" si="1698"/>
        <v>-0.46826442691824322</v>
      </c>
      <c r="AU746" s="32">
        <f t="shared" si="1698"/>
        <v>3.6356157989442139E-2</v>
      </c>
      <c r="AV746" s="32">
        <f t="shared" si="1698"/>
        <v>-0.42698719476098629</v>
      </c>
      <c r="AW746" s="32">
        <f t="shared" ref="AW746:CB746" si="1699">SUMPRODUCT(AH$3:AH$6,$K746:$K749)</f>
        <v>-0.89033054751141472</v>
      </c>
      <c r="AX746" s="32">
        <f t="shared" si="1699"/>
        <v>-0.38570996260372931</v>
      </c>
      <c r="AY746" s="32">
        <f t="shared" si="1699"/>
        <v>-0.84905331535415773</v>
      </c>
      <c r="AZ746" s="32">
        <f t="shared" si="1699"/>
        <v>-1.3123966681045862</v>
      </c>
      <c r="BA746" s="32">
        <f t="shared" si="1699"/>
        <v>0.82441130266345897</v>
      </c>
      <c r="BB746" s="32">
        <f t="shared" si="1699"/>
        <v>0.36106794991303059</v>
      </c>
      <c r="BC746" s="32">
        <f t="shared" si="1699"/>
        <v>-0.10227540283739783</v>
      </c>
      <c r="BD746" s="32">
        <f t="shared" si="1699"/>
        <v>0.40234518207028752</v>
      </c>
      <c r="BE746" s="32">
        <f t="shared" si="1699"/>
        <v>-6.0998170680140892E-2</v>
      </c>
      <c r="BF746" s="32">
        <f t="shared" si="1699"/>
        <v>-0.52434152343056928</v>
      </c>
      <c r="BG746" s="32">
        <f t="shared" si="1699"/>
        <v>-1.972093852288398E-2</v>
      </c>
      <c r="BH746" s="32">
        <f t="shared" si="1699"/>
        <v>-0.48306429127331241</v>
      </c>
      <c r="BI746" s="32">
        <f t="shared" si="1699"/>
        <v>-0.94640764402374078</v>
      </c>
      <c r="BJ746" s="32">
        <f t="shared" si="1699"/>
        <v>1.3123966681045862</v>
      </c>
      <c r="BK746" s="32">
        <f t="shared" si="1699"/>
        <v>0.84905331535415773</v>
      </c>
      <c r="BL746" s="32">
        <f t="shared" si="1699"/>
        <v>0.38570996260372931</v>
      </c>
      <c r="BM746" s="32">
        <f t="shared" si="1699"/>
        <v>0.89033054751141472</v>
      </c>
      <c r="BN746" s="32">
        <f t="shared" si="1699"/>
        <v>0.42698719476098629</v>
      </c>
      <c r="BO746" s="32">
        <f t="shared" si="1699"/>
        <v>-3.6356157989442139E-2</v>
      </c>
      <c r="BP746" s="32">
        <f t="shared" si="1699"/>
        <v>0.46826442691824322</v>
      </c>
      <c r="BQ746" s="32">
        <f t="shared" si="1699"/>
        <v>4.9210741678147873E-3</v>
      </c>
      <c r="BR746" s="32">
        <f t="shared" si="1699"/>
        <v>-0.45842227858261364</v>
      </c>
      <c r="BS746" s="32">
        <f t="shared" si="1699"/>
        <v>-3.0050014379011614E-2</v>
      </c>
      <c r="BT746" s="32">
        <f t="shared" si="1699"/>
        <v>-0.49339336712944004</v>
      </c>
      <c r="BU746" s="32">
        <f t="shared" si="1699"/>
        <v>-0.95673671987986841</v>
      </c>
      <c r="BV746" s="32">
        <f t="shared" si="1699"/>
        <v>-0.45211613497218311</v>
      </c>
      <c r="BW746" s="32">
        <f t="shared" si="1699"/>
        <v>-0.91545948772261154</v>
      </c>
      <c r="BX746" s="32">
        <f t="shared" si="1699"/>
        <v>-1.3788028404730399</v>
      </c>
      <c r="BY746" s="32">
        <f t="shared" si="1699"/>
        <v>-0.87418225556535445</v>
      </c>
      <c r="BZ746" s="32">
        <f t="shared" si="1699"/>
        <v>-1.3375256083157829</v>
      </c>
      <c r="CA746" s="32">
        <f t="shared" si="1699"/>
        <v>-1.8008689610662114</v>
      </c>
      <c r="CB746" s="32">
        <f t="shared" si="1699"/>
        <v>0.33593900970183382</v>
      </c>
      <c r="CC746" s="32">
        <f t="shared" ref="CC746:CS746" si="1700">SUMPRODUCT(BN$3:BN$6,$K746:$K749)</f>
        <v>-0.1274043430485946</v>
      </c>
      <c r="CD746" s="32">
        <f t="shared" si="1700"/>
        <v>-0.59074769579902298</v>
      </c>
      <c r="CE746" s="32">
        <f t="shared" si="1700"/>
        <v>-8.6127110891337677E-2</v>
      </c>
      <c r="CF746" s="32">
        <f t="shared" si="1700"/>
        <v>-0.5494704636417661</v>
      </c>
      <c r="CG746" s="32">
        <f t="shared" si="1700"/>
        <v>-1.0128138163921945</v>
      </c>
      <c r="CH746" s="32">
        <f t="shared" si="1700"/>
        <v>-0.50819323148450923</v>
      </c>
      <c r="CI746" s="32">
        <f t="shared" si="1700"/>
        <v>-0.97153658423493761</v>
      </c>
      <c r="CJ746" s="32">
        <f t="shared" si="1700"/>
        <v>-1.434879936985366</v>
      </c>
      <c r="CK746" s="32">
        <f t="shared" si="1700"/>
        <v>0.82392437514296102</v>
      </c>
      <c r="CL746" s="32">
        <f t="shared" si="1700"/>
        <v>0.36058102239253254</v>
      </c>
      <c r="CM746" s="32">
        <f t="shared" si="1700"/>
        <v>-0.10276233035789589</v>
      </c>
      <c r="CN746" s="32">
        <f t="shared" si="1700"/>
        <v>0.40185825454978946</v>
      </c>
      <c r="CO746" s="32">
        <f t="shared" si="1700"/>
        <v>-6.1485098200638966E-2</v>
      </c>
      <c r="CP746" s="32">
        <f t="shared" si="1700"/>
        <v>-0.52482845095106745</v>
      </c>
      <c r="CQ746" s="32">
        <f t="shared" si="1700"/>
        <v>-2.0207866043382039E-2</v>
      </c>
      <c r="CR746" s="32">
        <f t="shared" si="1700"/>
        <v>-0.48355121879381047</v>
      </c>
      <c r="CS746" s="32">
        <f t="shared" si="1700"/>
        <v>-0.94689457154423895</v>
      </c>
    </row>
    <row r="747" spans="2:97" ht="13.9" thickTop="1" thickBot="1" x14ac:dyDescent="0.4">
      <c r="H747" s="33">
        <f>H746</f>
        <v>1.017745581935092E-13</v>
      </c>
      <c r="I747" s="33">
        <f t="shared" ref="I747:J747" si="1701">I742</f>
        <v>0.42698719476094232</v>
      </c>
      <c r="J747" s="33">
        <f t="shared" si="1701"/>
        <v>0.43184207025477811</v>
      </c>
      <c r="K747" s="33">
        <f t="shared" ref="K747:K749" si="1702">I747+J747*H747</f>
        <v>0.42698719476098629</v>
      </c>
      <c r="L747" s="33">
        <f>$CE$4-$CE$7*SUMPRODUCT($B$4:$CD$4,Q748:CS748)</f>
        <v>-1.6058265828178264E-11</v>
      </c>
      <c r="M747" s="39" t="s">
        <v>375</v>
      </c>
      <c r="O747" s="47">
        <f t="shared" ref="O747:O748" si="1703">SUM(Q747:CS747)</f>
        <v>103.79476315504968</v>
      </c>
      <c r="P747" s="39" t="s">
        <v>365</v>
      </c>
      <c r="Q747" s="33">
        <f>EXP(Q746)</f>
        <v>2.5776923779513252</v>
      </c>
      <c r="R747" s="33">
        <f>EXP(R746)</f>
        <v>1.6218236383378397</v>
      </c>
      <c r="S747" s="33">
        <f t="shared" ref="S747:CD747" si="1704">EXP(S746)</f>
        <v>1.0204134272848662</v>
      </c>
      <c r="T747" s="33">
        <f t="shared" si="1704"/>
        <v>1.6901688766442911</v>
      </c>
      <c r="U747" s="33">
        <f t="shared" si="1704"/>
        <v>1.06341464961898</v>
      </c>
      <c r="V747" s="33">
        <f t="shared" si="1704"/>
        <v>0.66907557738814882</v>
      </c>
      <c r="W747" s="33">
        <f t="shared" si="1704"/>
        <v>1.1082279856246553</v>
      </c>
      <c r="X747" s="33">
        <f t="shared" si="1704"/>
        <v>0.69727107824327572</v>
      </c>
      <c r="Y747" s="33">
        <f t="shared" si="1704"/>
        <v>0.43870662251910186</v>
      </c>
      <c r="Z747" s="33">
        <f t="shared" si="1704"/>
        <v>3.7168762419804717</v>
      </c>
      <c r="AA747" s="33">
        <f t="shared" si="1704"/>
        <v>2.3385714298504534</v>
      </c>
      <c r="AB747" s="33">
        <f t="shared" si="1704"/>
        <v>1.4713743413740294</v>
      </c>
      <c r="AC747" s="33">
        <f t="shared" si="1704"/>
        <v>2.4371211228575134</v>
      </c>
      <c r="AD747" s="33">
        <f t="shared" si="1704"/>
        <v>1.5333794987919274</v>
      </c>
      <c r="AE747" s="33">
        <f t="shared" si="1704"/>
        <v>0.96476644729029681</v>
      </c>
      <c r="AF747" s="33">
        <f t="shared" si="1704"/>
        <v>1.5979976143390449</v>
      </c>
      <c r="AG747" s="33">
        <f t="shared" si="1704"/>
        <v>1.0054226513259592</v>
      </c>
      <c r="AH747" s="33">
        <f t="shared" si="1704"/>
        <v>0.63258837105175159</v>
      </c>
      <c r="AI747" s="33">
        <f t="shared" si="1704"/>
        <v>6.0549066572097843</v>
      </c>
      <c r="AJ747" s="33">
        <f t="shared" si="1704"/>
        <v>3.8096053775030447</v>
      </c>
      <c r="AK747" s="33">
        <f t="shared" si="1704"/>
        <v>2.3969144288985662</v>
      </c>
      <c r="AL747" s="33">
        <f t="shared" si="1704"/>
        <v>3.9701458834028283</v>
      </c>
      <c r="AM747" s="33">
        <f t="shared" si="1704"/>
        <v>2.4979227530904229</v>
      </c>
      <c r="AN747" s="33">
        <f t="shared" si="1704"/>
        <v>1.5716344597037413</v>
      </c>
      <c r="AO747" s="33">
        <f t="shared" si="1704"/>
        <v>2.6031876671016887</v>
      </c>
      <c r="AP747" s="33">
        <f t="shared" si="1704"/>
        <v>1.6378646768124081</v>
      </c>
      <c r="AQ747" s="33">
        <f t="shared" si="1704"/>
        <v>1.030506072785963</v>
      </c>
      <c r="AR747" s="33">
        <f t="shared" si="1704"/>
        <v>1.5815767280475317</v>
      </c>
      <c r="AS747" s="33">
        <f t="shared" si="1704"/>
        <v>0.99509101447982795</v>
      </c>
      <c r="AT747" s="33">
        <f t="shared" si="1704"/>
        <v>0.6260879472606492</v>
      </c>
      <c r="AU747" s="33">
        <f t="shared" si="1704"/>
        <v>1.0370251255098863</v>
      </c>
      <c r="AV747" s="33">
        <f t="shared" si="1704"/>
        <v>0.65247190723312831</v>
      </c>
      <c r="AW747" s="33">
        <f t="shared" si="1704"/>
        <v>0.41052003394721742</v>
      </c>
      <c r="AX747" s="33">
        <f t="shared" si="1704"/>
        <v>0.67996771314813853</v>
      </c>
      <c r="AY747" s="33">
        <f t="shared" si="1704"/>
        <v>0.42781975068981593</v>
      </c>
      <c r="AZ747" s="33">
        <f t="shared" si="1704"/>
        <v>0.26917416156849372</v>
      </c>
      <c r="BA747" s="33">
        <f t="shared" si="1704"/>
        <v>2.2805378235323643</v>
      </c>
      <c r="BB747" s="33">
        <f t="shared" si="1704"/>
        <v>1.4348609562433052</v>
      </c>
      <c r="BC747" s="33">
        <f t="shared" si="1704"/>
        <v>0.90278088901086562</v>
      </c>
      <c r="BD747" s="33">
        <f t="shared" si="1704"/>
        <v>1.4953274038106723</v>
      </c>
      <c r="BE747" s="33">
        <f t="shared" si="1704"/>
        <v>0.9408249608442204</v>
      </c>
      <c r="BF747" s="33">
        <f t="shared" si="1704"/>
        <v>0.59194501798858257</v>
      </c>
      <c r="BG747" s="33">
        <f t="shared" si="1704"/>
        <v>0.98047224716658277</v>
      </c>
      <c r="BH747" s="33">
        <f t="shared" si="1704"/>
        <v>0.61689016144462994</v>
      </c>
      <c r="BI747" s="33">
        <f t="shared" si="1704"/>
        <v>0.3881328333228441</v>
      </c>
      <c r="BJ747" s="33">
        <f t="shared" si="1704"/>
        <v>3.7150668332091796</v>
      </c>
      <c r="BK747" s="33">
        <f t="shared" si="1704"/>
        <v>2.3374329922534001</v>
      </c>
      <c r="BL747" s="33">
        <f t="shared" si="1704"/>
        <v>1.4706580631162098</v>
      </c>
      <c r="BM747" s="33">
        <f t="shared" si="1704"/>
        <v>2.4359347103838904</v>
      </c>
      <c r="BN747" s="33">
        <f t="shared" si="1704"/>
        <v>1.5326330358660176</v>
      </c>
      <c r="BO747" s="33">
        <f t="shared" si="1704"/>
        <v>0.96429679030999205</v>
      </c>
      <c r="BP747" s="33">
        <f t="shared" si="1704"/>
        <v>1.5972196947335355</v>
      </c>
      <c r="BQ747" s="33">
        <f t="shared" si="1704"/>
        <v>1.0049332025400091</v>
      </c>
      <c r="BR747" s="33">
        <f t="shared" si="1704"/>
        <v>0.6322804213454174</v>
      </c>
      <c r="BS747" s="33">
        <f t="shared" si="1704"/>
        <v>0.97039699853151762</v>
      </c>
      <c r="BT747" s="33">
        <f t="shared" si="1704"/>
        <v>0.61055105110770669</v>
      </c>
      <c r="BU747" s="33">
        <f t="shared" si="1704"/>
        <v>0.3841444136501192</v>
      </c>
      <c r="BV747" s="33">
        <f t="shared" si="1704"/>
        <v>0.63628027104248119</v>
      </c>
      <c r="BW747" s="33">
        <f t="shared" si="1704"/>
        <v>0.40033263589228407</v>
      </c>
      <c r="BX747" s="33">
        <f t="shared" si="1704"/>
        <v>0.25187991307334429</v>
      </c>
      <c r="BY747" s="33">
        <f t="shared" si="1704"/>
        <v>0.41720304569217415</v>
      </c>
      <c r="BZ747" s="33">
        <f t="shared" si="1704"/>
        <v>0.26249437957677307</v>
      </c>
      <c r="CA747" s="33">
        <f t="shared" si="1704"/>
        <v>0.16515531231340552</v>
      </c>
      <c r="CB747" s="33">
        <f t="shared" si="1704"/>
        <v>1.3992536813091609</v>
      </c>
      <c r="CC747" s="33">
        <f t="shared" si="1704"/>
        <v>0.88037762604630387</v>
      </c>
      <c r="CD747" s="33">
        <f t="shared" si="1704"/>
        <v>0.55391297146187568</v>
      </c>
      <c r="CE747" s="33">
        <f t="shared" ref="CE747:CS747" si="1705">EXP(CE746)</f>
        <v>0.9174776024120872</v>
      </c>
      <c r="CF747" s="33">
        <f t="shared" si="1705"/>
        <v>0.57725540718712831</v>
      </c>
      <c r="CG747" s="33">
        <f t="shared" si="1705"/>
        <v>0.36319557474832953</v>
      </c>
      <c r="CH747" s="33">
        <f t="shared" si="1705"/>
        <v>0.60158151604094035</v>
      </c>
      <c r="CI747" s="33">
        <f t="shared" si="1705"/>
        <v>0.37850099237898088</v>
      </c>
      <c r="CJ747" s="33">
        <f t="shared" si="1705"/>
        <v>0.23814395457942167</v>
      </c>
      <c r="CK747" s="33">
        <f t="shared" si="1705"/>
        <v>2.27942763721662</v>
      </c>
      <c r="CL747" s="33">
        <f t="shared" si="1705"/>
        <v>1.4341624530296424</v>
      </c>
      <c r="CM747" s="33">
        <f t="shared" si="1705"/>
        <v>0.90234140715761446</v>
      </c>
      <c r="CN747" s="33">
        <f t="shared" si="1705"/>
        <v>1.494599464986708</v>
      </c>
      <c r="CO747" s="33">
        <f t="shared" si="1705"/>
        <v>0.94036695879476428</v>
      </c>
      <c r="CP747" s="33">
        <f t="shared" si="1705"/>
        <v>0.5916568538319249</v>
      </c>
      <c r="CQ747" s="33">
        <f t="shared" si="1705"/>
        <v>0.97999494446169477</v>
      </c>
      <c r="CR747" s="33">
        <f t="shared" si="1705"/>
        <v>0.61658985376786779</v>
      </c>
      <c r="CS747" s="33">
        <f t="shared" si="1705"/>
        <v>0.3879438867700617</v>
      </c>
    </row>
    <row r="748" spans="2:97" ht="13.9" thickTop="1" thickBot="1" x14ac:dyDescent="0.4">
      <c r="H748" s="32">
        <f t="shared" ref="H748:H749" si="1706">H747</f>
        <v>1.017745581935092E-13</v>
      </c>
      <c r="I748" s="32">
        <f t="shared" ref="I748:J748" si="1707">I743</f>
        <v>-0.42206612059323806</v>
      </c>
      <c r="J748" s="32">
        <f t="shared" si="1707"/>
        <v>0.6539763407189545</v>
      </c>
      <c r="K748" s="32">
        <f t="shared" si="1702"/>
        <v>-0.4220661205931715</v>
      </c>
      <c r="L748" s="32">
        <f>$CE$5-$CE$7*SUMPRODUCT($B$5:$CD$5,Q748:CS748)</f>
        <v>-2.2822632672614418E-11</v>
      </c>
      <c r="M748" s="32">
        <f>SUMPRODUCT($B$7:$CD$7, LN(Q748:CS748))</f>
        <v>-2480.3390488774949</v>
      </c>
      <c r="O748" s="48">
        <f t="shared" si="1703"/>
        <v>1.0000000000000007</v>
      </c>
      <c r="P748" s="39" t="s">
        <v>366</v>
      </c>
      <c r="Q748" s="32">
        <f t="shared" ref="Q748:AV748" si="1708">Q747/$O747</f>
        <v>2.4834512836651904E-2</v>
      </c>
      <c r="R748" s="32">
        <f t="shared" si="1708"/>
        <v>1.5625293502670678E-2</v>
      </c>
      <c r="S748" s="32">
        <f t="shared" si="1708"/>
        <v>9.831068507382806E-3</v>
      </c>
      <c r="T748" s="32">
        <f t="shared" si="1708"/>
        <v>1.6283758691365762E-2</v>
      </c>
      <c r="U748" s="32">
        <f t="shared" si="1708"/>
        <v>1.0245359373578802E-2</v>
      </c>
      <c r="V748" s="32">
        <f t="shared" si="1708"/>
        <v>6.4461400272061596E-3</v>
      </c>
      <c r="W748" s="32">
        <f t="shared" si="1708"/>
        <v>1.0677108863085635E-2</v>
      </c>
      <c r="X748" s="32">
        <f t="shared" si="1708"/>
        <v>6.7177866883484771E-3</v>
      </c>
      <c r="Y748" s="32">
        <f t="shared" si="1708"/>
        <v>4.2266739591067561E-3</v>
      </c>
      <c r="Z748" s="32">
        <f t="shared" si="1708"/>
        <v>3.5809862935263545E-2</v>
      </c>
      <c r="AA748" s="32">
        <f t="shared" si="1708"/>
        <v>2.2530726587400865E-2</v>
      </c>
      <c r="AB748" s="32">
        <f t="shared" si="1708"/>
        <v>1.4175805181770832E-2</v>
      </c>
      <c r="AC748" s="32">
        <f t="shared" si="1708"/>
        <v>2.3480193497016001E-2</v>
      </c>
      <c r="AD748" s="32">
        <f t="shared" si="1708"/>
        <v>1.477318751140989E-2</v>
      </c>
      <c r="AE748" s="32">
        <f t="shared" si="1708"/>
        <v>9.2949433860080085E-3</v>
      </c>
      <c r="AF748" s="32">
        <f t="shared" si="1708"/>
        <v>1.5395744118149195E-2</v>
      </c>
      <c r="AG748" s="32">
        <f t="shared" si="1708"/>
        <v>9.6866414139222864E-3</v>
      </c>
      <c r="AH748" s="32">
        <f t="shared" si="1708"/>
        <v>6.0946077800359214E-3</v>
      </c>
      <c r="AI748" s="32">
        <f t="shared" si="1708"/>
        <v>5.833537717278571E-2</v>
      </c>
      <c r="AJ748" s="32">
        <f t="shared" si="1708"/>
        <v>3.670325228077468E-2</v>
      </c>
      <c r="AK748" s="32">
        <f t="shared" si="1708"/>
        <v>2.3092826227832236E-2</v>
      </c>
      <c r="AL748" s="32">
        <f t="shared" si="1708"/>
        <v>3.8249963319172312E-2</v>
      </c>
      <c r="AM748" s="32">
        <f t="shared" si="1708"/>
        <v>2.4065980567429979E-2</v>
      </c>
      <c r="AN748" s="32">
        <f t="shared" si="1708"/>
        <v>1.514175100872881E-2</v>
      </c>
      <c r="AO748" s="32">
        <f t="shared" si="1708"/>
        <v>2.5080144585069485E-2</v>
      </c>
      <c r="AP748" s="32">
        <f t="shared" si="1708"/>
        <v>1.5779839242619102E-2</v>
      </c>
      <c r="AQ748" s="32">
        <f t="shared" si="1708"/>
        <v>9.9283050653199371E-3</v>
      </c>
      <c r="AR748" s="32">
        <f t="shared" si="1708"/>
        <v>1.5237538773367171E-2</v>
      </c>
      <c r="AS748" s="32">
        <f t="shared" si="1708"/>
        <v>9.5871023183833545E-3</v>
      </c>
      <c r="AT748" s="32">
        <f t="shared" si="1708"/>
        <v>6.0319801137307151E-3</v>
      </c>
      <c r="AU748" s="32">
        <f t="shared" si="1708"/>
        <v>9.9911122101677477E-3</v>
      </c>
      <c r="AV748" s="32">
        <f t="shared" si="1708"/>
        <v>6.2861736700382375E-3</v>
      </c>
      <c r="AW748" s="32">
        <f t="shared" ref="AW748:CB748" si="1709">AW747/$O747</f>
        <v>3.9551131624432573E-3</v>
      </c>
      <c r="AX748" s="32">
        <f t="shared" si="1709"/>
        <v>6.5510791920435889E-3</v>
      </c>
      <c r="AY748" s="32">
        <f t="shared" si="1709"/>
        <v>4.1217855090698013E-3</v>
      </c>
      <c r="AZ748" s="32">
        <f t="shared" si="1709"/>
        <v>2.5933308520238022E-3</v>
      </c>
      <c r="BA748" s="32">
        <f t="shared" si="1709"/>
        <v>2.1971607759494315E-2</v>
      </c>
      <c r="BB748" s="32">
        <f t="shared" si="1709"/>
        <v>1.3824020717691655E-2</v>
      </c>
      <c r="BC748" s="32">
        <f t="shared" si="1709"/>
        <v>8.6977498822583404E-3</v>
      </c>
      <c r="BD748" s="32">
        <f t="shared" si="1709"/>
        <v>1.4406578505092178E-2</v>
      </c>
      <c r="BE748" s="32">
        <f t="shared" si="1709"/>
        <v>9.0642815903804932E-3</v>
      </c>
      <c r="BF748" s="32">
        <f t="shared" si="1709"/>
        <v>5.7030335634980838E-3</v>
      </c>
      <c r="BG748" s="32">
        <f t="shared" si="1709"/>
        <v>9.4462593040647268E-3</v>
      </c>
      <c r="BH748" s="32">
        <f t="shared" si="1709"/>
        <v>5.9433649896489778E-3</v>
      </c>
      <c r="BI748" s="32">
        <f t="shared" si="1709"/>
        <v>3.7394259741510014E-3</v>
      </c>
      <c r="BJ748" s="32">
        <f t="shared" si="1709"/>
        <v>3.5792430372036929E-2</v>
      </c>
      <c r="BK748" s="32">
        <f t="shared" si="1709"/>
        <v>2.2519758427134891E-2</v>
      </c>
      <c r="BL748" s="32">
        <f t="shared" si="1709"/>
        <v>1.4168904272360309E-2</v>
      </c>
      <c r="BM748" s="32">
        <f t="shared" si="1709"/>
        <v>2.3468763127722218E-2</v>
      </c>
      <c r="BN748" s="32">
        <f t="shared" si="1709"/>
        <v>1.4765995790910518E-2</v>
      </c>
      <c r="BO748" s="32">
        <f t="shared" si="1709"/>
        <v>9.2904185240012122E-3</v>
      </c>
      <c r="BP748" s="32">
        <f t="shared" si="1709"/>
        <v>1.5388249331496545E-2</v>
      </c>
      <c r="BQ748" s="32">
        <f t="shared" si="1709"/>
        <v>9.6819258697939271E-3</v>
      </c>
      <c r="BR748" s="32">
        <f t="shared" si="1709"/>
        <v>6.0916408701748321E-3</v>
      </c>
      <c r="BS748" s="32">
        <f t="shared" si="1709"/>
        <v>9.3491903544490832E-3</v>
      </c>
      <c r="BT748" s="32">
        <f t="shared" si="1709"/>
        <v>5.8822914812730895E-3</v>
      </c>
      <c r="BU748" s="32">
        <f t="shared" si="1709"/>
        <v>3.7009999538828403E-3</v>
      </c>
      <c r="BV748" s="32">
        <f t="shared" si="1709"/>
        <v>6.1301770118401752E-3</v>
      </c>
      <c r="BW748" s="32">
        <f t="shared" si="1709"/>
        <v>3.8569637207443992E-3</v>
      </c>
      <c r="BX748" s="32">
        <f t="shared" si="1709"/>
        <v>2.4267111886664599E-3</v>
      </c>
      <c r="BY748" s="32">
        <f t="shared" si="1709"/>
        <v>4.0194999536629023E-3</v>
      </c>
      <c r="BZ748" s="32">
        <f t="shared" si="1709"/>
        <v>2.5289751775304527E-3</v>
      </c>
      <c r="CA748" s="32">
        <f t="shared" si="1709"/>
        <v>1.591171917476172E-3</v>
      </c>
      <c r="CB748" s="32">
        <f t="shared" si="1709"/>
        <v>1.3480966079367043E-2</v>
      </c>
      <c r="CC748" s="32">
        <f t="shared" ref="CC748:CS748" si="1710">CC747/$O747</f>
        <v>8.4819079429969586E-3</v>
      </c>
      <c r="CD748" s="32">
        <f t="shared" si="1710"/>
        <v>5.3366177119594637E-3</v>
      </c>
      <c r="CE748" s="32">
        <f t="shared" si="1710"/>
        <v>8.8393438601671055E-3</v>
      </c>
      <c r="CF748" s="32">
        <f t="shared" si="1710"/>
        <v>5.5615080148583053E-3</v>
      </c>
      <c r="CG748" s="32">
        <f t="shared" si="1710"/>
        <v>3.4991705140825289E-3</v>
      </c>
      <c r="CH748" s="32">
        <f t="shared" si="1710"/>
        <v>5.7958754156246951E-3</v>
      </c>
      <c r="CI748" s="32">
        <f t="shared" si="1710"/>
        <v>3.6466289904585284E-3</v>
      </c>
      <c r="CJ748" s="32">
        <f t="shared" si="1710"/>
        <v>2.2943735053730968E-3</v>
      </c>
      <c r="CK748" s="32">
        <f t="shared" si="1710"/>
        <v>2.1960911783300549E-2</v>
      </c>
      <c r="CL748" s="32">
        <f t="shared" si="1710"/>
        <v>1.381729106012098E-2</v>
      </c>
      <c r="CM748" s="32">
        <f t="shared" si="1710"/>
        <v>8.6935157394182564E-3</v>
      </c>
      <c r="CN748" s="32">
        <f t="shared" si="1710"/>
        <v>1.439956525315309E-2</v>
      </c>
      <c r="CO748" s="32">
        <f t="shared" si="1710"/>
        <v>9.0598690166095799E-3</v>
      </c>
      <c r="CP748" s="32">
        <f t="shared" si="1710"/>
        <v>5.7002572754860648E-3</v>
      </c>
      <c r="CQ748" s="32">
        <f t="shared" si="1710"/>
        <v>9.4416607801086107E-3</v>
      </c>
      <c r="CR748" s="32">
        <f t="shared" si="1710"/>
        <v>5.9404717061380024E-3</v>
      </c>
      <c r="CS748" s="32">
        <f t="shared" si="1710"/>
        <v>3.7376055879673538E-3</v>
      </c>
    </row>
    <row r="749" spans="2:97" ht="13.15" thickTop="1" x14ac:dyDescent="0.35">
      <c r="H749" s="34">
        <f t="shared" si="1706"/>
        <v>1.017745581935092E-13</v>
      </c>
      <c r="I749" s="34">
        <f t="shared" ref="I749:J749" si="1711">I744</f>
        <v>-0.46334335275035798</v>
      </c>
      <c r="J749" s="34">
        <f t="shared" si="1711"/>
        <v>-0.69237320031621241</v>
      </c>
      <c r="K749" s="34">
        <f t="shared" si="1702"/>
        <v>-0.46334335275042843</v>
      </c>
      <c r="L749" s="34">
        <f>$CE$6-$CE$7*SUMPRODUCT($B$6:$CD$6,Q748:CS748)</f>
        <v>2.3788970793248154E-11</v>
      </c>
    </row>
    <row r="750" spans="2:97" ht="13.5" thickBot="1" x14ac:dyDescent="0.4">
      <c r="B750" s="39" t="s">
        <v>367</v>
      </c>
      <c r="D750" s="39" t="s">
        <v>368</v>
      </c>
      <c r="E750" s="39" t="s">
        <v>369</v>
      </c>
      <c r="F750" s="39" t="s">
        <v>370</v>
      </c>
      <c r="H750" s="39" t="s">
        <v>347</v>
      </c>
      <c r="I750" s="39" t="s">
        <v>371</v>
      </c>
      <c r="J750" s="39" t="s">
        <v>372</v>
      </c>
      <c r="K750" s="39" t="s">
        <v>349</v>
      </c>
      <c r="L750" s="39" t="s">
        <v>373</v>
      </c>
      <c r="M750" s="39" t="s">
        <v>374</v>
      </c>
      <c r="O750" s="45" t="s">
        <v>336</v>
      </c>
    </row>
    <row r="751" spans="2:97" ht="13.9" thickTop="1" thickBot="1" x14ac:dyDescent="0.4">
      <c r="B751" s="32">
        <f>1+B746</f>
        <v>4</v>
      </c>
      <c r="D751" s="32">
        <f>IF(F746,IF(M751&lt;0,D746,H751),E746)</f>
        <v>0</v>
      </c>
      <c r="E751" s="32">
        <f>IF(F746,IF(M751&lt;0,H751,E746),H751)</f>
        <v>5.08872790967546E-14</v>
      </c>
      <c r="F751" s="32" t="b">
        <f>OR(F746,M751*M746&lt;=0)</f>
        <v>1</v>
      </c>
      <c r="H751" s="32">
        <f>IF(F746,(D746+E746)/2,2*H746)</f>
        <v>5.08872790967546E-14</v>
      </c>
      <c r="I751" s="32">
        <f>I746</f>
        <v>-0.4884722929615235</v>
      </c>
      <c r="J751" s="32">
        <f>J746</f>
        <v>-1</v>
      </c>
      <c r="K751" s="32">
        <f>I751+J751*H751</f>
        <v>-0.48847229296157441</v>
      </c>
      <c r="L751" s="32">
        <f>$CE$3-$CE$7*SUMPRODUCT($B$3:$CD$3,Q753:CS753)</f>
        <v>1.5802470443304628E-11</v>
      </c>
      <c r="M751" s="32">
        <f>SUMPRODUCT(L751:L754,J751:J754)</f>
        <v>-3.3598679501888773E-11</v>
      </c>
      <c r="O751" s="46">
        <f>SUM(Q751:CS751)</f>
        <v>-1.6469506083637189</v>
      </c>
      <c r="P751" s="39" t="s">
        <v>363</v>
      </c>
      <c r="Q751" s="32">
        <f t="shared" ref="Q751:AV751" si="1712">SUMPRODUCT(B$3:B$6,$K751:$K754)</f>
        <v>0.94689457154420809</v>
      </c>
      <c r="R751" s="32">
        <f t="shared" si="1712"/>
        <v>0.48355121879381485</v>
      </c>
      <c r="S751" s="32">
        <f t="shared" si="1712"/>
        <v>2.0207866043421618E-2</v>
      </c>
      <c r="T751" s="32">
        <f t="shared" si="1712"/>
        <v>0.52482845095100328</v>
      </c>
      <c r="U751" s="32">
        <f t="shared" si="1712"/>
        <v>6.14850982006101E-2</v>
      </c>
      <c r="V751" s="32">
        <f t="shared" si="1712"/>
        <v>-0.40185825454978313</v>
      </c>
      <c r="W751" s="32">
        <f t="shared" si="1712"/>
        <v>0.10276233035779858</v>
      </c>
      <c r="X751" s="32">
        <f t="shared" si="1712"/>
        <v>-0.36058102239259465</v>
      </c>
      <c r="Y751" s="32">
        <f t="shared" si="1712"/>
        <v>-0.82392437514298789</v>
      </c>
      <c r="Z751" s="32">
        <f t="shared" si="1712"/>
        <v>1.3128835956250346</v>
      </c>
      <c r="AA751" s="32">
        <f t="shared" si="1712"/>
        <v>0.84954024287464147</v>
      </c>
      <c r="AB751" s="32">
        <f t="shared" si="1712"/>
        <v>0.38619689012424824</v>
      </c>
      <c r="AC751" s="32">
        <f t="shared" si="1712"/>
        <v>0.89081747503182984</v>
      </c>
      <c r="AD751" s="32">
        <f t="shared" si="1712"/>
        <v>0.42747412228143666</v>
      </c>
      <c r="AE751" s="32">
        <f t="shared" si="1712"/>
        <v>-3.586923046895657E-2</v>
      </c>
      <c r="AF751" s="32">
        <f t="shared" si="1712"/>
        <v>0.46875135443862515</v>
      </c>
      <c r="AG751" s="32">
        <f t="shared" si="1712"/>
        <v>5.4080016882319115E-3</v>
      </c>
      <c r="AH751" s="32">
        <f t="shared" si="1712"/>
        <v>-0.45793535106216132</v>
      </c>
      <c r="AI751" s="32">
        <f t="shared" si="1712"/>
        <v>1.8008689610661366</v>
      </c>
      <c r="AJ751" s="32">
        <f t="shared" si="1712"/>
        <v>1.3375256083157434</v>
      </c>
      <c r="AK751" s="32">
        <f t="shared" si="1712"/>
        <v>0.87418225556535023</v>
      </c>
      <c r="AL751" s="32">
        <f t="shared" si="1712"/>
        <v>1.378802840472932</v>
      </c>
      <c r="AM751" s="32">
        <f t="shared" si="1712"/>
        <v>0.91545948772253871</v>
      </c>
      <c r="AN751" s="32">
        <f t="shared" si="1712"/>
        <v>0.45211613497214548</v>
      </c>
      <c r="AO751" s="32">
        <f t="shared" si="1712"/>
        <v>0.95673671987972719</v>
      </c>
      <c r="AP751" s="32">
        <f t="shared" si="1712"/>
        <v>0.49339336712933396</v>
      </c>
      <c r="AQ751" s="32">
        <f t="shared" si="1712"/>
        <v>3.0050014378940726E-2</v>
      </c>
      <c r="AR751" s="32">
        <f t="shared" si="1712"/>
        <v>0.45842227858263368</v>
      </c>
      <c r="AS751" s="32">
        <f t="shared" si="1712"/>
        <v>-4.9210741677595538E-3</v>
      </c>
      <c r="AT751" s="32">
        <f t="shared" si="1712"/>
        <v>-0.46826442691815279</v>
      </c>
      <c r="AU751" s="32">
        <f t="shared" si="1712"/>
        <v>3.6356157989428928E-2</v>
      </c>
      <c r="AV751" s="32">
        <f t="shared" si="1712"/>
        <v>-0.42698719476096431</v>
      </c>
      <c r="AW751" s="32">
        <f t="shared" ref="AW751:CB751" si="1713">SUMPRODUCT(AH$3:AH$6,$K751:$K754)</f>
        <v>-0.89033054751135754</v>
      </c>
      <c r="AX751" s="32">
        <f t="shared" si="1713"/>
        <v>-0.38570996260377582</v>
      </c>
      <c r="AY751" s="32">
        <f t="shared" si="1713"/>
        <v>-0.84905331535416906</v>
      </c>
      <c r="AZ751" s="32">
        <f t="shared" si="1713"/>
        <v>-1.3123966681045622</v>
      </c>
      <c r="BA751" s="32">
        <f t="shared" si="1713"/>
        <v>0.8244113026634603</v>
      </c>
      <c r="BB751" s="32">
        <f t="shared" si="1713"/>
        <v>0.36106794991306701</v>
      </c>
      <c r="BC751" s="32">
        <f t="shared" si="1713"/>
        <v>-0.10227540283732622</v>
      </c>
      <c r="BD751" s="32">
        <f t="shared" si="1713"/>
        <v>0.40234518207025549</v>
      </c>
      <c r="BE751" s="32">
        <f t="shared" si="1713"/>
        <v>-6.0998170680137756E-2</v>
      </c>
      <c r="BF751" s="32">
        <f t="shared" si="1713"/>
        <v>-0.52434152343053098</v>
      </c>
      <c r="BG751" s="32">
        <f t="shared" si="1713"/>
        <v>-1.9720938522949261E-2</v>
      </c>
      <c r="BH751" s="32">
        <f t="shared" si="1713"/>
        <v>-0.48306429127334249</v>
      </c>
      <c r="BI751" s="32">
        <f t="shared" si="1713"/>
        <v>-0.94640764402373567</v>
      </c>
      <c r="BJ751" s="32">
        <f t="shared" si="1713"/>
        <v>1.3123966681045622</v>
      </c>
      <c r="BK751" s="32">
        <f t="shared" si="1713"/>
        <v>0.84905331535416906</v>
      </c>
      <c r="BL751" s="32">
        <f t="shared" si="1713"/>
        <v>0.38570996260377582</v>
      </c>
      <c r="BM751" s="32">
        <f t="shared" si="1713"/>
        <v>0.89033054751135754</v>
      </c>
      <c r="BN751" s="32">
        <f t="shared" si="1713"/>
        <v>0.42698719476096431</v>
      </c>
      <c r="BO751" s="32">
        <f t="shared" si="1713"/>
        <v>-3.6356157989428928E-2</v>
      </c>
      <c r="BP751" s="32">
        <f t="shared" si="1713"/>
        <v>0.46826442691815279</v>
      </c>
      <c r="BQ751" s="32">
        <f t="shared" si="1713"/>
        <v>4.9210741677595538E-3</v>
      </c>
      <c r="BR751" s="32">
        <f t="shared" si="1713"/>
        <v>-0.45842227858263368</v>
      </c>
      <c r="BS751" s="32">
        <f t="shared" si="1713"/>
        <v>-3.0050014378940726E-2</v>
      </c>
      <c r="BT751" s="32">
        <f t="shared" si="1713"/>
        <v>-0.49339336712933396</v>
      </c>
      <c r="BU751" s="32">
        <f t="shared" si="1713"/>
        <v>-0.95673671987972719</v>
      </c>
      <c r="BV751" s="32">
        <f t="shared" si="1713"/>
        <v>-0.45211613497214548</v>
      </c>
      <c r="BW751" s="32">
        <f t="shared" si="1713"/>
        <v>-0.91545948772253871</v>
      </c>
      <c r="BX751" s="32">
        <f t="shared" si="1713"/>
        <v>-1.378802840472932</v>
      </c>
      <c r="BY751" s="32">
        <f t="shared" si="1713"/>
        <v>-0.87418225556535023</v>
      </c>
      <c r="BZ751" s="32">
        <f t="shared" si="1713"/>
        <v>-1.3375256083157434</v>
      </c>
      <c r="CA751" s="32">
        <f t="shared" si="1713"/>
        <v>-1.8008689610661366</v>
      </c>
      <c r="CB751" s="32">
        <f t="shared" si="1713"/>
        <v>0.33593900970188584</v>
      </c>
      <c r="CC751" s="32">
        <f t="shared" ref="CC751:CS751" si="1714">SUMPRODUCT(BN$3:BN$6,$K751:$K754)</f>
        <v>-0.1274043430485074</v>
      </c>
      <c r="CD751" s="32">
        <f t="shared" si="1714"/>
        <v>-0.59074769579890063</v>
      </c>
      <c r="CE751" s="32">
        <f t="shared" si="1714"/>
        <v>-8.6127110891318914E-2</v>
      </c>
      <c r="CF751" s="32">
        <f t="shared" si="1714"/>
        <v>-0.54947046364171215</v>
      </c>
      <c r="CG751" s="32">
        <f t="shared" si="1714"/>
        <v>-1.0128138163921054</v>
      </c>
      <c r="CH751" s="32">
        <f t="shared" si="1714"/>
        <v>-0.50819323148452367</v>
      </c>
      <c r="CI751" s="32">
        <f t="shared" si="1714"/>
        <v>-0.97153658423491684</v>
      </c>
      <c r="CJ751" s="32">
        <f t="shared" si="1714"/>
        <v>-1.43487993698531</v>
      </c>
      <c r="CK751" s="32">
        <f t="shared" si="1714"/>
        <v>0.82392437514298789</v>
      </c>
      <c r="CL751" s="32">
        <f t="shared" si="1714"/>
        <v>0.36058102239259465</v>
      </c>
      <c r="CM751" s="32">
        <f t="shared" si="1714"/>
        <v>-0.10276233035779858</v>
      </c>
      <c r="CN751" s="32">
        <f t="shared" si="1714"/>
        <v>0.40185825454978313</v>
      </c>
      <c r="CO751" s="32">
        <f t="shared" si="1714"/>
        <v>-6.14850982006101E-2</v>
      </c>
      <c r="CP751" s="32">
        <f t="shared" si="1714"/>
        <v>-0.52482845095100328</v>
      </c>
      <c r="CQ751" s="32">
        <f t="shared" si="1714"/>
        <v>-2.0207866043421618E-2</v>
      </c>
      <c r="CR751" s="32">
        <f t="shared" si="1714"/>
        <v>-0.48355121879381485</v>
      </c>
      <c r="CS751" s="32">
        <f t="shared" si="1714"/>
        <v>-0.94689457154420809</v>
      </c>
    </row>
    <row r="752" spans="2:97" ht="13.9" thickTop="1" thickBot="1" x14ac:dyDescent="0.4">
      <c r="H752" s="33">
        <f>H751</f>
        <v>5.08872790967546E-14</v>
      </c>
      <c r="I752" s="33">
        <f t="shared" ref="I752:J752" si="1715">I747</f>
        <v>0.42698719476094232</v>
      </c>
      <c r="J752" s="33">
        <f t="shared" si="1715"/>
        <v>0.43184207025477811</v>
      </c>
      <c r="K752" s="33">
        <f t="shared" ref="K752:K754" si="1716">I752+J752*H752</f>
        <v>0.42698719476096431</v>
      </c>
      <c r="L752" s="33">
        <f>$CE$4-$CE$7*SUMPRODUCT($B$4:$CD$4,Q753:CS753)</f>
        <v>-7.474909580196254E-12</v>
      </c>
      <c r="M752" s="39" t="s">
        <v>375</v>
      </c>
      <c r="O752" s="47">
        <f t="shared" ref="O752:O753" si="1717">SUM(Q752:CS752)</f>
        <v>103.79476315504736</v>
      </c>
      <c r="P752" s="39" t="s">
        <v>365</v>
      </c>
      <c r="Q752" s="33">
        <f>EXP(Q751)</f>
        <v>2.5776923779512457</v>
      </c>
      <c r="R752" s="33">
        <f>EXP(R751)</f>
        <v>1.6218236383378468</v>
      </c>
      <c r="S752" s="33">
        <f t="shared" ref="S752:CD752" si="1718">EXP(S751)</f>
        <v>1.0204134272849066</v>
      </c>
      <c r="T752" s="33">
        <f t="shared" si="1718"/>
        <v>1.6901688766441827</v>
      </c>
      <c r="U752" s="33">
        <f t="shared" si="1718"/>
        <v>1.0634146496189494</v>
      </c>
      <c r="V752" s="33">
        <f t="shared" si="1718"/>
        <v>0.66907557738815315</v>
      </c>
      <c r="W752" s="33">
        <f t="shared" si="1718"/>
        <v>1.1082279856245476</v>
      </c>
      <c r="X752" s="33">
        <f t="shared" si="1718"/>
        <v>0.69727107824323242</v>
      </c>
      <c r="Y752" s="33">
        <f t="shared" si="1718"/>
        <v>0.43870662251909004</v>
      </c>
      <c r="Z752" s="33">
        <f t="shared" si="1718"/>
        <v>3.716876241980287</v>
      </c>
      <c r="AA752" s="33">
        <f t="shared" si="1718"/>
        <v>2.3385714298504197</v>
      </c>
      <c r="AB752" s="33">
        <f t="shared" si="1718"/>
        <v>1.4713743413740599</v>
      </c>
      <c r="AC752" s="33">
        <f t="shared" si="1718"/>
        <v>2.4371211228573113</v>
      </c>
      <c r="AD752" s="33">
        <f t="shared" si="1718"/>
        <v>1.5333794987918541</v>
      </c>
      <c r="AE752" s="33">
        <f t="shared" si="1718"/>
        <v>0.96476644729028471</v>
      </c>
      <c r="AF752" s="33">
        <f t="shared" si="1718"/>
        <v>1.5979976143388592</v>
      </c>
      <c r="AG752" s="33">
        <f t="shared" si="1718"/>
        <v>1.0054226513258779</v>
      </c>
      <c r="AH752" s="33">
        <f t="shared" si="1718"/>
        <v>0.63258837105172261</v>
      </c>
      <c r="AI752" s="33">
        <f t="shared" si="1718"/>
        <v>6.0549066572093304</v>
      </c>
      <c r="AJ752" s="33">
        <f t="shared" si="1718"/>
        <v>3.8096053775028942</v>
      </c>
      <c r="AK752" s="33">
        <f t="shared" si="1718"/>
        <v>2.396914428898556</v>
      </c>
      <c r="AL752" s="33">
        <f t="shared" si="1718"/>
        <v>3.9701458834023997</v>
      </c>
      <c r="AM752" s="33">
        <f t="shared" si="1718"/>
        <v>2.4979227530902408</v>
      </c>
      <c r="AN752" s="33">
        <f t="shared" si="1718"/>
        <v>1.5716344597036822</v>
      </c>
      <c r="AO752" s="33">
        <f t="shared" si="1718"/>
        <v>2.6031876671013214</v>
      </c>
      <c r="AP752" s="33">
        <f t="shared" si="1718"/>
        <v>1.6378646768122342</v>
      </c>
      <c r="AQ752" s="33">
        <f t="shared" si="1718"/>
        <v>1.0305060727858899</v>
      </c>
      <c r="AR752" s="33">
        <f t="shared" si="1718"/>
        <v>1.5815767280475634</v>
      </c>
      <c r="AS752" s="33">
        <f t="shared" si="1718"/>
        <v>0.99509101447988291</v>
      </c>
      <c r="AT752" s="33">
        <f t="shared" si="1718"/>
        <v>0.62608794726070582</v>
      </c>
      <c r="AU752" s="33">
        <f t="shared" si="1718"/>
        <v>1.0370251255098726</v>
      </c>
      <c r="AV752" s="33">
        <f t="shared" si="1718"/>
        <v>0.65247190723314263</v>
      </c>
      <c r="AW752" s="33">
        <f t="shared" si="1718"/>
        <v>0.4105200339472409</v>
      </c>
      <c r="AX752" s="33">
        <f t="shared" si="1718"/>
        <v>0.67996771314810689</v>
      </c>
      <c r="AY752" s="33">
        <f t="shared" si="1718"/>
        <v>0.42781975068981104</v>
      </c>
      <c r="AZ752" s="33">
        <f t="shared" si="1718"/>
        <v>0.26917416156850016</v>
      </c>
      <c r="BA752" s="33">
        <f t="shared" si="1718"/>
        <v>2.2805378235323674</v>
      </c>
      <c r="BB752" s="33">
        <f t="shared" si="1718"/>
        <v>1.4348609562433576</v>
      </c>
      <c r="BC752" s="33">
        <f t="shared" si="1718"/>
        <v>0.90278088901093023</v>
      </c>
      <c r="BD752" s="33">
        <f t="shared" si="1718"/>
        <v>1.4953274038106243</v>
      </c>
      <c r="BE752" s="33">
        <f t="shared" si="1718"/>
        <v>0.94082496084422329</v>
      </c>
      <c r="BF752" s="33">
        <f t="shared" si="1718"/>
        <v>0.59194501798860522</v>
      </c>
      <c r="BG752" s="33">
        <f t="shared" si="1718"/>
        <v>0.98047224716651882</v>
      </c>
      <c r="BH752" s="33">
        <f t="shared" si="1718"/>
        <v>0.6168901614446114</v>
      </c>
      <c r="BI752" s="33">
        <f t="shared" si="1718"/>
        <v>0.38813283332284604</v>
      </c>
      <c r="BJ752" s="33">
        <f t="shared" si="1718"/>
        <v>3.7150668332090904</v>
      </c>
      <c r="BK752" s="33">
        <f t="shared" si="1718"/>
        <v>2.3374329922534267</v>
      </c>
      <c r="BL752" s="33">
        <f t="shared" si="1718"/>
        <v>1.4706580631162784</v>
      </c>
      <c r="BM752" s="33">
        <f t="shared" si="1718"/>
        <v>2.435934710383751</v>
      </c>
      <c r="BN752" s="33">
        <f t="shared" si="1718"/>
        <v>1.5326330358659839</v>
      </c>
      <c r="BO752" s="33">
        <f t="shared" si="1718"/>
        <v>0.96429679031000481</v>
      </c>
      <c r="BP752" s="33">
        <f t="shared" si="1718"/>
        <v>1.597219694733391</v>
      </c>
      <c r="BQ752" s="33">
        <f t="shared" si="1718"/>
        <v>1.0049332025399536</v>
      </c>
      <c r="BR752" s="33">
        <f t="shared" si="1718"/>
        <v>0.63228042134540474</v>
      </c>
      <c r="BS752" s="33">
        <f t="shared" si="1718"/>
        <v>0.97039699853158645</v>
      </c>
      <c r="BT752" s="33">
        <f t="shared" si="1718"/>
        <v>0.61055105110777141</v>
      </c>
      <c r="BU752" s="33">
        <f t="shared" si="1718"/>
        <v>0.38414441365017349</v>
      </c>
      <c r="BV752" s="33">
        <f t="shared" si="1718"/>
        <v>0.63628027104250517</v>
      </c>
      <c r="BW752" s="33">
        <f t="shared" si="1718"/>
        <v>0.40033263589231322</v>
      </c>
      <c r="BX752" s="33">
        <f t="shared" si="1718"/>
        <v>0.25187991307337149</v>
      </c>
      <c r="BY752" s="33">
        <f t="shared" si="1718"/>
        <v>0.41720304569217592</v>
      </c>
      <c r="BZ752" s="33">
        <f t="shared" si="1718"/>
        <v>0.2624943795767834</v>
      </c>
      <c r="CA752" s="33">
        <f t="shared" si="1718"/>
        <v>0.16515531231341787</v>
      </c>
      <c r="CB752" s="33">
        <f t="shared" si="1718"/>
        <v>1.3992536813092338</v>
      </c>
      <c r="CC752" s="33">
        <f t="shared" si="1718"/>
        <v>0.8803776260463807</v>
      </c>
      <c r="CD752" s="33">
        <f t="shared" si="1718"/>
        <v>0.55391297146194352</v>
      </c>
      <c r="CE752" s="33">
        <f t="shared" ref="CE752:CS752" si="1719">EXP(CE751)</f>
        <v>0.91747760241210441</v>
      </c>
      <c r="CF752" s="33">
        <f t="shared" si="1719"/>
        <v>0.57725540718715951</v>
      </c>
      <c r="CG752" s="33">
        <f t="shared" si="1719"/>
        <v>0.36319557474836189</v>
      </c>
      <c r="CH752" s="33">
        <f t="shared" si="1719"/>
        <v>0.60158151604093169</v>
      </c>
      <c r="CI752" s="33">
        <f t="shared" si="1719"/>
        <v>0.37850099237898871</v>
      </c>
      <c r="CJ752" s="33">
        <f t="shared" si="1719"/>
        <v>0.23814395457943499</v>
      </c>
      <c r="CK752" s="33">
        <f t="shared" si="1719"/>
        <v>2.2794276372166813</v>
      </c>
      <c r="CL752" s="33">
        <f t="shared" si="1719"/>
        <v>1.4341624530297314</v>
      </c>
      <c r="CM752" s="33">
        <f t="shared" si="1719"/>
        <v>0.90234140715770228</v>
      </c>
      <c r="CN752" s="33">
        <f t="shared" si="1719"/>
        <v>1.4945994649866985</v>
      </c>
      <c r="CO752" s="33">
        <f t="shared" si="1719"/>
        <v>0.94036695879479137</v>
      </c>
      <c r="CP752" s="33">
        <f t="shared" si="1719"/>
        <v>0.59165685383196287</v>
      </c>
      <c r="CQ752" s="33">
        <f t="shared" si="1719"/>
        <v>0.97999494446165591</v>
      </c>
      <c r="CR752" s="33">
        <f t="shared" si="1719"/>
        <v>0.61658985376786513</v>
      </c>
      <c r="CS752" s="33">
        <f t="shared" si="1719"/>
        <v>0.38794388677007369</v>
      </c>
    </row>
    <row r="753" spans="2:97" ht="13.9" thickTop="1" thickBot="1" x14ac:dyDescent="0.4">
      <c r="H753" s="32">
        <f t="shared" ref="H753:H754" si="1720">H752</f>
        <v>5.08872790967546E-14</v>
      </c>
      <c r="I753" s="32">
        <f t="shared" ref="I753:J753" si="1721">I748</f>
        <v>-0.42206612059323806</v>
      </c>
      <c r="J753" s="32">
        <f t="shared" si="1721"/>
        <v>0.6539763407189545</v>
      </c>
      <c r="K753" s="32">
        <f t="shared" si="1716"/>
        <v>-0.42206612059320475</v>
      </c>
      <c r="L753" s="32">
        <f>$CE$5-$CE$7*SUMPRODUCT($B$5:$CD$5,Q753:CS753)</f>
        <v>-1.0601297617540695E-11</v>
      </c>
      <c r="M753" s="32">
        <f>SUMPRODUCT($B$7:$CD$7, LN(Q753:CS753))</f>
        <v>-2480.339048877494</v>
      </c>
      <c r="O753" s="48">
        <f t="shared" si="1717"/>
        <v>1.0000000000000004</v>
      </c>
      <c r="P753" s="39" t="s">
        <v>366</v>
      </c>
      <c r="Q753" s="32">
        <f t="shared" ref="Q753:AV753" si="1722">Q752/$O752</f>
        <v>2.4834512836651692E-2</v>
      </c>
      <c r="R753" s="32">
        <f t="shared" si="1722"/>
        <v>1.5625293502671094E-2</v>
      </c>
      <c r="S753" s="32">
        <f t="shared" si="1722"/>
        <v>9.8310685073834149E-3</v>
      </c>
      <c r="T753" s="32">
        <f t="shared" si="1722"/>
        <v>1.6283758691365082E-2</v>
      </c>
      <c r="U753" s="32">
        <f t="shared" si="1722"/>
        <v>1.0245359373578736E-2</v>
      </c>
      <c r="V753" s="32">
        <f t="shared" si="1722"/>
        <v>6.4461400272063452E-3</v>
      </c>
      <c r="W753" s="32">
        <f t="shared" si="1722"/>
        <v>1.0677108863084836E-2</v>
      </c>
      <c r="X753" s="32">
        <f t="shared" si="1722"/>
        <v>6.7177866883482099E-3</v>
      </c>
      <c r="Y753" s="32">
        <f t="shared" si="1722"/>
        <v>4.2266739591067361E-3</v>
      </c>
      <c r="Z753" s="32">
        <f t="shared" si="1722"/>
        <v>3.5809862935262567E-2</v>
      </c>
      <c r="AA753" s="32">
        <f t="shared" si="1722"/>
        <v>2.2530726587401042E-2</v>
      </c>
      <c r="AB753" s="32">
        <f t="shared" si="1722"/>
        <v>1.4175805181771441E-2</v>
      </c>
      <c r="AC753" s="32">
        <f t="shared" si="1722"/>
        <v>2.3480193497014575E-2</v>
      </c>
      <c r="AD753" s="32">
        <f t="shared" si="1722"/>
        <v>1.4773187511409514E-2</v>
      </c>
      <c r="AE753" s="32">
        <f t="shared" si="1722"/>
        <v>9.2949433860081004E-3</v>
      </c>
      <c r="AF753" s="32">
        <f t="shared" si="1722"/>
        <v>1.539574411814775E-2</v>
      </c>
      <c r="AG753" s="32">
        <f t="shared" si="1722"/>
        <v>9.6866414139217191E-3</v>
      </c>
      <c r="AH753" s="32">
        <f t="shared" si="1722"/>
        <v>6.0946077800357783E-3</v>
      </c>
      <c r="AI753" s="32">
        <f t="shared" si="1722"/>
        <v>5.8335377172782636E-2</v>
      </c>
      <c r="AJ753" s="32">
        <f t="shared" si="1722"/>
        <v>3.6703252280774049E-2</v>
      </c>
      <c r="AK753" s="32">
        <f t="shared" si="1722"/>
        <v>2.3092826227832652E-2</v>
      </c>
      <c r="AL753" s="32">
        <f t="shared" si="1722"/>
        <v>3.8249963319169036E-2</v>
      </c>
      <c r="AM753" s="32">
        <f t="shared" si="1722"/>
        <v>2.4065980567428764E-2</v>
      </c>
      <c r="AN753" s="32">
        <f t="shared" si="1722"/>
        <v>1.5141751008728577E-2</v>
      </c>
      <c r="AO753" s="32">
        <f t="shared" si="1722"/>
        <v>2.5080144585066504E-2</v>
      </c>
      <c r="AP753" s="32">
        <f t="shared" si="1722"/>
        <v>1.5779839242617777E-2</v>
      </c>
      <c r="AQ753" s="32">
        <f t="shared" si="1722"/>
        <v>9.9283050653194548E-3</v>
      </c>
      <c r="AR753" s="32">
        <f t="shared" si="1722"/>
        <v>1.5237538773367816E-2</v>
      </c>
      <c r="AS753" s="32">
        <f t="shared" si="1722"/>
        <v>9.587102318384097E-3</v>
      </c>
      <c r="AT753" s="32">
        <f t="shared" si="1722"/>
        <v>6.0319801137313951E-3</v>
      </c>
      <c r="AU753" s="32">
        <f t="shared" si="1722"/>
        <v>9.9911122101678379E-3</v>
      </c>
      <c r="AV753" s="32">
        <f t="shared" si="1722"/>
        <v>6.2861736700385159E-3</v>
      </c>
      <c r="AW753" s="32">
        <f t="shared" ref="AW753:CB753" si="1723">AW752/$O752</f>
        <v>3.9551131624435722E-3</v>
      </c>
      <c r="AX753" s="32">
        <f t="shared" si="1723"/>
        <v>6.5510791920434302E-3</v>
      </c>
      <c r="AY753" s="32">
        <f t="shared" si="1723"/>
        <v>4.1217855090698464E-3</v>
      </c>
      <c r="AZ753" s="32">
        <f t="shared" si="1723"/>
        <v>2.5933308520239219E-3</v>
      </c>
      <c r="BA753" s="32">
        <f t="shared" si="1723"/>
        <v>2.1971607759494836E-2</v>
      </c>
      <c r="BB753" s="32">
        <f t="shared" si="1723"/>
        <v>1.3824020717692469E-2</v>
      </c>
      <c r="BC753" s="32">
        <f t="shared" si="1723"/>
        <v>8.6977498822591558E-3</v>
      </c>
      <c r="BD753" s="32">
        <f t="shared" si="1723"/>
        <v>1.4406578505092037E-2</v>
      </c>
      <c r="BE753" s="32">
        <f t="shared" si="1723"/>
        <v>9.0642815903807239E-3</v>
      </c>
      <c r="BF753" s="32">
        <f t="shared" si="1723"/>
        <v>5.7030335634984291E-3</v>
      </c>
      <c r="BG753" s="32">
        <f t="shared" si="1723"/>
        <v>9.4462593040643226E-3</v>
      </c>
      <c r="BH753" s="32">
        <f t="shared" si="1723"/>
        <v>5.9433649896489318E-3</v>
      </c>
      <c r="BI753" s="32">
        <f t="shared" si="1723"/>
        <v>3.7394259741511033E-3</v>
      </c>
      <c r="BJ753" s="32">
        <f t="shared" si="1723"/>
        <v>3.5792430372036867E-2</v>
      </c>
      <c r="BK753" s="32">
        <f t="shared" si="1723"/>
        <v>2.2519758427135651E-2</v>
      </c>
      <c r="BL753" s="32">
        <f t="shared" si="1723"/>
        <v>1.4168904272361286E-2</v>
      </c>
      <c r="BM753" s="32">
        <f t="shared" si="1723"/>
        <v>2.3468763127721396E-2</v>
      </c>
      <c r="BN753" s="32">
        <f t="shared" si="1723"/>
        <v>1.4765995790910522E-2</v>
      </c>
      <c r="BO753" s="32">
        <f t="shared" si="1723"/>
        <v>9.2904185240015418E-3</v>
      </c>
      <c r="BP753" s="32">
        <f t="shared" si="1723"/>
        <v>1.5388249331495497E-2</v>
      </c>
      <c r="BQ753" s="32">
        <f t="shared" si="1723"/>
        <v>9.6819258697936079E-3</v>
      </c>
      <c r="BR753" s="32">
        <f t="shared" si="1723"/>
        <v>6.091640870174846E-3</v>
      </c>
      <c r="BS753" s="32">
        <f t="shared" si="1723"/>
        <v>9.3491903544499558E-3</v>
      </c>
      <c r="BT753" s="32">
        <f t="shared" si="1723"/>
        <v>5.8822914812738441E-3</v>
      </c>
      <c r="BU753" s="32">
        <f t="shared" si="1723"/>
        <v>3.7009999538834461E-3</v>
      </c>
      <c r="BV753" s="32">
        <f t="shared" si="1723"/>
        <v>6.130177011840543E-3</v>
      </c>
      <c r="BW753" s="32">
        <f t="shared" si="1723"/>
        <v>3.8569637207447661E-3</v>
      </c>
      <c r="BX753" s="32">
        <f t="shared" si="1723"/>
        <v>2.426711188666776E-3</v>
      </c>
      <c r="BY753" s="32">
        <f t="shared" si="1723"/>
        <v>4.0194999536630098E-3</v>
      </c>
      <c r="BZ753" s="32">
        <f t="shared" si="1723"/>
        <v>2.5289751775306088E-3</v>
      </c>
      <c r="CA753" s="32">
        <f t="shared" si="1723"/>
        <v>1.5911719174763264E-3</v>
      </c>
      <c r="CB753" s="32">
        <f t="shared" si="1723"/>
        <v>1.3480966079368046E-2</v>
      </c>
      <c r="CC753" s="32">
        <f t="shared" ref="CC753:CS753" si="1724">CC752/$O752</f>
        <v>8.4819079429978867E-3</v>
      </c>
      <c r="CD753" s="32">
        <f t="shared" si="1724"/>
        <v>5.3366177119602365E-3</v>
      </c>
      <c r="CE753" s="32">
        <f t="shared" si="1724"/>
        <v>8.839343860167468E-3</v>
      </c>
      <c r="CF753" s="32">
        <f t="shared" si="1724"/>
        <v>5.5615080148587303E-3</v>
      </c>
      <c r="CG753" s="32">
        <f t="shared" si="1724"/>
        <v>3.4991705140829188E-3</v>
      </c>
      <c r="CH753" s="32">
        <f t="shared" si="1724"/>
        <v>5.795875415624741E-3</v>
      </c>
      <c r="CI753" s="32">
        <f t="shared" si="1724"/>
        <v>3.6466289904586854E-3</v>
      </c>
      <c r="CJ753" s="32">
        <f t="shared" si="1724"/>
        <v>2.2943735053732764E-3</v>
      </c>
      <c r="CK753" s="32">
        <f t="shared" si="1724"/>
        <v>2.1960911783301628E-2</v>
      </c>
      <c r="CL753" s="32">
        <f t="shared" si="1724"/>
        <v>1.3817291060122146E-2</v>
      </c>
      <c r="CM753" s="32">
        <f t="shared" si="1724"/>
        <v>8.6935157394192955E-3</v>
      </c>
      <c r="CN753" s="32">
        <f t="shared" si="1724"/>
        <v>1.4399565253153321E-2</v>
      </c>
      <c r="CO753" s="32">
        <f t="shared" si="1724"/>
        <v>9.0598690166100431E-3</v>
      </c>
      <c r="CP753" s="32">
        <f t="shared" si="1724"/>
        <v>5.7002572754865583E-3</v>
      </c>
      <c r="CQ753" s="32">
        <f t="shared" si="1724"/>
        <v>9.4416607801084459E-3</v>
      </c>
      <c r="CR753" s="32">
        <f t="shared" si="1724"/>
        <v>5.940471706138109E-3</v>
      </c>
      <c r="CS753" s="32">
        <f t="shared" si="1724"/>
        <v>3.7376055879675529E-3</v>
      </c>
    </row>
    <row r="754" spans="2:97" ht="13.15" thickTop="1" x14ac:dyDescent="0.35">
      <c r="H754" s="34">
        <f t="shared" si="1720"/>
        <v>5.08872790967546E-14</v>
      </c>
      <c r="I754" s="34">
        <f t="shared" ref="I754:J754" si="1725">I749</f>
        <v>-0.46334335275035798</v>
      </c>
      <c r="J754" s="34">
        <f t="shared" si="1725"/>
        <v>-0.69237320031621241</v>
      </c>
      <c r="K754" s="34">
        <f t="shared" si="1716"/>
        <v>-0.46334335275039323</v>
      </c>
      <c r="L754" s="34">
        <f>$CE$6-$CE$7*SUMPRODUCT($B$6:$CD$6,Q753:CS753)</f>
        <v>1.1027623258996755E-11</v>
      </c>
    </row>
    <row r="755" spans="2:97" ht="13.5" thickBot="1" x14ac:dyDescent="0.4">
      <c r="B755" s="39" t="s">
        <v>367</v>
      </c>
      <c r="D755" s="39" t="s">
        <v>368</v>
      </c>
      <c r="E755" s="39" t="s">
        <v>369</v>
      </c>
      <c r="F755" s="39" t="s">
        <v>370</v>
      </c>
      <c r="H755" s="39" t="s">
        <v>347</v>
      </c>
      <c r="I755" s="39" t="s">
        <v>371</v>
      </c>
      <c r="J755" s="39" t="s">
        <v>372</v>
      </c>
      <c r="K755" s="39" t="s">
        <v>349</v>
      </c>
      <c r="L755" s="39" t="s">
        <v>373</v>
      </c>
      <c r="M755" s="39" t="s">
        <v>374</v>
      </c>
      <c r="O755" s="45" t="s">
        <v>336</v>
      </c>
    </row>
    <row r="756" spans="2:97" ht="13.9" thickTop="1" thickBot="1" x14ac:dyDescent="0.4">
      <c r="B756" s="32">
        <f>1+B751</f>
        <v>5</v>
      </c>
      <c r="D756" s="32">
        <f>IF(F751,IF(M756&lt;0,D751,H756),E751)</f>
        <v>0</v>
      </c>
      <c r="E756" s="32">
        <f>IF(F751,IF(M756&lt;0,H756,E751),H756)</f>
        <v>2.54436395483773E-14</v>
      </c>
      <c r="F756" s="32" t="b">
        <f>OR(F751,M756*M751&lt;=0)</f>
        <v>1</v>
      </c>
      <c r="H756" s="32">
        <f>IF(F751,(D751+E751)/2,2*H751)</f>
        <v>2.54436395483773E-14</v>
      </c>
      <c r="I756" s="32">
        <f>I751</f>
        <v>-0.4884722929615235</v>
      </c>
      <c r="J756" s="32">
        <f>J751</f>
        <v>-1</v>
      </c>
      <c r="K756" s="32">
        <f>I756+J756*H756</f>
        <v>-0.48847229296154893</v>
      </c>
      <c r="L756" s="32">
        <f>$CE$3-$CE$7*SUMPRODUCT($B$3:$CD$3,Q758:CS758)</f>
        <v>6.5369931689929217E-12</v>
      </c>
      <c r="M756" s="32">
        <f>SUMPRODUCT(L756:L759,J756:J759)</f>
        <v>-1.4062662958588429E-11</v>
      </c>
      <c r="O756" s="46">
        <f>SUM(Q756:CS756)</f>
        <v>-1.6469506083636778</v>
      </c>
      <c r="P756" s="39" t="s">
        <v>363</v>
      </c>
      <c r="Q756" s="32">
        <f t="shared" ref="Q756:AV756" si="1726">SUMPRODUCT(B$3:B$6,$K756:$K759)</f>
        <v>0.94689457154419254</v>
      </c>
      <c r="R756" s="32">
        <f t="shared" si="1726"/>
        <v>0.48355121879381702</v>
      </c>
      <c r="S756" s="32">
        <f t="shared" si="1726"/>
        <v>2.0207866043441436E-2</v>
      </c>
      <c r="T756" s="32">
        <f t="shared" si="1726"/>
        <v>0.52482845095097119</v>
      </c>
      <c r="U756" s="32">
        <f t="shared" si="1726"/>
        <v>6.1485098200595611E-2</v>
      </c>
      <c r="V756" s="32">
        <f t="shared" si="1726"/>
        <v>-0.40185825454977997</v>
      </c>
      <c r="W756" s="32">
        <f t="shared" si="1726"/>
        <v>0.10276233035774979</v>
      </c>
      <c r="X756" s="32">
        <f t="shared" si="1726"/>
        <v>-0.36058102239262579</v>
      </c>
      <c r="Y756" s="32">
        <f t="shared" si="1726"/>
        <v>-0.82392437514300143</v>
      </c>
      <c r="Z756" s="32">
        <f t="shared" si="1726"/>
        <v>1.3128835956250098</v>
      </c>
      <c r="AA756" s="32">
        <f t="shared" si="1726"/>
        <v>0.84954024287463414</v>
      </c>
      <c r="AB756" s="32">
        <f t="shared" si="1726"/>
        <v>0.38619689012425856</v>
      </c>
      <c r="AC756" s="32">
        <f t="shared" si="1726"/>
        <v>0.89081747503178832</v>
      </c>
      <c r="AD756" s="32">
        <f t="shared" si="1726"/>
        <v>0.42747412228141274</v>
      </c>
      <c r="AE756" s="32">
        <f t="shared" si="1726"/>
        <v>-3.5869230468962843E-2</v>
      </c>
      <c r="AF756" s="32">
        <f t="shared" si="1726"/>
        <v>0.46875135443856691</v>
      </c>
      <c r="AG756" s="32">
        <f t="shared" si="1726"/>
        <v>5.4080016881913329E-3</v>
      </c>
      <c r="AH756" s="32">
        <f t="shared" si="1726"/>
        <v>-0.45793535106218425</v>
      </c>
      <c r="AI756" s="32">
        <f t="shared" si="1726"/>
        <v>1.8008689610660993</v>
      </c>
      <c r="AJ756" s="32">
        <f t="shared" si="1726"/>
        <v>1.3375256083157236</v>
      </c>
      <c r="AK756" s="32">
        <f t="shared" si="1726"/>
        <v>0.87418225556534801</v>
      </c>
      <c r="AL756" s="32">
        <f t="shared" si="1726"/>
        <v>1.3788028404728778</v>
      </c>
      <c r="AM756" s="32">
        <f t="shared" si="1726"/>
        <v>0.91545948772250219</v>
      </c>
      <c r="AN756" s="32">
        <f t="shared" si="1726"/>
        <v>0.4521161349721266</v>
      </c>
      <c r="AO756" s="32">
        <f t="shared" si="1726"/>
        <v>0.95673671987965636</v>
      </c>
      <c r="AP756" s="32">
        <f t="shared" si="1726"/>
        <v>0.49339336712928078</v>
      </c>
      <c r="AQ756" s="32">
        <f t="shared" si="1726"/>
        <v>3.0050014378905199E-2</v>
      </c>
      <c r="AR756" s="32">
        <f t="shared" si="1726"/>
        <v>0.45842227858264367</v>
      </c>
      <c r="AS756" s="32">
        <f t="shared" si="1726"/>
        <v>-4.9210741677319092E-3</v>
      </c>
      <c r="AT756" s="32">
        <f t="shared" si="1726"/>
        <v>-0.46826442691810749</v>
      </c>
      <c r="AU756" s="32">
        <f t="shared" si="1726"/>
        <v>3.6356157989422266E-2</v>
      </c>
      <c r="AV756" s="32">
        <f t="shared" si="1726"/>
        <v>-0.42698719476095331</v>
      </c>
      <c r="AW756" s="32">
        <f t="shared" ref="AW756:CB756" si="1727">SUMPRODUCT(AH$3:AH$6,$K756:$K759)</f>
        <v>-0.8903305475113289</v>
      </c>
      <c r="AX756" s="32">
        <f t="shared" si="1727"/>
        <v>-0.38570996260379914</v>
      </c>
      <c r="AY756" s="32">
        <f t="shared" si="1727"/>
        <v>-0.84905331535417472</v>
      </c>
      <c r="AZ756" s="32">
        <f t="shared" si="1727"/>
        <v>-1.3123966681045502</v>
      </c>
      <c r="BA756" s="32">
        <f t="shared" si="1727"/>
        <v>0.82441130266346074</v>
      </c>
      <c r="BB756" s="32">
        <f t="shared" si="1727"/>
        <v>0.36106794991308522</v>
      </c>
      <c r="BC756" s="32">
        <f t="shared" si="1727"/>
        <v>-0.10227540283729036</v>
      </c>
      <c r="BD756" s="32">
        <f t="shared" si="1727"/>
        <v>0.40234518207023939</v>
      </c>
      <c r="BE756" s="32">
        <f t="shared" si="1727"/>
        <v>-6.0998170680136188E-2</v>
      </c>
      <c r="BF756" s="32">
        <f t="shared" si="1727"/>
        <v>-0.52434152343051177</v>
      </c>
      <c r="BG756" s="32">
        <f t="shared" si="1727"/>
        <v>-1.9720938522982012E-2</v>
      </c>
      <c r="BH756" s="32">
        <f t="shared" si="1727"/>
        <v>-0.48306429127335759</v>
      </c>
      <c r="BI756" s="32">
        <f t="shared" si="1727"/>
        <v>-0.94640764402373323</v>
      </c>
      <c r="BJ756" s="32">
        <f t="shared" si="1727"/>
        <v>1.3123966681045502</v>
      </c>
      <c r="BK756" s="32">
        <f t="shared" si="1727"/>
        <v>0.84905331535417472</v>
      </c>
      <c r="BL756" s="32">
        <f t="shared" si="1727"/>
        <v>0.38570996260379914</v>
      </c>
      <c r="BM756" s="32">
        <f t="shared" si="1727"/>
        <v>0.8903305475113289</v>
      </c>
      <c r="BN756" s="32">
        <f t="shared" si="1727"/>
        <v>0.42698719476095331</v>
      </c>
      <c r="BO756" s="32">
        <f t="shared" si="1727"/>
        <v>-3.6356157989422266E-2</v>
      </c>
      <c r="BP756" s="32">
        <f t="shared" si="1727"/>
        <v>0.46826442691810749</v>
      </c>
      <c r="BQ756" s="32">
        <f t="shared" si="1727"/>
        <v>4.9210741677319092E-3</v>
      </c>
      <c r="BR756" s="32">
        <f t="shared" si="1727"/>
        <v>-0.45842227858264367</v>
      </c>
      <c r="BS756" s="32">
        <f t="shared" si="1727"/>
        <v>-3.0050014378905199E-2</v>
      </c>
      <c r="BT756" s="32">
        <f t="shared" si="1727"/>
        <v>-0.49339336712928078</v>
      </c>
      <c r="BU756" s="32">
        <f t="shared" si="1727"/>
        <v>-0.95673671987965636</v>
      </c>
      <c r="BV756" s="32">
        <f t="shared" si="1727"/>
        <v>-0.4521161349721266</v>
      </c>
      <c r="BW756" s="32">
        <f t="shared" si="1727"/>
        <v>-0.91545948772250219</v>
      </c>
      <c r="BX756" s="32">
        <f t="shared" si="1727"/>
        <v>-1.3788028404728778</v>
      </c>
      <c r="BY756" s="32">
        <f t="shared" si="1727"/>
        <v>-0.87418225556534801</v>
      </c>
      <c r="BZ756" s="32">
        <f t="shared" si="1727"/>
        <v>-1.3375256083157236</v>
      </c>
      <c r="CA756" s="32">
        <f t="shared" si="1727"/>
        <v>-1.8008689610660993</v>
      </c>
      <c r="CB756" s="32">
        <f t="shared" si="1727"/>
        <v>0.33593900970191182</v>
      </c>
      <c r="CC756" s="32">
        <f t="shared" ref="CC756:CS756" si="1728">SUMPRODUCT(BN$3:BN$6,$K756:$K759)</f>
        <v>-0.12740434304846376</v>
      </c>
      <c r="CD756" s="32">
        <f t="shared" si="1728"/>
        <v>-0.59074769579883935</v>
      </c>
      <c r="CE756" s="32">
        <f t="shared" si="1728"/>
        <v>-8.6127110891309588E-2</v>
      </c>
      <c r="CF756" s="32">
        <f t="shared" si="1728"/>
        <v>-0.54947046364168517</v>
      </c>
      <c r="CG756" s="32">
        <f t="shared" si="1728"/>
        <v>-1.0128138163920608</v>
      </c>
      <c r="CH756" s="32">
        <f t="shared" si="1728"/>
        <v>-0.50819323148453099</v>
      </c>
      <c r="CI756" s="32">
        <f t="shared" si="1728"/>
        <v>-0.97153658423490663</v>
      </c>
      <c r="CJ756" s="32">
        <f t="shared" si="1728"/>
        <v>-1.4348799369852823</v>
      </c>
      <c r="CK756" s="32">
        <f t="shared" si="1728"/>
        <v>0.82392437514300143</v>
      </c>
      <c r="CL756" s="32">
        <f t="shared" si="1728"/>
        <v>0.36058102239262579</v>
      </c>
      <c r="CM756" s="32">
        <f t="shared" si="1728"/>
        <v>-0.10276233035774979</v>
      </c>
      <c r="CN756" s="32">
        <f t="shared" si="1728"/>
        <v>0.40185825454977997</v>
      </c>
      <c r="CO756" s="32">
        <f t="shared" si="1728"/>
        <v>-6.1485098200595611E-2</v>
      </c>
      <c r="CP756" s="32">
        <f t="shared" si="1728"/>
        <v>-0.52482845095097119</v>
      </c>
      <c r="CQ756" s="32">
        <f t="shared" si="1728"/>
        <v>-2.0207866043441436E-2</v>
      </c>
      <c r="CR756" s="32">
        <f t="shared" si="1728"/>
        <v>-0.48355121879381702</v>
      </c>
      <c r="CS756" s="32">
        <f t="shared" si="1728"/>
        <v>-0.94689457154419254</v>
      </c>
    </row>
    <row r="757" spans="2:97" ht="13.9" thickTop="1" thickBot="1" x14ac:dyDescent="0.4">
      <c r="H757" s="33">
        <f>H756</f>
        <v>2.54436395483773E-14</v>
      </c>
      <c r="I757" s="33">
        <f t="shared" ref="I757:J757" si="1729">I752</f>
        <v>0.42698719476094232</v>
      </c>
      <c r="J757" s="33">
        <f t="shared" si="1729"/>
        <v>0.43184207025477811</v>
      </c>
      <c r="K757" s="33">
        <f t="shared" ref="K757:K759" si="1730">I757+J757*H757</f>
        <v>0.42698719476095331</v>
      </c>
      <c r="L757" s="33">
        <f>$CE$4-$CE$7*SUMPRODUCT($B$4:$CD$4,Q758:CS758)</f>
        <v>-3.0695446184836328E-12</v>
      </c>
      <c r="M757" s="39" t="s">
        <v>375</v>
      </c>
      <c r="O757" s="47">
        <f t="shared" ref="O757:O758" si="1731">SUM(Q757:CS757)</f>
        <v>103.79476315504625</v>
      </c>
      <c r="P757" s="39" t="s">
        <v>365</v>
      </c>
      <c r="Q757" s="33">
        <f>EXP(Q756)</f>
        <v>2.5776923779512053</v>
      </c>
      <c r="R757" s="33">
        <f>EXP(R756)</f>
        <v>1.6218236383378504</v>
      </c>
      <c r="S757" s="33">
        <f t="shared" ref="S757:CD757" si="1732">EXP(S756)</f>
        <v>1.0204134272849268</v>
      </c>
      <c r="T757" s="33">
        <f t="shared" si="1732"/>
        <v>1.6901688766441285</v>
      </c>
      <c r="U757" s="33">
        <f t="shared" si="1732"/>
        <v>1.0634146496189338</v>
      </c>
      <c r="V757" s="33">
        <f t="shared" si="1732"/>
        <v>0.66907557738815526</v>
      </c>
      <c r="W757" s="33">
        <f t="shared" si="1732"/>
        <v>1.1082279856244934</v>
      </c>
      <c r="X757" s="33">
        <f t="shared" si="1732"/>
        <v>0.69727107824321066</v>
      </c>
      <c r="Y757" s="33">
        <f t="shared" si="1732"/>
        <v>0.4387066225190841</v>
      </c>
      <c r="Z757" s="33">
        <f t="shared" si="1732"/>
        <v>3.7168762419801942</v>
      </c>
      <c r="AA757" s="33">
        <f t="shared" si="1732"/>
        <v>2.3385714298504023</v>
      </c>
      <c r="AB757" s="33">
        <f t="shared" si="1732"/>
        <v>1.4713743413740752</v>
      </c>
      <c r="AC757" s="33">
        <f t="shared" si="1732"/>
        <v>2.4371211228572101</v>
      </c>
      <c r="AD757" s="33">
        <f t="shared" si="1732"/>
        <v>1.5333794987918175</v>
      </c>
      <c r="AE757" s="33">
        <f t="shared" si="1732"/>
        <v>0.96476644729027872</v>
      </c>
      <c r="AF757" s="33">
        <f t="shared" si="1732"/>
        <v>1.5979976143387662</v>
      </c>
      <c r="AG757" s="33">
        <f t="shared" si="1732"/>
        <v>1.0054226513258371</v>
      </c>
      <c r="AH757" s="33">
        <f t="shared" si="1732"/>
        <v>0.63258837105170806</v>
      </c>
      <c r="AI757" s="33">
        <f t="shared" si="1732"/>
        <v>6.0549066572091048</v>
      </c>
      <c r="AJ757" s="33">
        <f t="shared" si="1732"/>
        <v>3.8096053775028187</v>
      </c>
      <c r="AK757" s="33">
        <f t="shared" si="1732"/>
        <v>2.3969144288985507</v>
      </c>
      <c r="AL757" s="33">
        <f t="shared" si="1732"/>
        <v>3.9701458834021848</v>
      </c>
      <c r="AM757" s="33">
        <f t="shared" si="1732"/>
        <v>2.4979227530901493</v>
      </c>
      <c r="AN757" s="33">
        <f t="shared" si="1732"/>
        <v>1.5716344597036525</v>
      </c>
      <c r="AO757" s="33">
        <f t="shared" si="1732"/>
        <v>2.6031876671011367</v>
      </c>
      <c r="AP757" s="33">
        <f t="shared" si="1732"/>
        <v>1.6378646768121472</v>
      </c>
      <c r="AQ757" s="33">
        <f t="shared" si="1732"/>
        <v>1.0305060727858533</v>
      </c>
      <c r="AR757" s="33">
        <f t="shared" si="1732"/>
        <v>1.5815767280475792</v>
      </c>
      <c r="AS757" s="33">
        <f t="shared" si="1732"/>
        <v>0.99509101447991044</v>
      </c>
      <c r="AT757" s="33">
        <f t="shared" si="1732"/>
        <v>0.62608794726073413</v>
      </c>
      <c r="AU757" s="33">
        <f t="shared" si="1732"/>
        <v>1.0370251255098657</v>
      </c>
      <c r="AV757" s="33">
        <f t="shared" si="1732"/>
        <v>0.65247190723314974</v>
      </c>
      <c r="AW757" s="33">
        <f t="shared" si="1732"/>
        <v>0.41052003394725267</v>
      </c>
      <c r="AX757" s="33">
        <f t="shared" si="1732"/>
        <v>0.67996771314809101</v>
      </c>
      <c r="AY757" s="33">
        <f t="shared" si="1732"/>
        <v>0.42781975068980865</v>
      </c>
      <c r="AZ757" s="33">
        <f t="shared" si="1732"/>
        <v>0.26917416156850338</v>
      </c>
      <c r="BA757" s="33">
        <f t="shared" si="1732"/>
        <v>2.2805378235323683</v>
      </c>
      <c r="BB757" s="33">
        <f t="shared" si="1732"/>
        <v>1.4348609562433836</v>
      </c>
      <c r="BC757" s="33">
        <f t="shared" si="1732"/>
        <v>0.90278088901096265</v>
      </c>
      <c r="BD757" s="33">
        <f t="shared" si="1732"/>
        <v>1.4953274038106001</v>
      </c>
      <c r="BE757" s="33">
        <f t="shared" si="1732"/>
        <v>0.94082496084422473</v>
      </c>
      <c r="BF757" s="33">
        <f t="shared" si="1732"/>
        <v>0.59194501798861654</v>
      </c>
      <c r="BG757" s="33">
        <f t="shared" si="1732"/>
        <v>0.98047224716648662</v>
      </c>
      <c r="BH757" s="33">
        <f t="shared" si="1732"/>
        <v>0.61689016144460207</v>
      </c>
      <c r="BI757" s="33">
        <f t="shared" si="1732"/>
        <v>0.38813283332284698</v>
      </c>
      <c r="BJ757" s="33">
        <f t="shared" si="1732"/>
        <v>3.715066833209046</v>
      </c>
      <c r="BK757" s="33">
        <f t="shared" si="1732"/>
        <v>2.3374329922534396</v>
      </c>
      <c r="BL757" s="33">
        <f t="shared" si="1732"/>
        <v>1.4706580631163126</v>
      </c>
      <c r="BM757" s="33">
        <f t="shared" si="1732"/>
        <v>2.4359347103836813</v>
      </c>
      <c r="BN757" s="33">
        <f t="shared" si="1732"/>
        <v>1.532633035865967</v>
      </c>
      <c r="BO757" s="33">
        <f t="shared" si="1732"/>
        <v>0.96429679031001114</v>
      </c>
      <c r="BP757" s="33">
        <f t="shared" si="1732"/>
        <v>1.5972196947333188</v>
      </c>
      <c r="BQ757" s="33">
        <f t="shared" si="1732"/>
        <v>1.0049332025399258</v>
      </c>
      <c r="BR757" s="33">
        <f t="shared" si="1732"/>
        <v>0.63228042134539841</v>
      </c>
      <c r="BS757" s="33">
        <f t="shared" si="1732"/>
        <v>0.97039699853162087</v>
      </c>
      <c r="BT757" s="33">
        <f t="shared" si="1732"/>
        <v>0.61055105110780394</v>
      </c>
      <c r="BU757" s="33">
        <f t="shared" si="1732"/>
        <v>0.38414441365020069</v>
      </c>
      <c r="BV757" s="33">
        <f t="shared" si="1732"/>
        <v>0.63628027104251716</v>
      </c>
      <c r="BW757" s="33">
        <f t="shared" si="1732"/>
        <v>0.40033263589232787</v>
      </c>
      <c r="BX757" s="33">
        <f t="shared" si="1732"/>
        <v>0.25187991307338509</v>
      </c>
      <c r="BY757" s="33">
        <f t="shared" si="1732"/>
        <v>0.41720304569217681</v>
      </c>
      <c r="BZ757" s="33">
        <f t="shared" si="1732"/>
        <v>0.26249437957678862</v>
      </c>
      <c r="CA757" s="33">
        <f t="shared" si="1732"/>
        <v>0.16515531231342404</v>
      </c>
      <c r="CB757" s="33">
        <f t="shared" si="1732"/>
        <v>1.39925368130927</v>
      </c>
      <c r="CC757" s="33">
        <f t="shared" si="1732"/>
        <v>0.88037762604641912</v>
      </c>
      <c r="CD757" s="33">
        <f t="shared" si="1732"/>
        <v>0.55391297146197749</v>
      </c>
      <c r="CE757" s="33">
        <f t="shared" ref="CE757:CS757" si="1733">EXP(CE756)</f>
        <v>0.91747760241211296</v>
      </c>
      <c r="CF757" s="33">
        <f t="shared" si="1733"/>
        <v>0.57725540718717505</v>
      </c>
      <c r="CG757" s="33">
        <f t="shared" si="1733"/>
        <v>0.3631955747483781</v>
      </c>
      <c r="CH757" s="33">
        <f t="shared" si="1733"/>
        <v>0.60158151604092736</v>
      </c>
      <c r="CI757" s="33">
        <f t="shared" si="1733"/>
        <v>0.3785009923789926</v>
      </c>
      <c r="CJ757" s="33">
        <f t="shared" si="1733"/>
        <v>0.2381439545794416</v>
      </c>
      <c r="CK757" s="33">
        <f t="shared" si="1733"/>
        <v>2.2794276372167124</v>
      </c>
      <c r="CL757" s="33">
        <f t="shared" si="1733"/>
        <v>1.4341624530297761</v>
      </c>
      <c r="CM757" s="33">
        <f t="shared" si="1733"/>
        <v>0.90234140715774624</v>
      </c>
      <c r="CN757" s="33">
        <f t="shared" si="1733"/>
        <v>1.4945994649866938</v>
      </c>
      <c r="CO757" s="33">
        <f t="shared" si="1733"/>
        <v>0.94036695879480503</v>
      </c>
      <c r="CP757" s="33">
        <f t="shared" si="1733"/>
        <v>0.59165685383198185</v>
      </c>
      <c r="CQ757" s="33">
        <f t="shared" si="1733"/>
        <v>0.97999494446163649</v>
      </c>
      <c r="CR757" s="33">
        <f t="shared" si="1733"/>
        <v>0.61658985376786379</v>
      </c>
      <c r="CS757" s="33">
        <f t="shared" si="1733"/>
        <v>0.38794388677007974</v>
      </c>
    </row>
    <row r="758" spans="2:97" ht="13.9" thickTop="1" thickBot="1" x14ac:dyDescent="0.4">
      <c r="H758" s="32">
        <f t="shared" ref="H758:H759" si="1734">H757</f>
        <v>2.54436395483773E-14</v>
      </c>
      <c r="I758" s="32">
        <f t="shared" ref="I758:J758" si="1735">I753</f>
        <v>-0.42206612059323806</v>
      </c>
      <c r="J758" s="32">
        <f t="shared" si="1735"/>
        <v>0.6539763407189545</v>
      </c>
      <c r="K758" s="32">
        <f t="shared" si="1730"/>
        <v>-0.42206612059322141</v>
      </c>
      <c r="L758" s="32">
        <f>$CE$5-$CE$7*SUMPRODUCT($B$5:$CD$5,Q758:CS758)</f>
        <v>-4.5758952182950452E-12</v>
      </c>
      <c r="M758" s="32">
        <f>SUMPRODUCT($B$7:$CD$7, LN(Q758:CS758))</f>
        <v>-2480.3390488774953</v>
      </c>
      <c r="O758" s="48">
        <f t="shared" si="1731"/>
        <v>0.99999999999999878</v>
      </c>
      <c r="P758" s="39" t="s">
        <v>366</v>
      </c>
      <c r="Q758" s="32">
        <f t="shared" ref="Q758:AV758" si="1736">Q757/$O757</f>
        <v>2.4834512836651567E-2</v>
      </c>
      <c r="R758" s="32">
        <f t="shared" si="1736"/>
        <v>1.5625293502671295E-2</v>
      </c>
      <c r="S758" s="32">
        <f t="shared" si="1736"/>
        <v>9.831068507383715E-3</v>
      </c>
      <c r="T758" s="32">
        <f t="shared" si="1736"/>
        <v>1.6283758691364735E-2</v>
      </c>
      <c r="U758" s="32">
        <f t="shared" si="1736"/>
        <v>1.0245359373578697E-2</v>
      </c>
      <c r="V758" s="32">
        <f t="shared" si="1736"/>
        <v>6.4461400272064345E-3</v>
      </c>
      <c r="W758" s="32">
        <f t="shared" si="1736"/>
        <v>1.0677108863084428E-2</v>
      </c>
      <c r="X758" s="32">
        <f t="shared" si="1736"/>
        <v>6.717786688348072E-3</v>
      </c>
      <c r="Y758" s="32">
        <f t="shared" si="1736"/>
        <v>4.226673959106724E-3</v>
      </c>
      <c r="Z758" s="32">
        <f t="shared" si="1736"/>
        <v>3.5809862935262053E-2</v>
      </c>
      <c r="AA758" s="32">
        <f t="shared" si="1736"/>
        <v>2.2530726587401115E-2</v>
      </c>
      <c r="AB758" s="32">
        <f t="shared" si="1736"/>
        <v>1.417580518177174E-2</v>
      </c>
      <c r="AC758" s="32">
        <f t="shared" si="1736"/>
        <v>2.3480193497013854E-2</v>
      </c>
      <c r="AD758" s="32">
        <f t="shared" si="1736"/>
        <v>1.477318751140932E-2</v>
      </c>
      <c r="AE758" s="32">
        <f t="shared" si="1736"/>
        <v>9.2949433860081421E-3</v>
      </c>
      <c r="AF758" s="32">
        <f t="shared" si="1736"/>
        <v>1.5395744118147018E-2</v>
      </c>
      <c r="AG758" s="32">
        <f t="shared" si="1736"/>
        <v>9.6866414139214294E-3</v>
      </c>
      <c r="AH758" s="32">
        <f t="shared" si="1736"/>
        <v>6.0946077800357037E-3</v>
      </c>
      <c r="AI758" s="32">
        <f t="shared" si="1736"/>
        <v>5.8335377172781089E-2</v>
      </c>
      <c r="AJ758" s="32">
        <f t="shared" si="1736"/>
        <v>3.6703252280773709E-2</v>
      </c>
      <c r="AK758" s="32">
        <f t="shared" si="1736"/>
        <v>2.3092826227832847E-2</v>
      </c>
      <c r="AL758" s="32">
        <f t="shared" si="1736"/>
        <v>3.8249963319167378E-2</v>
      </c>
      <c r="AM758" s="32">
        <f t="shared" si="1736"/>
        <v>2.406598056742814E-2</v>
      </c>
      <c r="AN758" s="32">
        <f t="shared" si="1736"/>
        <v>1.5141751008728452E-2</v>
      </c>
      <c r="AO758" s="32">
        <f t="shared" si="1736"/>
        <v>2.5080144585064992E-2</v>
      </c>
      <c r="AP758" s="32">
        <f t="shared" si="1736"/>
        <v>1.5779839242617107E-2</v>
      </c>
      <c r="AQ758" s="32">
        <f t="shared" si="1736"/>
        <v>9.9283050653192085E-3</v>
      </c>
      <c r="AR758" s="32">
        <f t="shared" si="1736"/>
        <v>1.5237538773368132E-2</v>
      </c>
      <c r="AS758" s="32">
        <f t="shared" si="1736"/>
        <v>9.5871023183844647E-3</v>
      </c>
      <c r="AT758" s="32">
        <f t="shared" si="1736"/>
        <v>6.0319801137317325E-3</v>
      </c>
      <c r="AU758" s="32">
        <f t="shared" si="1736"/>
        <v>9.9911122101678795E-3</v>
      </c>
      <c r="AV758" s="32">
        <f t="shared" si="1736"/>
        <v>6.2861736700386521E-3</v>
      </c>
      <c r="AW758" s="32">
        <f t="shared" ref="AW758:CB758" si="1737">AW757/$O757</f>
        <v>3.9551131624437274E-3</v>
      </c>
      <c r="AX758" s="32">
        <f t="shared" si="1737"/>
        <v>6.551079192043347E-3</v>
      </c>
      <c r="AY758" s="32">
        <f t="shared" si="1737"/>
        <v>4.1217855090698672E-3</v>
      </c>
      <c r="AZ758" s="32">
        <f t="shared" si="1737"/>
        <v>2.5933308520239805E-3</v>
      </c>
      <c r="BA758" s="32">
        <f t="shared" si="1737"/>
        <v>2.1971607759495079E-2</v>
      </c>
      <c r="BB758" s="32">
        <f t="shared" si="1737"/>
        <v>1.3824020717692866E-2</v>
      </c>
      <c r="BC758" s="32">
        <f t="shared" si="1737"/>
        <v>8.6977498822595617E-3</v>
      </c>
      <c r="BD758" s="32">
        <f t="shared" si="1737"/>
        <v>1.4406578505091958E-2</v>
      </c>
      <c r="BE758" s="32">
        <f t="shared" si="1737"/>
        <v>9.0642815903808349E-3</v>
      </c>
      <c r="BF758" s="32">
        <f t="shared" si="1737"/>
        <v>5.7030335634985991E-3</v>
      </c>
      <c r="BG758" s="32">
        <f t="shared" si="1737"/>
        <v>9.4462593040641127E-3</v>
      </c>
      <c r="BH758" s="32">
        <f t="shared" si="1737"/>
        <v>5.9433649896489058E-3</v>
      </c>
      <c r="BI758" s="32">
        <f t="shared" si="1737"/>
        <v>3.7394259741511523E-3</v>
      </c>
      <c r="BJ758" s="32">
        <f t="shared" si="1737"/>
        <v>3.5792430372036818E-2</v>
      </c>
      <c r="BK758" s="32">
        <f t="shared" si="1737"/>
        <v>2.2519758427136015E-2</v>
      </c>
      <c r="BL758" s="32">
        <f t="shared" si="1737"/>
        <v>1.4168904272361768E-2</v>
      </c>
      <c r="BM758" s="32">
        <f t="shared" si="1737"/>
        <v>2.3468763127720976E-2</v>
      </c>
      <c r="BN758" s="32">
        <f t="shared" si="1737"/>
        <v>1.4765995790910516E-2</v>
      </c>
      <c r="BO758" s="32">
        <f t="shared" si="1737"/>
        <v>9.2904185240017031E-3</v>
      </c>
      <c r="BP758" s="32">
        <f t="shared" si="1737"/>
        <v>1.5388249331494965E-2</v>
      </c>
      <c r="BQ758" s="32">
        <f t="shared" si="1737"/>
        <v>9.6819258697934448E-3</v>
      </c>
      <c r="BR758" s="32">
        <f t="shared" si="1737"/>
        <v>6.0916408701748503E-3</v>
      </c>
      <c r="BS758" s="32">
        <f t="shared" si="1737"/>
        <v>9.3491903544503877E-3</v>
      </c>
      <c r="BT758" s="32">
        <f t="shared" si="1737"/>
        <v>5.8822914812742206E-3</v>
      </c>
      <c r="BU758" s="32">
        <f t="shared" si="1737"/>
        <v>3.7009999538837476E-3</v>
      </c>
      <c r="BV758" s="32">
        <f t="shared" si="1737"/>
        <v>6.1301770118407243E-3</v>
      </c>
      <c r="BW758" s="32">
        <f t="shared" si="1737"/>
        <v>3.8569637207449482E-3</v>
      </c>
      <c r="BX758" s="32">
        <f t="shared" si="1737"/>
        <v>2.426711188666933E-3</v>
      </c>
      <c r="BY758" s="32">
        <f t="shared" si="1737"/>
        <v>4.019499953663061E-3</v>
      </c>
      <c r="BZ758" s="32">
        <f t="shared" si="1737"/>
        <v>2.528975177530686E-3</v>
      </c>
      <c r="CA758" s="32">
        <f t="shared" si="1737"/>
        <v>1.5911719174764027E-3</v>
      </c>
      <c r="CB758" s="32">
        <f t="shared" si="1737"/>
        <v>1.3480966079368538E-2</v>
      </c>
      <c r="CC758" s="32">
        <f t="shared" ref="CC758:CS758" si="1738">CC757/$O757</f>
        <v>8.4819079429983481E-3</v>
      </c>
      <c r="CD758" s="32">
        <f t="shared" si="1738"/>
        <v>5.3366177119606208E-3</v>
      </c>
      <c r="CE758" s="32">
        <f t="shared" si="1738"/>
        <v>8.839343860167645E-3</v>
      </c>
      <c r="CF758" s="32">
        <f t="shared" si="1738"/>
        <v>5.5615080148589393E-3</v>
      </c>
      <c r="CG758" s="32">
        <f t="shared" si="1738"/>
        <v>3.4991705140831122E-3</v>
      </c>
      <c r="CH758" s="32">
        <f t="shared" si="1738"/>
        <v>5.795875415624761E-3</v>
      </c>
      <c r="CI758" s="32">
        <f t="shared" si="1738"/>
        <v>3.6466289904587617E-3</v>
      </c>
      <c r="CJ758" s="32">
        <f t="shared" si="1738"/>
        <v>2.2943735053733644E-3</v>
      </c>
      <c r="CK758" s="32">
        <f t="shared" si="1738"/>
        <v>2.1960911783302162E-2</v>
      </c>
      <c r="CL758" s="32">
        <f t="shared" si="1738"/>
        <v>1.3817291060122723E-2</v>
      </c>
      <c r="CM758" s="32">
        <f t="shared" si="1738"/>
        <v>8.6935157394198125E-3</v>
      </c>
      <c r="CN758" s="32">
        <f t="shared" si="1738"/>
        <v>1.4399565253153428E-2</v>
      </c>
      <c r="CO758" s="32">
        <f t="shared" si="1738"/>
        <v>9.0598690166102721E-3</v>
      </c>
      <c r="CP758" s="32">
        <f t="shared" si="1738"/>
        <v>5.700257275486802E-3</v>
      </c>
      <c r="CQ758" s="32">
        <f t="shared" si="1738"/>
        <v>9.4416607801083609E-3</v>
      </c>
      <c r="CR758" s="32">
        <f t="shared" si="1738"/>
        <v>5.9404717061381593E-3</v>
      </c>
      <c r="CS758" s="32">
        <f t="shared" si="1738"/>
        <v>3.7376055879676509E-3</v>
      </c>
    </row>
    <row r="759" spans="2:97" ht="13.15" thickTop="1" x14ac:dyDescent="0.35">
      <c r="H759" s="34">
        <f t="shared" si="1734"/>
        <v>2.54436395483773E-14</v>
      </c>
      <c r="I759" s="34">
        <f t="shared" ref="I759:J759" si="1739">I754</f>
        <v>-0.46334335275035798</v>
      </c>
      <c r="J759" s="34">
        <f t="shared" si="1739"/>
        <v>-0.69237320031621241</v>
      </c>
      <c r="K759" s="34">
        <f t="shared" si="1730"/>
        <v>-0.46334335275037558</v>
      </c>
      <c r="L759" s="34">
        <f>$CE$6-$CE$7*SUMPRODUCT($B$6:$CD$6,Q758:CS758)</f>
        <v>4.6327386371558532E-12</v>
      </c>
    </row>
    <row r="760" spans="2:97" ht="13.5" thickBot="1" x14ac:dyDescent="0.4">
      <c r="B760" s="39" t="s">
        <v>367</v>
      </c>
      <c r="D760" s="39" t="s">
        <v>368</v>
      </c>
      <c r="E760" s="39" t="s">
        <v>369</v>
      </c>
      <c r="F760" s="39" t="s">
        <v>370</v>
      </c>
      <c r="H760" s="39" t="s">
        <v>347</v>
      </c>
      <c r="I760" s="39" t="s">
        <v>371</v>
      </c>
      <c r="J760" s="39" t="s">
        <v>372</v>
      </c>
      <c r="K760" s="39" t="s">
        <v>349</v>
      </c>
      <c r="L760" s="39" t="s">
        <v>373</v>
      </c>
      <c r="M760" s="39" t="s">
        <v>374</v>
      </c>
      <c r="O760" s="45" t="s">
        <v>336</v>
      </c>
    </row>
    <row r="761" spans="2:97" ht="13.9" thickTop="1" thickBot="1" x14ac:dyDescent="0.4">
      <c r="B761" s="32">
        <f>1+B756</f>
        <v>6</v>
      </c>
      <c r="D761" s="32">
        <f>IF(F756,IF(M761&lt;0,D756,H761),E756)</f>
        <v>0</v>
      </c>
      <c r="E761" s="32">
        <f>IF(F756,IF(M761&lt;0,H761,E756),H761)</f>
        <v>1.272181977418865E-14</v>
      </c>
      <c r="F761" s="32" t="b">
        <f>OR(F756,M761*M756&lt;=0)</f>
        <v>1</v>
      </c>
      <c r="H761" s="32">
        <f>IF(F756,(D756+E756)/2,2*H756)</f>
        <v>1.272181977418865E-14</v>
      </c>
      <c r="I761" s="32">
        <f>I756</f>
        <v>-0.4884722929615235</v>
      </c>
      <c r="J761" s="32">
        <f>J756</f>
        <v>-1</v>
      </c>
      <c r="K761" s="32">
        <f>I761+J761*H761</f>
        <v>-0.48847229296153621</v>
      </c>
      <c r="L761" s="32">
        <f>$CE$3-$CE$7*SUMPRODUCT($B$3:$CD$3,Q763:CS763)</f>
        <v>2.2453150450019166E-12</v>
      </c>
      <c r="M761" s="32">
        <f>SUMPRODUCT(L761:L764,J761:J764)</f>
        <v>-4.675885458124282E-12</v>
      </c>
      <c r="O761" s="46">
        <f>SUM(Q761:CS761)</f>
        <v>-1.6469506083636543</v>
      </c>
      <c r="P761" s="39" t="s">
        <v>363</v>
      </c>
      <c r="Q761" s="32">
        <f t="shared" ref="Q761:AV761" si="1740">SUMPRODUCT(B$3:B$6,$K761:$K764)</f>
        <v>0.94689457154418499</v>
      </c>
      <c r="R761" s="32">
        <f t="shared" si="1740"/>
        <v>0.48355121879381813</v>
      </c>
      <c r="S761" s="32">
        <f t="shared" si="1740"/>
        <v>2.0207866043451317E-2</v>
      </c>
      <c r="T761" s="32">
        <f t="shared" si="1740"/>
        <v>0.52482845095095521</v>
      </c>
      <c r="U761" s="32">
        <f t="shared" si="1740"/>
        <v>6.1485098200588395E-2</v>
      </c>
      <c r="V761" s="32">
        <f t="shared" si="1740"/>
        <v>-0.40185825454977842</v>
      </c>
      <c r="W761" s="32">
        <f t="shared" si="1740"/>
        <v>0.10276233035772547</v>
      </c>
      <c r="X761" s="32">
        <f t="shared" si="1740"/>
        <v>-0.36058102239264134</v>
      </c>
      <c r="Y761" s="32">
        <f t="shared" si="1740"/>
        <v>-0.82392437514300809</v>
      </c>
      <c r="Z761" s="32">
        <f t="shared" si="1740"/>
        <v>1.3128835956249973</v>
      </c>
      <c r="AA761" s="32">
        <f t="shared" si="1740"/>
        <v>0.84954024287463059</v>
      </c>
      <c r="AB761" s="32">
        <f t="shared" si="1740"/>
        <v>0.38619689012426378</v>
      </c>
      <c r="AC761" s="32">
        <f t="shared" si="1740"/>
        <v>0.89081747503176767</v>
      </c>
      <c r="AD761" s="32">
        <f t="shared" si="1740"/>
        <v>0.4274741222814008</v>
      </c>
      <c r="AE761" s="32">
        <f t="shared" si="1740"/>
        <v>-3.5869230468966007E-2</v>
      </c>
      <c r="AF761" s="32">
        <f t="shared" si="1740"/>
        <v>0.46875135443853788</v>
      </c>
      <c r="AG761" s="32">
        <f t="shared" si="1740"/>
        <v>5.4080016881710713E-3</v>
      </c>
      <c r="AH761" s="32">
        <f t="shared" si="1740"/>
        <v>-0.45793535106219574</v>
      </c>
      <c r="AI761" s="32">
        <f t="shared" si="1740"/>
        <v>1.8008689610660804</v>
      </c>
      <c r="AJ761" s="32">
        <f t="shared" si="1740"/>
        <v>1.3375256083157137</v>
      </c>
      <c r="AK761" s="32">
        <f t="shared" si="1740"/>
        <v>0.8741822555653469</v>
      </c>
      <c r="AL761" s="32">
        <f t="shared" si="1740"/>
        <v>1.3788028404728507</v>
      </c>
      <c r="AM761" s="32">
        <f t="shared" si="1740"/>
        <v>0.91545948772248398</v>
      </c>
      <c r="AN761" s="32">
        <f t="shared" si="1740"/>
        <v>0.45211613497211717</v>
      </c>
      <c r="AO761" s="32">
        <f t="shared" si="1740"/>
        <v>0.95673671987962106</v>
      </c>
      <c r="AP761" s="32">
        <f t="shared" si="1740"/>
        <v>0.49339336712925425</v>
      </c>
      <c r="AQ761" s="32">
        <f t="shared" si="1740"/>
        <v>3.0050014378887435E-2</v>
      </c>
      <c r="AR761" s="32">
        <f t="shared" si="1740"/>
        <v>0.45842227858264872</v>
      </c>
      <c r="AS761" s="32">
        <f t="shared" si="1740"/>
        <v>-4.9210741677180869E-3</v>
      </c>
      <c r="AT761" s="32">
        <f t="shared" si="1740"/>
        <v>-0.4682644269180849</v>
      </c>
      <c r="AU761" s="32">
        <f t="shared" si="1740"/>
        <v>3.6356157989418991E-2</v>
      </c>
      <c r="AV761" s="32">
        <f t="shared" si="1740"/>
        <v>-0.42698719476094782</v>
      </c>
      <c r="AW761" s="32">
        <f t="shared" ref="AW761:CB761" si="1741">SUMPRODUCT(AH$3:AH$6,$K761:$K764)</f>
        <v>-0.89033054751131457</v>
      </c>
      <c r="AX761" s="32">
        <f t="shared" si="1741"/>
        <v>-0.38570996260381069</v>
      </c>
      <c r="AY761" s="32">
        <f t="shared" si="1741"/>
        <v>-0.8490533153541775</v>
      </c>
      <c r="AZ761" s="32">
        <f t="shared" si="1741"/>
        <v>-1.3123966681045443</v>
      </c>
      <c r="BA761" s="32">
        <f t="shared" si="1741"/>
        <v>0.82441130266346119</v>
      </c>
      <c r="BB761" s="32">
        <f t="shared" si="1741"/>
        <v>0.36106794991309432</v>
      </c>
      <c r="BC761" s="32">
        <f t="shared" si="1741"/>
        <v>-0.10227540283727249</v>
      </c>
      <c r="BD761" s="32">
        <f t="shared" si="1741"/>
        <v>0.4023451820702314</v>
      </c>
      <c r="BE761" s="32">
        <f t="shared" si="1741"/>
        <v>-6.0998170680135397E-2</v>
      </c>
      <c r="BF761" s="32">
        <f t="shared" si="1741"/>
        <v>-0.52434152343050222</v>
      </c>
      <c r="BG761" s="32">
        <f t="shared" si="1741"/>
        <v>-1.9720938522998332E-2</v>
      </c>
      <c r="BH761" s="32">
        <f t="shared" si="1741"/>
        <v>-0.48306429127336514</v>
      </c>
      <c r="BI761" s="32">
        <f t="shared" si="1741"/>
        <v>-0.9464076440237319</v>
      </c>
      <c r="BJ761" s="32">
        <f t="shared" si="1741"/>
        <v>1.3123966681045443</v>
      </c>
      <c r="BK761" s="32">
        <f t="shared" si="1741"/>
        <v>0.8490533153541775</v>
      </c>
      <c r="BL761" s="32">
        <f t="shared" si="1741"/>
        <v>0.38570996260381069</v>
      </c>
      <c r="BM761" s="32">
        <f t="shared" si="1741"/>
        <v>0.89033054751131457</v>
      </c>
      <c r="BN761" s="32">
        <f t="shared" si="1741"/>
        <v>0.42698719476094782</v>
      </c>
      <c r="BO761" s="32">
        <f t="shared" si="1741"/>
        <v>-3.6356157989418991E-2</v>
      </c>
      <c r="BP761" s="32">
        <f t="shared" si="1741"/>
        <v>0.4682644269180849</v>
      </c>
      <c r="BQ761" s="32">
        <f t="shared" si="1741"/>
        <v>4.9210741677180869E-3</v>
      </c>
      <c r="BR761" s="32">
        <f t="shared" si="1741"/>
        <v>-0.45842227858264872</v>
      </c>
      <c r="BS761" s="32">
        <f t="shared" si="1741"/>
        <v>-3.0050014378887435E-2</v>
      </c>
      <c r="BT761" s="32">
        <f t="shared" si="1741"/>
        <v>-0.49339336712925425</v>
      </c>
      <c r="BU761" s="32">
        <f t="shared" si="1741"/>
        <v>-0.95673671987962106</v>
      </c>
      <c r="BV761" s="32">
        <f t="shared" si="1741"/>
        <v>-0.45211613497211717</v>
      </c>
      <c r="BW761" s="32">
        <f t="shared" si="1741"/>
        <v>-0.91545948772248398</v>
      </c>
      <c r="BX761" s="32">
        <f t="shared" si="1741"/>
        <v>-1.3788028404728507</v>
      </c>
      <c r="BY761" s="32">
        <f t="shared" si="1741"/>
        <v>-0.8741822555653469</v>
      </c>
      <c r="BZ761" s="32">
        <f t="shared" si="1741"/>
        <v>-1.3375256083157137</v>
      </c>
      <c r="CA761" s="32">
        <f t="shared" si="1741"/>
        <v>-1.8008689610660804</v>
      </c>
      <c r="CB761" s="32">
        <f t="shared" si="1741"/>
        <v>0.33593900970192492</v>
      </c>
      <c r="CC761" s="32">
        <f t="shared" ref="CC761:CS761" si="1742">SUMPRODUCT(BN$3:BN$6,$K761:$K764)</f>
        <v>-0.12740434304844189</v>
      </c>
      <c r="CD761" s="32">
        <f t="shared" si="1742"/>
        <v>-0.5907476957988087</v>
      </c>
      <c r="CE761" s="32">
        <f t="shared" si="1742"/>
        <v>-8.6127110891304814E-2</v>
      </c>
      <c r="CF761" s="32">
        <f t="shared" si="1742"/>
        <v>-0.54947046364167162</v>
      </c>
      <c r="CG761" s="32">
        <f t="shared" si="1742"/>
        <v>-1.0128138163920384</v>
      </c>
      <c r="CH761" s="32">
        <f t="shared" si="1742"/>
        <v>-0.50819323148453455</v>
      </c>
      <c r="CI761" s="32">
        <f t="shared" si="1742"/>
        <v>-0.9715365842349013</v>
      </c>
      <c r="CJ761" s="32">
        <f t="shared" si="1742"/>
        <v>-1.4348799369852681</v>
      </c>
      <c r="CK761" s="32">
        <f t="shared" si="1742"/>
        <v>0.82392437514300809</v>
      </c>
      <c r="CL761" s="32">
        <f t="shared" si="1742"/>
        <v>0.36058102239264134</v>
      </c>
      <c r="CM761" s="32">
        <f t="shared" si="1742"/>
        <v>-0.10276233035772547</v>
      </c>
      <c r="CN761" s="32">
        <f t="shared" si="1742"/>
        <v>0.40185825454977842</v>
      </c>
      <c r="CO761" s="32">
        <f t="shared" si="1742"/>
        <v>-6.1485098200588395E-2</v>
      </c>
      <c r="CP761" s="32">
        <f t="shared" si="1742"/>
        <v>-0.52482845095095521</v>
      </c>
      <c r="CQ761" s="32">
        <f t="shared" si="1742"/>
        <v>-2.0207866043451317E-2</v>
      </c>
      <c r="CR761" s="32">
        <f t="shared" si="1742"/>
        <v>-0.48355121879381813</v>
      </c>
      <c r="CS761" s="32">
        <f t="shared" si="1742"/>
        <v>-0.94689457154418499</v>
      </c>
    </row>
    <row r="762" spans="2:97" ht="13.9" thickTop="1" thickBot="1" x14ac:dyDescent="0.4">
      <c r="H762" s="33">
        <f>H761</f>
        <v>1.272181977418865E-14</v>
      </c>
      <c r="I762" s="33">
        <f t="shared" ref="I762:J762" si="1743">I757</f>
        <v>0.42698719476094232</v>
      </c>
      <c r="J762" s="33">
        <f t="shared" si="1743"/>
        <v>0.43184207025477811</v>
      </c>
      <c r="K762" s="33">
        <f t="shared" ref="K762:K764" si="1744">I762+J762*H762</f>
        <v>0.42698719476094782</v>
      </c>
      <c r="L762" s="33">
        <f>$CE$4-$CE$7*SUMPRODUCT($B$4:$CD$4,Q763:CS763)</f>
        <v>-1.0231815394945443E-12</v>
      </c>
      <c r="M762" s="39" t="s">
        <v>375</v>
      </c>
      <c r="O762" s="47">
        <f t="shared" ref="O762:O763" si="1745">SUM(Q762:CS762)</f>
        <v>103.79476315504563</v>
      </c>
      <c r="P762" s="39" t="s">
        <v>365</v>
      </c>
      <c r="Q762" s="33">
        <f>EXP(Q761)</f>
        <v>2.5776923779511858</v>
      </c>
      <c r="R762" s="33">
        <f>EXP(R761)</f>
        <v>1.6218236383378521</v>
      </c>
      <c r="S762" s="33">
        <f t="shared" ref="S762:CD762" si="1746">EXP(S761)</f>
        <v>1.0204134272849368</v>
      </c>
      <c r="T762" s="33">
        <f t="shared" si="1746"/>
        <v>1.6901688766441014</v>
      </c>
      <c r="U762" s="33">
        <f t="shared" si="1746"/>
        <v>1.0634146496189263</v>
      </c>
      <c r="V762" s="33">
        <f t="shared" si="1746"/>
        <v>0.66907557738815626</v>
      </c>
      <c r="W762" s="33">
        <f t="shared" si="1746"/>
        <v>1.1082279856244666</v>
      </c>
      <c r="X762" s="33">
        <f t="shared" si="1746"/>
        <v>0.69727107824319989</v>
      </c>
      <c r="Y762" s="33">
        <f t="shared" si="1746"/>
        <v>0.43870662251908121</v>
      </c>
      <c r="Z762" s="33">
        <f t="shared" si="1746"/>
        <v>3.716876241980148</v>
      </c>
      <c r="AA762" s="33">
        <f t="shared" si="1746"/>
        <v>2.3385714298503943</v>
      </c>
      <c r="AB762" s="33">
        <f t="shared" si="1746"/>
        <v>1.4713743413740827</v>
      </c>
      <c r="AC762" s="33">
        <f t="shared" si="1746"/>
        <v>2.4371211228571599</v>
      </c>
      <c r="AD762" s="33">
        <f t="shared" si="1746"/>
        <v>1.5333794987917992</v>
      </c>
      <c r="AE762" s="33">
        <f t="shared" si="1746"/>
        <v>0.96476644729027561</v>
      </c>
      <c r="AF762" s="33">
        <f t="shared" si="1746"/>
        <v>1.5979976143387198</v>
      </c>
      <c r="AG762" s="33">
        <f t="shared" si="1746"/>
        <v>1.0054226513258167</v>
      </c>
      <c r="AH762" s="33">
        <f t="shared" si="1746"/>
        <v>0.63258837105170085</v>
      </c>
      <c r="AI762" s="33">
        <f t="shared" si="1746"/>
        <v>6.0549066572089902</v>
      </c>
      <c r="AJ762" s="33">
        <f t="shared" si="1746"/>
        <v>3.8096053775027809</v>
      </c>
      <c r="AK762" s="33">
        <f t="shared" si="1746"/>
        <v>2.396914428898548</v>
      </c>
      <c r="AL762" s="33">
        <f t="shared" si="1746"/>
        <v>3.9701458834020769</v>
      </c>
      <c r="AM762" s="33">
        <f t="shared" si="1746"/>
        <v>2.497922753090104</v>
      </c>
      <c r="AN762" s="33">
        <f t="shared" si="1746"/>
        <v>1.5716344597036376</v>
      </c>
      <c r="AO762" s="33">
        <f t="shared" si="1746"/>
        <v>2.6031876671010448</v>
      </c>
      <c r="AP762" s="33">
        <f t="shared" si="1746"/>
        <v>1.6378646768121037</v>
      </c>
      <c r="AQ762" s="33">
        <f t="shared" si="1746"/>
        <v>1.0305060727858348</v>
      </c>
      <c r="AR762" s="33">
        <f t="shared" si="1746"/>
        <v>1.5815767280475872</v>
      </c>
      <c r="AS762" s="33">
        <f t="shared" si="1746"/>
        <v>0.99509101447992421</v>
      </c>
      <c r="AT762" s="33">
        <f t="shared" si="1746"/>
        <v>0.62608794726074835</v>
      </c>
      <c r="AU762" s="33">
        <f t="shared" si="1746"/>
        <v>1.0370251255098624</v>
      </c>
      <c r="AV762" s="33">
        <f t="shared" si="1746"/>
        <v>0.6524719072331534</v>
      </c>
      <c r="AW762" s="33">
        <f t="shared" si="1746"/>
        <v>0.41052003394725856</v>
      </c>
      <c r="AX762" s="33">
        <f t="shared" si="1746"/>
        <v>0.67996771314808313</v>
      </c>
      <c r="AY762" s="33">
        <f t="shared" si="1746"/>
        <v>0.42781975068980743</v>
      </c>
      <c r="AZ762" s="33">
        <f t="shared" si="1746"/>
        <v>0.26917416156850504</v>
      </c>
      <c r="BA762" s="33">
        <f t="shared" si="1746"/>
        <v>2.2805378235323692</v>
      </c>
      <c r="BB762" s="33">
        <f t="shared" si="1746"/>
        <v>1.4348609562433967</v>
      </c>
      <c r="BC762" s="33">
        <f t="shared" si="1746"/>
        <v>0.90278088901097875</v>
      </c>
      <c r="BD762" s="33">
        <f t="shared" si="1746"/>
        <v>1.4953274038105884</v>
      </c>
      <c r="BE762" s="33">
        <f t="shared" si="1746"/>
        <v>0.94082496084422551</v>
      </c>
      <c r="BF762" s="33">
        <f t="shared" si="1746"/>
        <v>0.5919450179886222</v>
      </c>
      <c r="BG762" s="33">
        <f t="shared" si="1746"/>
        <v>0.98047224716647063</v>
      </c>
      <c r="BH762" s="33">
        <f t="shared" si="1746"/>
        <v>0.61689016144459741</v>
      </c>
      <c r="BI762" s="33">
        <f t="shared" si="1746"/>
        <v>0.38813283332284754</v>
      </c>
      <c r="BJ762" s="33">
        <f t="shared" si="1746"/>
        <v>3.7150668332090238</v>
      </c>
      <c r="BK762" s="33">
        <f t="shared" si="1746"/>
        <v>2.3374329922534463</v>
      </c>
      <c r="BL762" s="33">
        <f t="shared" si="1746"/>
        <v>1.4706580631163295</v>
      </c>
      <c r="BM762" s="33">
        <f t="shared" si="1746"/>
        <v>2.4359347103836466</v>
      </c>
      <c r="BN762" s="33">
        <f t="shared" si="1746"/>
        <v>1.5326330358659586</v>
      </c>
      <c r="BO762" s="33">
        <f t="shared" si="1746"/>
        <v>0.96429679031001436</v>
      </c>
      <c r="BP762" s="33">
        <f t="shared" si="1746"/>
        <v>1.5972196947332826</v>
      </c>
      <c r="BQ762" s="33">
        <f t="shared" si="1746"/>
        <v>1.0049332025399118</v>
      </c>
      <c r="BR762" s="33">
        <f t="shared" si="1746"/>
        <v>0.63228042134539519</v>
      </c>
      <c r="BS762" s="33">
        <f t="shared" si="1746"/>
        <v>0.97039699853163819</v>
      </c>
      <c r="BT762" s="33">
        <f t="shared" si="1746"/>
        <v>0.61055105110782004</v>
      </c>
      <c r="BU762" s="33">
        <f t="shared" si="1746"/>
        <v>0.38414441365021423</v>
      </c>
      <c r="BV762" s="33">
        <f t="shared" si="1746"/>
        <v>0.63628027104252316</v>
      </c>
      <c r="BW762" s="33">
        <f t="shared" si="1746"/>
        <v>0.40033263589233514</v>
      </c>
      <c r="BX762" s="33">
        <f t="shared" si="1746"/>
        <v>0.25187991307339191</v>
      </c>
      <c r="BY762" s="33">
        <f t="shared" si="1746"/>
        <v>0.41720304569217731</v>
      </c>
      <c r="BZ762" s="33">
        <f t="shared" si="1746"/>
        <v>0.26249437957679123</v>
      </c>
      <c r="CA762" s="33">
        <f t="shared" si="1746"/>
        <v>0.16515531231342714</v>
      </c>
      <c r="CB762" s="33">
        <f t="shared" si="1746"/>
        <v>1.3992536813092884</v>
      </c>
      <c r="CC762" s="33">
        <f t="shared" si="1746"/>
        <v>0.88037762604643832</v>
      </c>
      <c r="CD762" s="33">
        <f t="shared" si="1746"/>
        <v>0.55391297146199436</v>
      </c>
      <c r="CE762" s="33">
        <f t="shared" ref="CE762:CS762" si="1747">EXP(CE761)</f>
        <v>0.91747760241211729</v>
      </c>
      <c r="CF762" s="33">
        <f t="shared" si="1747"/>
        <v>0.57725540718718293</v>
      </c>
      <c r="CG762" s="33">
        <f t="shared" si="1747"/>
        <v>0.36319557474838621</v>
      </c>
      <c r="CH762" s="33">
        <f t="shared" si="1747"/>
        <v>0.60158151604092513</v>
      </c>
      <c r="CI762" s="33">
        <f t="shared" si="1747"/>
        <v>0.37850099237899459</v>
      </c>
      <c r="CJ762" s="33">
        <f t="shared" si="1747"/>
        <v>0.23814395457944498</v>
      </c>
      <c r="CK762" s="33">
        <f t="shared" si="1747"/>
        <v>2.2794276372167275</v>
      </c>
      <c r="CL762" s="33">
        <f t="shared" si="1747"/>
        <v>1.4341624530297985</v>
      </c>
      <c r="CM762" s="33">
        <f t="shared" si="1747"/>
        <v>0.90234140715776823</v>
      </c>
      <c r="CN762" s="33">
        <f t="shared" si="1747"/>
        <v>1.4945994649866914</v>
      </c>
      <c r="CO762" s="33">
        <f t="shared" si="1747"/>
        <v>0.9403669587948118</v>
      </c>
      <c r="CP762" s="33">
        <f t="shared" si="1747"/>
        <v>0.59165685383199129</v>
      </c>
      <c r="CQ762" s="33">
        <f t="shared" si="1747"/>
        <v>0.97999494446162683</v>
      </c>
      <c r="CR762" s="33">
        <f t="shared" si="1747"/>
        <v>0.61658985376786313</v>
      </c>
      <c r="CS762" s="33">
        <f t="shared" si="1747"/>
        <v>0.38794388677008268</v>
      </c>
    </row>
    <row r="763" spans="2:97" ht="13.9" thickTop="1" thickBot="1" x14ac:dyDescent="0.4">
      <c r="H763" s="32">
        <f t="shared" ref="H763:H764" si="1748">H762</f>
        <v>1.272181977418865E-14</v>
      </c>
      <c r="I763" s="32">
        <f t="shared" ref="I763:J763" si="1749">I758</f>
        <v>-0.42206612059323806</v>
      </c>
      <c r="J763" s="32">
        <f t="shared" si="1749"/>
        <v>0.6539763407189545</v>
      </c>
      <c r="K763" s="32">
        <f t="shared" si="1744"/>
        <v>-0.42206612059322973</v>
      </c>
      <c r="L763" s="32">
        <f>$CE$5-$CE$7*SUMPRODUCT($B$5:$CD$5,Q763:CS763)</f>
        <v>-1.5063505998114124E-12</v>
      </c>
      <c r="M763" s="32">
        <f>SUMPRODUCT($B$7:$CD$7, LN(Q763:CS763))</f>
        <v>-2480.339048877494</v>
      </c>
      <c r="O763" s="48">
        <f t="shared" si="1745"/>
        <v>0.99999999999999989</v>
      </c>
      <c r="P763" s="39" t="s">
        <v>366</v>
      </c>
      <c r="Q763" s="32">
        <f t="shared" ref="Q763:AV763" si="1750">Q762/$O762</f>
        <v>2.4834512836651529E-2</v>
      </c>
      <c r="R763" s="32">
        <f t="shared" si="1750"/>
        <v>1.562529350267141E-2</v>
      </c>
      <c r="S763" s="32">
        <f t="shared" si="1750"/>
        <v>9.8310685073838711E-3</v>
      </c>
      <c r="T763" s="32">
        <f t="shared" si="1750"/>
        <v>1.6283758691364572E-2</v>
      </c>
      <c r="U763" s="32">
        <f t="shared" si="1750"/>
        <v>1.0245359373578686E-2</v>
      </c>
      <c r="V763" s="32">
        <f t="shared" si="1750"/>
        <v>6.4461400272064831E-3</v>
      </c>
      <c r="W763" s="32">
        <f t="shared" si="1750"/>
        <v>1.0677108863084234E-2</v>
      </c>
      <c r="X763" s="32">
        <f t="shared" si="1750"/>
        <v>6.7177866883480087E-3</v>
      </c>
      <c r="Y763" s="32">
        <f t="shared" si="1750"/>
        <v>4.2266739591067222E-3</v>
      </c>
      <c r="Z763" s="32">
        <f t="shared" si="1750"/>
        <v>3.5809862935261824E-2</v>
      </c>
      <c r="AA763" s="32">
        <f t="shared" si="1750"/>
        <v>2.2530726587401174E-2</v>
      </c>
      <c r="AB763" s="32">
        <f t="shared" si="1750"/>
        <v>1.4175805181771898E-2</v>
      </c>
      <c r="AC763" s="32">
        <f t="shared" si="1750"/>
        <v>2.348019349701351E-2</v>
      </c>
      <c r="AD763" s="32">
        <f t="shared" si="1750"/>
        <v>1.4773187511409233E-2</v>
      </c>
      <c r="AE763" s="32">
        <f t="shared" si="1750"/>
        <v>9.2949433860081681E-3</v>
      </c>
      <c r="AF763" s="32">
        <f t="shared" si="1750"/>
        <v>1.5395744118146664E-2</v>
      </c>
      <c r="AG763" s="32">
        <f t="shared" si="1750"/>
        <v>9.6866414139212906E-3</v>
      </c>
      <c r="AH763" s="32">
        <f t="shared" si="1750"/>
        <v>6.0946077800356708E-3</v>
      </c>
      <c r="AI763" s="32">
        <f t="shared" si="1750"/>
        <v>5.8335377172780332E-2</v>
      </c>
      <c r="AJ763" s="32">
        <f t="shared" si="1750"/>
        <v>3.670325228077357E-2</v>
      </c>
      <c r="AK763" s="32">
        <f t="shared" si="1750"/>
        <v>2.3092826227832961E-2</v>
      </c>
      <c r="AL763" s="32">
        <f t="shared" si="1750"/>
        <v>3.8249963319166566E-2</v>
      </c>
      <c r="AM763" s="32">
        <f t="shared" si="1750"/>
        <v>2.4065980567427848E-2</v>
      </c>
      <c r="AN763" s="32">
        <f t="shared" si="1750"/>
        <v>1.51417510087284E-2</v>
      </c>
      <c r="AO763" s="32">
        <f t="shared" si="1750"/>
        <v>2.5080144585064256E-2</v>
      </c>
      <c r="AP763" s="32">
        <f t="shared" si="1750"/>
        <v>1.5779839242616785E-2</v>
      </c>
      <c r="AQ763" s="32">
        <f t="shared" si="1750"/>
        <v>9.9283050653190905E-3</v>
      </c>
      <c r="AR763" s="32">
        <f t="shared" si="1750"/>
        <v>1.52375387733683E-2</v>
      </c>
      <c r="AS763" s="32">
        <f t="shared" si="1750"/>
        <v>9.5871023183846556E-3</v>
      </c>
      <c r="AT763" s="32">
        <f t="shared" si="1750"/>
        <v>6.031980113731906E-3</v>
      </c>
      <c r="AU763" s="32">
        <f t="shared" si="1750"/>
        <v>9.9911122101679073E-3</v>
      </c>
      <c r="AV763" s="32">
        <f t="shared" si="1750"/>
        <v>6.286173670038725E-3</v>
      </c>
      <c r="AW763" s="32">
        <f t="shared" ref="AW763:CB763" si="1751">AW762/$O762</f>
        <v>3.9551131624438081E-3</v>
      </c>
      <c r="AX763" s="32">
        <f t="shared" si="1751"/>
        <v>6.5510791920433105E-3</v>
      </c>
      <c r="AY763" s="32">
        <f t="shared" si="1751"/>
        <v>4.1217855090698802E-3</v>
      </c>
      <c r="AZ763" s="32">
        <f t="shared" si="1751"/>
        <v>2.5933308520240121E-3</v>
      </c>
      <c r="BA763" s="32">
        <f t="shared" si="1751"/>
        <v>2.1971607759495221E-2</v>
      </c>
      <c r="BB763" s="32">
        <f t="shared" si="1751"/>
        <v>1.3824020717693076E-2</v>
      </c>
      <c r="BC763" s="32">
        <f t="shared" si="1751"/>
        <v>8.6977498822597699E-3</v>
      </c>
      <c r="BD763" s="32">
        <f t="shared" si="1751"/>
        <v>1.4406578505091932E-2</v>
      </c>
      <c r="BE763" s="32">
        <f t="shared" si="1751"/>
        <v>9.0642815903808974E-3</v>
      </c>
      <c r="BF763" s="32">
        <f t="shared" si="1751"/>
        <v>5.7030335634986884E-3</v>
      </c>
      <c r="BG763" s="32">
        <f t="shared" si="1751"/>
        <v>9.4462593040640155E-3</v>
      </c>
      <c r="BH763" s="32">
        <f t="shared" si="1751"/>
        <v>5.9433649896488963E-3</v>
      </c>
      <c r="BI763" s="32">
        <f t="shared" si="1751"/>
        <v>3.7394259741511801E-3</v>
      </c>
      <c r="BJ763" s="32">
        <f t="shared" si="1751"/>
        <v>3.5792430372036825E-2</v>
      </c>
      <c r="BK763" s="32">
        <f t="shared" si="1751"/>
        <v>2.2519758427136213E-2</v>
      </c>
      <c r="BL763" s="32">
        <f t="shared" si="1751"/>
        <v>1.4168904272362016E-2</v>
      </c>
      <c r="BM763" s="32">
        <f t="shared" si="1751"/>
        <v>2.3468763127720782E-2</v>
      </c>
      <c r="BN763" s="32">
        <f t="shared" si="1751"/>
        <v>1.4765995790910525E-2</v>
      </c>
      <c r="BO763" s="32">
        <f t="shared" si="1751"/>
        <v>9.2904185240017898E-3</v>
      </c>
      <c r="BP763" s="32">
        <f t="shared" si="1751"/>
        <v>1.538824933149471E-2</v>
      </c>
      <c r="BQ763" s="32">
        <f t="shared" si="1751"/>
        <v>9.6819258697933685E-3</v>
      </c>
      <c r="BR763" s="32">
        <f t="shared" si="1751"/>
        <v>6.0916408701748555E-3</v>
      </c>
      <c r="BS763" s="32">
        <f t="shared" si="1751"/>
        <v>9.3491903544506098E-3</v>
      </c>
      <c r="BT763" s="32">
        <f t="shared" si="1751"/>
        <v>5.8822914812744114E-3</v>
      </c>
      <c r="BU763" s="32">
        <f t="shared" si="1751"/>
        <v>3.7009999538839002E-3</v>
      </c>
      <c r="BV763" s="32">
        <f t="shared" si="1751"/>
        <v>6.1301770118408188E-3</v>
      </c>
      <c r="BW763" s="32">
        <f t="shared" si="1751"/>
        <v>3.8569637207450415E-3</v>
      </c>
      <c r="BX763" s="32">
        <f t="shared" si="1751"/>
        <v>2.4267111886670137E-3</v>
      </c>
      <c r="BY763" s="32">
        <f t="shared" si="1751"/>
        <v>4.0194999536630896E-3</v>
      </c>
      <c r="BZ763" s="32">
        <f t="shared" si="1751"/>
        <v>2.5289751775307264E-3</v>
      </c>
      <c r="CA763" s="32">
        <f t="shared" si="1751"/>
        <v>1.5911719174764424E-3</v>
      </c>
      <c r="CB763" s="32">
        <f t="shared" si="1751"/>
        <v>1.3480966079368797E-2</v>
      </c>
      <c r="CC763" s="32">
        <f t="shared" ref="CC763:CS763" si="1752">CC762/$O762</f>
        <v>8.4819079429985841E-3</v>
      </c>
      <c r="CD763" s="32">
        <f t="shared" si="1752"/>
        <v>5.3366177119608159E-3</v>
      </c>
      <c r="CE763" s="32">
        <f t="shared" si="1752"/>
        <v>8.8393438601677386E-3</v>
      </c>
      <c r="CF763" s="32">
        <f t="shared" si="1752"/>
        <v>5.5615080148590486E-3</v>
      </c>
      <c r="CG763" s="32">
        <f t="shared" si="1752"/>
        <v>3.4991705140832116E-3</v>
      </c>
      <c r="CH763" s="32">
        <f t="shared" si="1752"/>
        <v>5.7958754156247749E-3</v>
      </c>
      <c r="CI763" s="32">
        <f t="shared" si="1752"/>
        <v>3.6466289904588029E-3</v>
      </c>
      <c r="CJ763" s="32">
        <f t="shared" si="1752"/>
        <v>2.2943735053734108E-3</v>
      </c>
      <c r="CK763" s="32">
        <f t="shared" si="1752"/>
        <v>2.196091178330244E-2</v>
      </c>
      <c r="CL763" s="32">
        <f t="shared" si="1752"/>
        <v>1.3817291060123024E-2</v>
      </c>
      <c r="CM763" s="32">
        <f t="shared" si="1752"/>
        <v>8.6935157394200761E-3</v>
      </c>
      <c r="CN763" s="32">
        <f t="shared" si="1752"/>
        <v>1.4399565253153493E-2</v>
      </c>
      <c r="CO763" s="32">
        <f t="shared" si="1752"/>
        <v>9.0598690166103918E-3</v>
      </c>
      <c r="CP763" s="32">
        <f t="shared" si="1752"/>
        <v>5.7002572754869269E-3</v>
      </c>
      <c r="CQ763" s="32">
        <f t="shared" si="1752"/>
        <v>9.4416607801083244E-3</v>
      </c>
      <c r="CR763" s="32">
        <f t="shared" si="1752"/>
        <v>5.9404717061381888E-3</v>
      </c>
      <c r="CS763" s="32">
        <f t="shared" si="1752"/>
        <v>3.7376055879677021E-3</v>
      </c>
    </row>
    <row r="764" spans="2:97" ht="13.15" thickTop="1" x14ac:dyDescent="0.35">
      <c r="H764" s="34">
        <f t="shared" si="1748"/>
        <v>1.272181977418865E-14</v>
      </c>
      <c r="I764" s="34">
        <f t="shared" ref="I764:J764" si="1753">I759</f>
        <v>-0.46334335275035798</v>
      </c>
      <c r="J764" s="34">
        <f t="shared" si="1753"/>
        <v>-0.69237320031621241</v>
      </c>
      <c r="K764" s="34">
        <f t="shared" si="1744"/>
        <v>-0.46334335275036681</v>
      </c>
      <c r="L764" s="34">
        <f>$CE$6-$CE$7*SUMPRODUCT($B$6:$CD$6,Q763:CS763)</f>
        <v>1.4495071809506044E-12</v>
      </c>
    </row>
    <row r="765" spans="2:97" ht="13.5" thickBot="1" x14ac:dyDescent="0.4">
      <c r="B765" s="39" t="s">
        <v>367</v>
      </c>
      <c r="D765" s="39" t="s">
        <v>368</v>
      </c>
      <c r="E765" s="39" t="s">
        <v>369</v>
      </c>
      <c r="F765" s="39" t="s">
        <v>370</v>
      </c>
      <c r="H765" s="39" t="s">
        <v>347</v>
      </c>
      <c r="I765" s="39" t="s">
        <v>371</v>
      </c>
      <c r="J765" s="39" t="s">
        <v>372</v>
      </c>
      <c r="K765" s="39" t="s">
        <v>349</v>
      </c>
      <c r="L765" s="39" t="s">
        <v>373</v>
      </c>
      <c r="M765" s="39" t="s">
        <v>374</v>
      </c>
      <c r="O765" s="45" t="s">
        <v>336</v>
      </c>
    </row>
    <row r="766" spans="2:97" ht="13.9" thickTop="1" thickBot="1" x14ac:dyDescent="0.4">
      <c r="B766" s="32">
        <f>1+B761</f>
        <v>7</v>
      </c>
      <c r="D766" s="32">
        <f>IF(F761,IF(M766&lt;0,D761,H766),E761)</f>
        <v>6.360909887094325E-15</v>
      </c>
      <c r="E766" s="32">
        <f>IF(F761,IF(M766&lt;0,H766,E761),H766)</f>
        <v>1.272181977418865E-14</v>
      </c>
      <c r="F766" s="32" t="b">
        <f>OR(F761,M766*M761&lt;=0)</f>
        <v>1</v>
      </c>
      <c r="H766" s="32">
        <f>IF(F761,(D761+E761)/2,2*H761)</f>
        <v>6.360909887094325E-15</v>
      </c>
      <c r="I766" s="32">
        <f>I761</f>
        <v>-0.4884722929615235</v>
      </c>
      <c r="J766" s="32">
        <f>J761</f>
        <v>-1</v>
      </c>
      <c r="K766" s="32">
        <f>I766+J766*H766</f>
        <v>-0.48847229296152989</v>
      </c>
      <c r="L766" s="32">
        <f>$CE$3-$CE$7*SUMPRODUCT($B$3:$CD$3,Q768:CS768)</f>
        <v>0</v>
      </c>
      <c r="M766" s="32">
        <f>SUMPRODUCT(L766:L769,J766:J769)</f>
        <v>0</v>
      </c>
      <c r="O766" s="46">
        <f>SUM(Q766:CS766)</f>
        <v>-1.6469506083636465</v>
      </c>
      <c r="P766" s="39" t="s">
        <v>363</v>
      </c>
      <c r="Q766" s="32">
        <f t="shared" ref="Q766:AV766" si="1754">SUMPRODUCT(B$3:B$6,$K766:$K769)</f>
        <v>0.94689457154418111</v>
      </c>
      <c r="R766" s="32">
        <f t="shared" si="1754"/>
        <v>0.48355121879381874</v>
      </c>
      <c r="S766" s="32">
        <f t="shared" si="1754"/>
        <v>2.0207866043456368E-2</v>
      </c>
      <c r="T766" s="32">
        <f t="shared" si="1754"/>
        <v>0.52482845095094721</v>
      </c>
      <c r="U766" s="32">
        <f t="shared" si="1754"/>
        <v>6.1485098200584842E-2</v>
      </c>
      <c r="V766" s="32">
        <f t="shared" si="1754"/>
        <v>-0.40185825454977753</v>
      </c>
      <c r="W766" s="32">
        <f t="shared" si="1754"/>
        <v>0.10276233035771332</v>
      </c>
      <c r="X766" s="32">
        <f t="shared" si="1754"/>
        <v>-0.36058102239264905</v>
      </c>
      <c r="Y766" s="32">
        <f t="shared" si="1754"/>
        <v>-0.82392437514301142</v>
      </c>
      <c r="Z766" s="32">
        <f t="shared" si="1754"/>
        <v>1.3128835956249911</v>
      </c>
      <c r="AA766" s="32">
        <f t="shared" si="1754"/>
        <v>0.84954024287462881</v>
      </c>
      <c r="AB766" s="32">
        <f t="shared" si="1754"/>
        <v>0.38619689012426645</v>
      </c>
      <c r="AC766" s="32">
        <f t="shared" si="1754"/>
        <v>0.89081747503175723</v>
      </c>
      <c r="AD766" s="32">
        <f t="shared" si="1754"/>
        <v>0.42747412228139486</v>
      </c>
      <c r="AE766" s="32">
        <f t="shared" si="1754"/>
        <v>-3.5869230468967506E-2</v>
      </c>
      <c r="AF766" s="32">
        <f t="shared" si="1754"/>
        <v>0.46875135443852334</v>
      </c>
      <c r="AG766" s="32">
        <f t="shared" si="1754"/>
        <v>5.4080016881609683E-3</v>
      </c>
      <c r="AH766" s="32">
        <f t="shared" si="1754"/>
        <v>-0.4579353510622014</v>
      </c>
      <c r="AI766" s="32">
        <f t="shared" si="1754"/>
        <v>1.8008689610660711</v>
      </c>
      <c r="AJ766" s="32">
        <f t="shared" si="1754"/>
        <v>1.3375256083157088</v>
      </c>
      <c r="AK766" s="32">
        <f t="shared" si="1754"/>
        <v>0.87418225556534646</v>
      </c>
      <c r="AL766" s="32">
        <f t="shared" si="1754"/>
        <v>1.3788028404728372</v>
      </c>
      <c r="AM766" s="32">
        <f t="shared" si="1754"/>
        <v>0.91545948772247487</v>
      </c>
      <c r="AN766" s="32">
        <f t="shared" si="1754"/>
        <v>0.4521161349721125</v>
      </c>
      <c r="AO766" s="32">
        <f t="shared" si="1754"/>
        <v>0.95673671987960329</v>
      </c>
      <c r="AP766" s="32">
        <f t="shared" si="1754"/>
        <v>0.49339336712924098</v>
      </c>
      <c r="AQ766" s="32">
        <f t="shared" si="1754"/>
        <v>3.0050014378878609E-2</v>
      </c>
      <c r="AR766" s="32">
        <f t="shared" si="1754"/>
        <v>0.45842227858265122</v>
      </c>
      <c r="AS766" s="32">
        <f t="shared" si="1754"/>
        <v>-4.921074167711148E-3</v>
      </c>
      <c r="AT766" s="32">
        <f t="shared" si="1754"/>
        <v>-0.46826442691807352</v>
      </c>
      <c r="AU766" s="32">
        <f t="shared" si="1754"/>
        <v>3.6356157989417326E-2</v>
      </c>
      <c r="AV766" s="32">
        <f t="shared" si="1754"/>
        <v>-0.42698719476094504</v>
      </c>
      <c r="AW766" s="32">
        <f t="shared" ref="AW766:CB766" si="1755">SUMPRODUCT(AH$3:AH$6,$K766:$K769)</f>
        <v>-0.89033054751130747</v>
      </c>
      <c r="AX766" s="32">
        <f t="shared" si="1755"/>
        <v>-0.38570996260381657</v>
      </c>
      <c r="AY766" s="32">
        <f t="shared" si="1755"/>
        <v>-0.84905331535417894</v>
      </c>
      <c r="AZ766" s="32">
        <f t="shared" si="1755"/>
        <v>-1.3123966681045414</v>
      </c>
      <c r="BA766" s="32">
        <f t="shared" si="1755"/>
        <v>0.82441130266346119</v>
      </c>
      <c r="BB766" s="32">
        <f t="shared" si="1755"/>
        <v>0.36106794991309887</v>
      </c>
      <c r="BC766" s="32">
        <f t="shared" si="1755"/>
        <v>-0.1022754028372635</v>
      </c>
      <c r="BD766" s="32">
        <f t="shared" si="1755"/>
        <v>0.40234518207022735</v>
      </c>
      <c r="BE766" s="32">
        <f t="shared" si="1755"/>
        <v>-6.0998170680135001E-2</v>
      </c>
      <c r="BF766" s="32">
        <f t="shared" si="1755"/>
        <v>-0.52434152343049734</v>
      </c>
      <c r="BG766" s="32">
        <f t="shared" si="1755"/>
        <v>-1.9720938523006548E-2</v>
      </c>
      <c r="BH766" s="32">
        <f t="shared" si="1755"/>
        <v>-0.48306429127336892</v>
      </c>
      <c r="BI766" s="32">
        <f t="shared" si="1755"/>
        <v>-0.94640764402373123</v>
      </c>
      <c r="BJ766" s="32">
        <f t="shared" si="1755"/>
        <v>1.3123966681045414</v>
      </c>
      <c r="BK766" s="32">
        <f t="shared" si="1755"/>
        <v>0.84905331535417894</v>
      </c>
      <c r="BL766" s="32">
        <f t="shared" si="1755"/>
        <v>0.38570996260381657</v>
      </c>
      <c r="BM766" s="32">
        <f t="shared" si="1755"/>
        <v>0.89033054751130747</v>
      </c>
      <c r="BN766" s="32">
        <f t="shared" si="1755"/>
        <v>0.42698719476094504</v>
      </c>
      <c r="BO766" s="32">
        <f t="shared" si="1755"/>
        <v>-3.6356157989417326E-2</v>
      </c>
      <c r="BP766" s="32">
        <f t="shared" si="1755"/>
        <v>0.46826442691807352</v>
      </c>
      <c r="BQ766" s="32">
        <f t="shared" si="1755"/>
        <v>4.921074167711148E-3</v>
      </c>
      <c r="BR766" s="32">
        <f t="shared" si="1755"/>
        <v>-0.45842227858265122</v>
      </c>
      <c r="BS766" s="32">
        <f t="shared" si="1755"/>
        <v>-3.0050014378878609E-2</v>
      </c>
      <c r="BT766" s="32">
        <f t="shared" si="1755"/>
        <v>-0.49339336712924098</v>
      </c>
      <c r="BU766" s="32">
        <f t="shared" si="1755"/>
        <v>-0.95673671987960329</v>
      </c>
      <c r="BV766" s="32">
        <f t="shared" si="1755"/>
        <v>-0.4521161349721125</v>
      </c>
      <c r="BW766" s="32">
        <f t="shared" si="1755"/>
        <v>-0.91545948772247487</v>
      </c>
      <c r="BX766" s="32">
        <f t="shared" si="1755"/>
        <v>-1.3788028404728372</v>
      </c>
      <c r="BY766" s="32">
        <f t="shared" si="1755"/>
        <v>-0.87418225556534646</v>
      </c>
      <c r="BZ766" s="32">
        <f t="shared" si="1755"/>
        <v>-1.3375256083157088</v>
      </c>
      <c r="CA766" s="32">
        <f t="shared" si="1755"/>
        <v>-1.8008689610660711</v>
      </c>
      <c r="CB766" s="32">
        <f t="shared" si="1755"/>
        <v>0.33593900970193141</v>
      </c>
      <c r="CC766" s="32">
        <f t="shared" ref="CC766:CS766" si="1756">SUMPRODUCT(BN$3:BN$6,$K766:$K769)</f>
        <v>-0.12740434304843096</v>
      </c>
      <c r="CD766" s="32">
        <f t="shared" si="1756"/>
        <v>-0.59074769579879338</v>
      </c>
      <c r="CE766" s="32">
        <f t="shared" si="1756"/>
        <v>-8.6127110891302483E-2</v>
      </c>
      <c r="CF766" s="32">
        <f t="shared" si="1756"/>
        <v>-0.54947046364166485</v>
      </c>
      <c r="CG766" s="32">
        <f t="shared" si="1756"/>
        <v>-1.0128138163920273</v>
      </c>
      <c r="CH766" s="32">
        <f t="shared" si="1756"/>
        <v>-0.50819323148453632</v>
      </c>
      <c r="CI766" s="32">
        <f t="shared" si="1756"/>
        <v>-0.97153658423489875</v>
      </c>
      <c r="CJ766" s="32">
        <f t="shared" si="1756"/>
        <v>-1.4348799369852612</v>
      </c>
      <c r="CK766" s="32">
        <f t="shared" si="1756"/>
        <v>0.82392437514301142</v>
      </c>
      <c r="CL766" s="32">
        <f t="shared" si="1756"/>
        <v>0.36058102239264905</v>
      </c>
      <c r="CM766" s="32">
        <f t="shared" si="1756"/>
        <v>-0.10276233035771332</v>
      </c>
      <c r="CN766" s="32">
        <f t="shared" si="1756"/>
        <v>0.40185825454977753</v>
      </c>
      <c r="CO766" s="32">
        <f t="shared" si="1756"/>
        <v>-6.1485098200584842E-2</v>
      </c>
      <c r="CP766" s="32">
        <f t="shared" si="1756"/>
        <v>-0.52482845095094721</v>
      </c>
      <c r="CQ766" s="32">
        <f t="shared" si="1756"/>
        <v>-2.0207866043456368E-2</v>
      </c>
      <c r="CR766" s="32">
        <f t="shared" si="1756"/>
        <v>-0.48355121879381874</v>
      </c>
      <c r="CS766" s="32">
        <f t="shared" si="1756"/>
        <v>-0.94689457154418111</v>
      </c>
    </row>
    <row r="767" spans="2:97" ht="13.9" thickTop="1" thickBot="1" x14ac:dyDescent="0.4">
      <c r="H767" s="33">
        <f>H766</f>
        <v>6.360909887094325E-15</v>
      </c>
      <c r="I767" s="33">
        <f t="shared" ref="I767:J767" si="1757">I762</f>
        <v>0.42698719476094232</v>
      </c>
      <c r="J767" s="33">
        <f t="shared" si="1757"/>
        <v>0.43184207025477811</v>
      </c>
      <c r="K767" s="33">
        <f t="shared" ref="K767:K769" si="1758">I767+J767*H767</f>
        <v>0.42698719476094504</v>
      </c>
      <c r="L767" s="33">
        <f>$CE$4-$CE$7*SUMPRODUCT($B$4:$CD$4,Q768:CS768)</f>
        <v>0</v>
      </c>
      <c r="M767" s="39" t="s">
        <v>375</v>
      </c>
      <c r="O767" s="47">
        <f t="shared" ref="O767:O768" si="1759">SUM(Q767:CS767)</f>
        <v>103.79476315504532</v>
      </c>
      <c r="P767" s="39" t="s">
        <v>365</v>
      </c>
      <c r="Q767" s="33">
        <f>EXP(Q766)</f>
        <v>2.577692377951176</v>
      </c>
      <c r="R767" s="33">
        <f>EXP(R766)</f>
        <v>1.6218236383378533</v>
      </c>
      <c r="S767" s="33">
        <f t="shared" ref="S767:CD767" si="1760">EXP(S766)</f>
        <v>1.0204134272849421</v>
      </c>
      <c r="T767" s="33">
        <f t="shared" si="1760"/>
        <v>1.6901688766440879</v>
      </c>
      <c r="U767" s="33">
        <f t="shared" si="1760"/>
        <v>1.0634146496189225</v>
      </c>
      <c r="V767" s="33">
        <f t="shared" si="1760"/>
        <v>0.66907557738815682</v>
      </c>
      <c r="W767" s="33">
        <f t="shared" si="1760"/>
        <v>1.108227985624453</v>
      </c>
      <c r="X767" s="33">
        <f t="shared" si="1760"/>
        <v>0.69727107824319445</v>
      </c>
      <c r="Y767" s="33">
        <f t="shared" si="1760"/>
        <v>0.43870662251907971</v>
      </c>
      <c r="Z767" s="33">
        <f t="shared" si="1760"/>
        <v>3.7168762419801249</v>
      </c>
      <c r="AA767" s="33">
        <f t="shared" si="1760"/>
        <v>2.3385714298503899</v>
      </c>
      <c r="AB767" s="33">
        <f t="shared" si="1760"/>
        <v>1.4713743413740867</v>
      </c>
      <c r="AC767" s="33">
        <f t="shared" si="1760"/>
        <v>2.4371211228571346</v>
      </c>
      <c r="AD767" s="33">
        <f t="shared" si="1760"/>
        <v>1.5333794987917901</v>
      </c>
      <c r="AE767" s="33">
        <f t="shared" si="1760"/>
        <v>0.96476644729027417</v>
      </c>
      <c r="AF767" s="33">
        <f t="shared" si="1760"/>
        <v>1.5979976143386965</v>
      </c>
      <c r="AG767" s="33">
        <f t="shared" si="1760"/>
        <v>1.0054226513258067</v>
      </c>
      <c r="AH767" s="33">
        <f t="shared" si="1760"/>
        <v>0.6325883710516973</v>
      </c>
      <c r="AI767" s="33">
        <f t="shared" si="1760"/>
        <v>6.0549066572089343</v>
      </c>
      <c r="AJ767" s="33">
        <f t="shared" si="1760"/>
        <v>3.8096053775027623</v>
      </c>
      <c r="AK767" s="33">
        <f t="shared" si="1760"/>
        <v>2.3969144288985471</v>
      </c>
      <c r="AL767" s="33">
        <f t="shared" si="1760"/>
        <v>3.9701458834020231</v>
      </c>
      <c r="AM767" s="33">
        <f t="shared" si="1760"/>
        <v>2.4979227530900814</v>
      </c>
      <c r="AN767" s="33">
        <f t="shared" si="1760"/>
        <v>1.5716344597036302</v>
      </c>
      <c r="AO767" s="33">
        <f t="shared" si="1760"/>
        <v>2.6031876671009986</v>
      </c>
      <c r="AP767" s="33">
        <f t="shared" si="1760"/>
        <v>1.6378646768120821</v>
      </c>
      <c r="AQ767" s="33">
        <f t="shared" si="1760"/>
        <v>1.0305060727858257</v>
      </c>
      <c r="AR767" s="33">
        <f t="shared" si="1760"/>
        <v>1.5815767280475912</v>
      </c>
      <c r="AS767" s="33">
        <f t="shared" si="1760"/>
        <v>0.99509101447993109</v>
      </c>
      <c r="AT767" s="33">
        <f t="shared" si="1760"/>
        <v>0.62608794726075545</v>
      </c>
      <c r="AU767" s="33">
        <f t="shared" si="1760"/>
        <v>1.0370251255098606</v>
      </c>
      <c r="AV767" s="33">
        <f t="shared" si="1760"/>
        <v>0.65247190723315518</v>
      </c>
      <c r="AW767" s="33">
        <f t="shared" si="1760"/>
        <v>0.4105200339472615</v>
      </c>
      <c r="AX767" s="33">
        <f t="shared" si="1760"/>
        <v>0.67996771314807913</v>
      </c>
      <c r="AY767" s="33">
        <f t="shared" si="1760"/>
        <v>0.42781975068980682</v>
      </c>
      <c r="AZ767" s="33">
        <f t="shared" si="1760"/>
        <v>0.26917416156850582</v>
      </c>
      <c r="BA767" s="33">
        <f t="shared" si="1760"/>
        <v>2.2805378235323692</v>
      </c>
      <c r="BB767" s="33">
        <f t="shared" si="1760"/>
        <v>1.4348609562434032</v>
      </c>
      <c r="BC767" s="33">
        <f t="shared" si="1760"/>
        <v>0.90278088901098685</v>
      </c>
      <c r="BD767" s="33">
        <f t="shared" si="1760"/>
        <v>1.4953274038105822</v>
      </c>
      <c r="BE767" s="33">
        <f t="shared" si="1760"/>
        <v>0.94082496084422584</v>
      </c>
      <c r="BF767" s="33">
        <f t="shared" si="1760"/>
        <v>0.59194501798862509</v>
      </c>
      <c r="BG767" s="33">
        <f t="shared" si="1760"/>
        <v>0.98047224716646264</v>
      </c>
      <c r="BH767" s="33">
        <f t="shared" si="1760"/>
        <v>0.61689016144459508</v>
      </c>
      <c r="BI767" s="33">
        <f t="shared" si="1760"/>
        <v>0.38813283332284776</v>
      </c>
      <c r="BJ767" s="33">
        <f t="shared" si="1760"/>
        <v>3.7150668332090127</v>
      </c>
      <c r="BK767" s="33">
        <f t="shared" si="1760"/>
        <v>2.3374329922534498</v>
      </c>
      <c r="BL767" s="33">
        <f t="shared" si="1760"/>
        <v>1.4706580631163382</v>
      </c>
      <c r="BM767" s="33">
        <f t="shared" si="1760"/>
        <v>2.4359347103836293</v>
      </c>
      <c r="BN767" s="33">
        <f t="shared" si="1760"/>
        <v>1.5326330358659543</v>
      </c>
      <c r="BO767" s="33">
        <f t="shared" si="1760"/>
        <v>0.96429679031001592</v>
      </c>
      <c r="BP767" s="33">
        <f t="shared" si="1760"/>
        <v>1.5972196947332644</v>
      </c>
      <c r="BQ767" s="33">
        <f t="shared" si="1760"/>
        <v>1.0049332025399049</v>
      </c>
      <c r="BR767" s="33">
        <f t="shared" si="1760"/>
        <v>0.63228042134539364</v>
      </c>
      <c r="BS767" s="33">
        <f t="shared" si="1760"/>
        <v>0.97039699853164674</v>
      </c>
      <c r="BT767" s="33">
        <f t="shared" si="1760"/>
        <v>0.61055105110782815</v>
      </c>
      <c r="BU767" s="33">
        <f t="shared" si="1760"/>
        <v>0.38414441365022106</v>
      </c>
      <c r="BV767" s="33">
        <f t="shared" si="1760"/>
        <v>0.63628027104252616</v>
      </c>
      <c r="BW767" s="33">
        <f t="shared" si="1760"/>
        <v>0.40033263589233881</v>
      </c>
      <c r="BX767" s="33">
        <f t="shared" si="1760"/>
        <v>0.25187991307339536</v>
      </c>
      <c r="BY767" s="33">
        <f t="shared" si="1760"/>
        <v>0.41720304569217748</v>
      </c>
      <c r="BZ767" s="33">
        <f t="shared" si="1760"/>
        <v>0.2624943795767925</v>
      </c>
      <c r="CA767" s="33">
        <f t="shared" si="1760"/>
        <v>0.1651553123134287</v>
      </c>
      <c r="CB767" s="33">
        <f t="shared" si="1760"/>
        <v>1.3992536813092975</v>
      </c>
      <c r="CC767" s="33">
        <f t="shared" si="1760"/>
        <v>0.88037762604644798</v>
      </c>
      <c r="CD767" s="33">
        <f t="shared" si="1760"/>
        <v>0.55391297146200291</v>
      </c>
      <c r="CE767" s="33">
        <f t="shared" ref="CE767:CS767" si="1761">EXP(CE766)</f>
        <v>0.91747760241211951</v>
      </c>
      <c r="CF767" s="33">
        <f t="shared" si="1761"/>
        <v>0.57725540718718682</v>
      </c>
      <c r="CG767" s="33">
        <f t="shared" si="1761"/>
        <v>0.36319557474839026</v>
      </c>
      <c r="CH767" s="33">
        <f t="shared" si="1761"/>
        <v>0.60158151604092414</v>
      </c>
      <c r="CI767" s="33">
        <f t="shared" si="1761"/>
        <v>0.37850099237899559</v>
      </c>
      <c r="CJ767" s="33">
        <f t="shared" si="1761"/>
        <v>0.23814395457944662</v>
      </c>
      <c r="CK767" s="33">
        <f t="shared" si="1761"/>
        <v>2.279427637216735</v>
      </c>
      <c r="CL767" s="33">
        <f t="shared" si="1761"/>
        <v>1.4341624530298094</v>
      </c>
      <c r="CM767" s="33">
        <f t="shared" si="1761"/>
        <v>0.90234140715777922</v>
      </c>
      <c r="CN767" s="33">
        <f t="shared" si="1761"/>
        <v>1.4945994649866901</v>
      </c>
      <c r="CO767" s="33">
        <f t="shared" si="1761"/>
        <v>0.94036695879481513</v>
      </c>
      <c r="CP767" s="33">
        <f t="shared" si="1761"/>
        <v>0.59165685383199595</v>
      </c>
      <c r="CQ767" s="33">
        <f t="shared" si="1761"/>
        <v>0.97999494446162194</v>
      </c>
      <c r="CR767" s="33">
        <f t="shared" si="1761"/>
        <v>0.61658985376786279</v>
      </c>
      <c r="CS767" s="33">
        <f t="shared" si="1761"/>
        <v>0.38794388677008418</v>
      </c>
    </row>
    <row r="768" spans="2:97" ht="13.9" thickTop="1" thickBot="1" x14ac:dyDescent="0.4">
      <c r="H768" s="32">
        <f t="shared" ref="H768:H769" si="1762">H767</f>
        <v>6.360909887094325E-15</v>
      </c>
      <c r="I768" s="32">
        <f t="shared" ref="I768:J768" si="1763">I763</f>
        <v>-0.42206612059323806</v>
      </c>
      <c r="J768" s="32">
        <f t="shared" si="1763"/>
        <v>0.6539763407189545</v>
      </c>
      <c r="K768" s="32">
        <f t="shared" si="1758"/>
        <v>-0.4220661205932339</v>
      </c>
      <c r="L768" s="32">
        <f>$CE$5-$CE$7*SUMPRODUCT($B$5:$CD$5,Q768:CS768)</f>
        <v>0</v>
      </c>
      <c r="M768" s="32">
        <f>SUMPRODUCT($B$7:$CD$7, LN(Q768:CS768))</f>
        <v>-2480.3390488774944</v>
      </c>
      <c r="O768" s="48">
        <f t="shared" si="1759"/>
        <v>1.0000000000000007</v>
      </c>
      <c r="P768" s="39" t="s">
        <v>366</v>
      </c>
      <c r="Q768" s="32">
        <f t="shared" ref="Q768:AV768" si="1764">Q767/$O767</f>
        <v>2.4834512836651508E-2</v>
      </c>
      <c r="R768" s="32">
        <f t="shared" si="1764"/>
        <v>1.5625293502671465E-2</v>
      </c>
      <c r="S768" s="32">
        <f t="shared" si="1764"/>
        <v>9.8310685073839509E-3</v>
      </c>
      <c r="T768" s="32">
        <f t="shared" si="1764"/>
        <v>1.6283758691364489E-2</v>
      </c>
      <c r="U768" s="32">
        <f t="shared" si="1764"/>
        <v>1.0245359373578679E-2</v>
      </c>
      <c r="V768" s="32">
        <f t="shared" si="1764"/>
        <v>6.4461400272065074E-3</v>
      </c>
      <c r="W768" s="32">
        <f t="shared" si="1764"/>
        <v>1.0677108863084135E-2</v>
      </c>
      <c r="X768" s="32">
        <f t="shared" si="1764"/>
        <v>6.7177866883479766E-3</v>
      </c>
      <c r="Y768" s="32">
        <f t="shared" si="1764"/>
        <v>4.2266739591067205E-3</v>
      </c>
      <c r="Z768" s="32">
        <f t="shared" si="1764"/>
        <v>3.5809862935261706E-2</v>
      </c>
      <c r="AA768" s="32">
        <f t="shared" si="1764"/>
        <v>2.2530726587401198E-2</v>
      </c>
      <c r="AB768" s="32">
        <f t="shared" si="1764"/>
        <v>1.4175805181771979E-2</v>
      </c>
      <c r="AC768" s="32">
        <f t="shared" si="1764"/>
        <v>2.3480193497013337E-2</v>
      </c>
      <c r="AD768" s="32">
        <f t="shared" si="1764"/>
        <v>1.4773187511409189E-2</v>
      </c>
      <c r="AE768" s="32">
        <f t="shared" si="1764"/>
        <v>9.294943386008182E-3</v>
      </c>
      <c r="AF768" s="32">
        <f t="shared" si="1764"/>
        <v>1.5395744118146485E-2</v>
      </c>
      <c r="AG768" s="32">
        <f t="shared" si="1764"/>
        <v>9.686641413921223E-3</v>
      </c>
      <c r="AH768" s="32">
        <f t="shared" si="1764"/>
        <v>6.0946077800356543E-3</v>
      </c>
      <c r="AI768" s="32">
        <f t="shared" si="1764"/>
        <v>5.8335377172779972E-2</v>
      </c>
      <c r="AJ768" s="32">
        <f t="shared" si="1764"/>
        <v>3.67032522807735E-2</v>
      </c>
      <c r="AK768" s="32">
        <f t="shared" si="1764"/>
        <v>2.3092826227833024E-2</v>
      </c>
      <c r="AL768" s="32">
        <f t="shared" si="1764"/>
        <v>3.8249963319166164E-2</v>
      </c>
      <c r="AM768" s="32">
        <f t="shared" si="1764"/>
        <v>2.4065980567427703E-2</v>
      </c>
      <c r="AN768" s="32">
        <f t="shared" si="1764"/>
        <v>1.5141751008728376E-2</v>
      </c>
      <c r="AO768" s="32">
        <f t="shared" si="1764"/>
        <v>2.5080144585063888E-2</v>
      </c>
      <c r="AP768" s="32">
        <f t="shared" si="1764"/>
        <v>1.5779839242616625E-2</v>
      </c>
      <c r="AQ768" s="32">
        <f t="shared" si="1764"/>
        <v>9.9283050653190333E-3</v>
      </c>
      <c r="AR768" s="32">
        <f t="shared" si="1764"/>
        <v>1.5237538773368385E-2</v>
      </c>
      <c r="AS768" s="32">
        <f t="shared" si="1764"/>
        <v>9.587102318384751E-3</v>
      </c>
      <c r="AT768" s="32">
        <f t="shared" si="1764"/>
        <v>6.0319801137319919E-3</v>
      </c>
      <c r="AU768" s="32">
        <f t="shared" si="1764"/>
        <v>9.9911122101679194E-3</v>
      </c>
      <c r="AV768" s="32">
        <f t="shared" si="1764"/>
        <v>6.2861736700387605E-3</v>
      </c>
      <c r="AW768" s="32">
        <f t="shared" ref="AW768:CB768" si="1765">AW767/$O767</f>
        <v>3.955113162443848E-3</v>
      </c>
      <c r="AX768" s="32">
        <f t="shared" si="1765"/>
        <v>6.5510791920432923E-3</v>
      </c>
      <c r="AY768" s="32">
        <f t="shared" si="1765"/>
        <v>4.1217855090698871E-3</v>
      </c>
      <c r="AZ768" s="32">
        <f t="shared" si="1765"/>
        <v>2.5933308520240277E-3</v>
      </c>
      <c r="BA768" s="32">
        <f t="shared" si="1765"/>
        <v>2.1971607759495287E-2</v>
      </c>
      <c r="BB768" s="32">
        <f t="shared" si="1765"/>
        <v>1.382402071769318E-2</v>
      </c>
      <c r="BC768" s="32">
        <f t="shared" si="1765"/>
        <v>8.6977498822598739E-3</v>
      </c>
      <c r="BD768" s="32">
        <f t="shared" si="1765"/>
        <v>1.4406578505091916E-2</v>
      </c>
      <c r="BE768" s="32">
        <f t="shared" si="1765"/>
        <v>9.0642815903809269E-3</v>
      </c>
      <c r="BF768" s="32">
        <f t="shared" si="1765"/>
        <v>5.7030335634987326E-3</v>
      </c>
      <c r="BG768" s="32">
        <f t="shared" si="1765"/>
        <v>9.446259304063967E-3</v>
      </c>
      <c r="BH768" s="32">
        <f t="shared" si="1765"/>
        <v>5.9433649896488919E-3</v>
      </c>
      <c r="BI768" s="32">
        <f t="shared" si="1765"/>
        <v>3.7394259741511935E-3</v>
      </c>
      <c r="BJ768" s="32">
        <f t="shared" si="1765"/>
        <v>3.5792430372036825E-2</v>
      </c>
      <c r="BK768" s="32">
        <f t="shared" si="1765"/>
        <v>2.2519758427136317E-2</v>
      </c>
      <c r="BL768" s="32">
        <f t="shared" si="1765"/>
        <v>1.4168904272362141E-2</v>
      </c>
      <c r="BM768" s="32">
        <f t="shared" si="1765"/>
        <v>2.3468763127720688E-2</v>
      </c>
      <c r="BN768" s="32">
        <f t="shared" si="1765"/>
        <v>1.4765995790910529E-2</v>
      </c>
      <c r="BO768" s="32">
        <f t="shared" si="1765"/>
        <v>9.2904185240018332E-3</v>
      </c>
      <c r="BP768" s="32">
        <f t="shared" si="1765"/>
        <v>1.538824933149458E-2</v>
      </c>
      <c r="BQ768" s="32">
        <f t="shared" si="1765"/>
        <v>9.6819258697933303E-3</v>
      </c>
      <c r="BR768" s="32">
        <f t="shared" si="1765"/>
        <v>6.091640870174859E-3</v>
      </c>
      <c r="BS768" s="32">
        <f t="shared" si="1765"/>
        <v>9.3491903544507208E-3</v>
      </c>
      <c r="BT768" s="32">
        <f t="shared" si="1765"/>
        <v>5.8822914812745068E-3</v>
      </c>
      <c r="BU768" s="32">
        <f t="shared" si="1765"/>
        <v>3.7009999538839774E-3</v>
      </c>
      <c r="BV768" s="32">
        <f t="shared" si="1765"/>
        <v>6.1301770118408665E-3</v>
      </c>
      <c r="BW768" s="32">
        <f t="shared" si="1765"/>
        <v>3.8569637207450883E-3</v>
      </c>
      <c r="BX768" s="32">
        <f t="shared" si="1765"/>
        <v>2.426711188667054E-3</v>
      </c>
      <c r="BY768" s="32">
        <f t="shared" si="1765"/>
        <v>4.0194999536631035E-3</v>
      </c>
      <c r="BZ768" s="32">
        <f t="shared" si="1765"/>
        <v>2.5289751775307463E-3</v>
      </c>
      <c r="CA768" s="32">
        <f t="shared" si="1765"/>
        <v>1.5911719174764622E-3</v>
      </c>
      <c r="CB768" s="32">
        <f t="shared" si="1765"/>
        <v>1.3480966079368925E-2</v>
      </c>
      <c r="CC768" s="32">
        <f t="shared" ref="CC768:CS768" si="1766">CC767/$O767</f>
        <v>8.4819079429987038E-3</v>
      </c>
      <c r="CD768" s="32">
        <f t="shared" si="1766"/>
        <v>5.3366177119609139E-3</v>
      </c>
      <c r="CE768" s="32">
        <f t="shared" si="1766"/>
        <v>8.8393438601677872E-3</v>
      </c>
      <c r="CF768" s="32">
        <f t="shared" si="1766"/>
        <v>5.5615080148591024E-3</v>
      </c>
      <c r="CG768" s="32">
        <f t="shared" si="1766"/>
        <v>3.499170514083261E-3</v>
      </c>
      <c r="CH768" s="32">
        <f t="shared" si="1766"/>
        <v>5.7958754156247827E-3</v>
      </c>
      <c r="CI768" s="32">
        <f t="shared" si="1766"/>
        <v>3.6466289904588233E-3</v>
      </c>
      <c r="CJ768" s="32">
        <f t="shared" si="1766"/>
        <v>2.2943735053734334E-3</v>
      </c>
      <c r="CK768" s="32">
        <f t="shared" si="1766"/>
        <v>2.1960911783302579E-2</v>
      </c>
      <c r="CL768" s="32">
        <f t="shared" si="1766"/>
        <v>1.3817291060123169E-2</v>
      </c>
      <c r="CM768" s="32">
        <f t="shared" si="1766"/>
        <v>8.693515739420208E-3</v>
      </c>
      <c r="CN768" s="32">
        <f t="shared" si="1766"/>
        <v>1.4399565253153522E-2</v>
      </c>
      <c r="CO768" s="32">
        <f t="shared" si="1766"/>
        <v>9.0598690166104508E-3</v>
      </c>
      <c r="CP768" s="32">
        <f t="shared" si="1766"/>
        <v>5.7002572754869894E-3</v>
      </c>
      <c r="CQ768" s="32">
        <f t="shared" si="1766"/>
        <v>9.4416607801083054E-3</v>
      </c>
      <c r="CR768" s="32">
        <f t="shared" si="1766"/>
        <v>5.9404717061382036E-3</v>
      </c>
      <c r="CS768" s="32">
        <f t="shared" si="1766"/>
        <v>3.7376055879677276E-3</v>
      </c>
    </row>
    <row r="769" spans="2:97" ht="13.15" thickTop="1" x14ac:dyDescent="0.35">
      <c r="H769" s="34">
        <f t="shared" si="1762"/>
        <v>6.360909887094325E-15</v>
      </c>
      <c r="I769" s="34">
        <f t="shared" ref="I769:J769" si="1767">I764</f>
        <v>-0.46334335275035798</v>
      </c>
      <c r="J769" s="34">
        <f t="shared" si="1767"/>
        <v>-0.69237320031621241</v>
      </c>
      <c r="K769" s="34">
        <f t="shared" si="1758"/>
        <v>-0.46334335275036237</v>
      </c>
      <c r="L769" s="34">
        <f>$CE$6-$CE$7*SUMPRODUCT($B$6:$CD$6,Q768:CS768)</f>
        <v>0</v>
      </c>
    </row>
    <row r="770" spans="2:97" ht="13.5" thickBot="1" x14ac:dyDescent="0.4">
      <c r="B770" s="39" t="s">
        <v>367</v>
      </c>
      <c r="D770" s="39" t="s">
        <v>368</v>
      </c>
      <c r="E770" s="39" t="s">
        <v>369</v>
      </c>
      <c r="F770" s="39" t="s">
        <v>370</v>
      </c>
      <c r="H770" s="39" t="s">
        <v>347</v>
      </c>
      <c r="I770" s="39" t="s">
        <v>371</v>
      </c>
      <c r="J770" s="39" t="s">
        <v>372</v>
      </c>
      <c r="K770" s="39" t="s">
        <v>349</v>
      </c>
      <c r="L770" s="39" t="s">
        <v>373</v>
      </c>
      <c r="M770" s="39" t="s">
        <v>374</v>
      </c>
      <c r="O770" s="45" t="s">
        <v>336</v>
      </c>
    </row>
    <row r="771" spans="2:97" ht="13.9" thickTop="1" thickBot="1" x14ac:dyDescent="0.4">
      <c r="B771" s="32">
        <f>1+B766</f>
        <v>8</v>
      </c>
      <c r="D771" s="32">
        <f>IF(F766,IF(M771&lt;0,D766,H771),E766)</f>
        <v>6.360909887094325E-15</v>
      </c>
      <c r="E771" s="32">
        <f>IF(F766,IF(M771&lt;0,H771,E766),H771)</f>
        <v>9.5413648306414875E-15</v>
      </c>
      <c r="F771" s="32" t="b">
        <f>OR(F766,M771*M766&lt;=0)</f>
        <v>1</v>
      </c>
      <c r="H771" s="32">
        <f>IF(F766,(D766+E766)/2,2*H766)</f>
        <v>9.5413648306414875E-15</v>
      </c>
      <c r="I771" s="32">
        <f>I766</f>
        <v>-0.4884722929615235</v>
      </c>
      <c r="J771" s="32">
        <f>J766</f>
        <v>-1</v>
      </c>
      <c r="K771" s="32">
        <f>I771+J771*H771</f>
        <v>-0.48847229296153305</v>
      </c>
      <c r="L771" s="32">
        <f>$CE$3-$CE$7*SUMPRODUCT($B$3:$CD$3,Q773:CS773)</f>
        <v>1.3073986337985843E-12</v>
      </c>
      <c r="M771" s="32">
        <f>SUMPRODUCT(L771:L774,J771:J774)</f>
        <v>-2.5930939862187454E-12</v>
      </c>
      <c r="O771" s="46">
        <f>SUM(Q771:CS771)</f>
        <v>-1.6469506083636518</v>
      </c>
      <c r="P771" s="39" t="s">
        <v>363</v>
      </c>
      <c r="Q771" s="32">
        <f t="shared" ref="Q771:AV771" si="1768">SUMPRODUCT(B$3:B$6,$K771:$K774)</f>
        <v>0.94689457154418299</v>
      </c>
      <c r="R771" s="32">
        <f t="shared" si="1768"/>
        <v>0.48355121879381846</v>
      </c>
      <c r="S771" s="32">
        <f t="shared" si="1768"/>
        <v>2.020786604345387E-2</v>
      </c>
      <c r="T771" s="32">
        <f t="shared" si="1768"/>
        <v>0.52482845095095121</v>
      </c>
      <c r="U771" s="32">
        <f t="shared" si="1768"/>
        <v>6.1485098200586619E-2</v>
      </c>
      <c r="V771" s="32">
        <f t="shared" si="1768"/>
        <v>-0.40185825454977797</v>
      </c>
      <c r="W771" s="32">
        <f t="shared" si="1768"/>
        <v>0.10276233035771937</v>
      </c>
      <c r="X771" s="32">
        <f t="shared" si="1768"/>
        <v>-0.36058102239264522</v>
      </c>
      <c r="Y771" s="32">
        <f t="shared" si="1768"/>
        <v>-0.82392437514300987</v>
      </c>
      <c r="Z771" s="32">
        <f t="shared" si="1768"/>
        <v>1.3128835956249942</v>
      </c>
      <c r="AA771" s="32">
        <f t="shared" si="1768"/>
        <v>0.8495402428746297</v>
      </c>
      <c r="AB771" s="32">
        <f t="shared" si="1768"/>
        <v>0.38619689012426511</v>
      </c>
      <c r="AC771" s="32">
        <f t="shared" si="1768"/>
        <v>0.89081747503176245</v>
      </c>
      <c r="AD771" s="32">
        <f t="shared" si="1768"/>
        <v>0.42747412228139786</v>
      </c>
      <c r="AE771" s="32">
        <f t="shared" si="1768"/>
        <v>-3.5869230468966729E-2</v>
      </c>
      <c r="AF771" s="32">
        <f t="shared" si="1768"/>
        <v>0.46875135443853061</v>
      </c>
      <c r="AG771" s="32">
        <f t="shared" si="1768"/>
        <v>5.4080016881660198E-3</v>
      </c>
      <c r="AH771" s="32">
        <f t="shared" si="1768"/>
        <v>-0.45793535106219857</v>
      </c>
      <c r="AI771" s="32">
        <f t="shared" si="1768"/>
        <v>1.800868961066076</v>
      </c>
      <c r="AJ771" s="32">
        <f t="shared" si="1768"/>
        <v>1.3375256083157114</v>
      </c>
      <c r="AK771" s="32">
        <f t="shared" si="1768"/>
        <v>0.8741822555653469</v>
      </c>
      <c r="AL771" s="32">
        <f t="shared" si="1768"/>
        <v>1.3788028404728441</v>
      </c>
      <c r="AM771" s="32">
        <f t="shared" si="1768"/>
        <v>0.91545948772247954</v>
      </c>
      <c r="AN771" s="32">
        <f t="shared" si="1768"/>
        <v>0.45211613497211495</v>
      </c>
      <c r="AO771" s="32">
        <f t="shared" si="1768"/>
        <v>0.95673671987961229</v>
      </c>
      <c r="AP771" s="32">
        <f t="shared" si="1768"/>
        <v>0.4933933671292477</v>
      </c>
      <c r="AQ771" s="32">
        <f t="shared" si="1768"/>
        <v>3.0050014378883105E-2</v>
      </c>
      <c r="AR771" s="32">
        <f t="shared" si="1768"/>
        <v>0.45842227858265</v>
      </c>
      <c r="AS771" s="32">
        <f t="shared" si="1768"/>
        <v>-4.9210741677145897E-3</v>
      </c>
      <c r="AT771" s="32">
        <f t="shared" si="1768"/>
        <v>-0.46826442691807918</v>
      </c>
      <c r="AU771" s="32">
        <f t="shared" si="1768"/>
        <v>3.6356157989418159E-2</v>
      </c>
      <c r="AV771" s="32">
        <f t="shared" si="1768"/>
        <v>-0.42698719476094643</v>
      </c>
      <c r="AW771" s="32">
        <f t="shared" ref="AW771:CB771" si="1769">SUMPRODUCT(AH$3:AH$6,$K771:$K774)</f>
        <v>-0.89033054751131102</v>
      </c>
      <c r="AX771" s="32">
        <f t="shared" si="1769"/>
        <v>-0.38570996260381368</v>
      </c>
      <c r="AY771" s="32">
        <f t="shared" si="1769"/>
        <v>-0.84905331535417827</v>
      </c>
      <c r="AZ771" s="32">
        <f t="shared" si="1769"/>
        <v>-1.3123966681045429</v>
      </c>
      <c r="BA771" s="32">
        <f t="shared" si="1769"/>
        <v>0.82441130266346119</v>
      </c>
      <c r="BB771" s="32">
        <f t="shared" si="1769"/>
        <v>0.36106794991309665</v>
      </c>
      <c r="BC771" s="32">
        <f t="shared" si="1769"/>
        <v>-0.10227540283726794</v>
      </c>
      <c r="BD771" s="32">
        <f t="shared" si="1769"/>
        <v>0.4023451820702294</v>
      </c>
      <c r="BE771" s="32">
        <f t="shared" si="1769"/>
        <v>-6.0998170680135202E-2</v>
      </c>
      <c r="BF771" s="32">
        <f t="shared" si="1769"/>
        <v>-0.52434152343049978</v>
      </c>
      <c r="BG771" s="32">
        <f t="shared" si="1769"/>
        <v>-1.972093852300244E-2</v>
      </c>
      <c r="BH771" s="32">
        <f t="shared" si="1769"/>
        <v>-0.48306429127336703</v>
      </c>
      <c r="BI771" s="32">
        <f t="shared" si="1769"/>
        <v>-0.94640764402373168</v>
      </c>
      <c r="BJ771" s="32">
        <f t="shared" si="1769"/>
        <v>1.3123966681045429</v>
      </c>
      <c r="BK771" s="32">
        <f t="shared" si="1769"/>
        <v>0.84905331535417827</v>
      </c>
      <c r="BL771" s="32">
        <f t="shared" si="1769"/>
        <v>0.38570996260381368</v>
      </c>
      <c r="BM771" s="32">
        <f t="shared" si="1769"/>
        <v>0.89033054751131102</v>
      </c>
      <c r="BN771" s="32">
        <f t="shared" si="1769"/>
        <v>0.42698719476094643</v>
      </c>
      <c r="BO771" s="32">
        <f t="shared" si="1769"/>
        <v>-3.6356157989418159E-2</v>
      </c>
      <c r="BP771" s="32">
        <f t="shared" si="1769"/>
        <v>0.46826442691807918</v>
      </c>
      <c r="BQ771" s="32">
        <f t="shared" si="1769"/>
        <v>4.9210741677145897E-3</v>
      </c>
      <c r="BR771" s="32">
        <f t="shared" si="1769"/>
        <v>-0.45842227858265</v>
      </c>
      <c r="BS771" s="32">
        <f t="shared" si="1769"/>
        <v>-3.0050014378883105E-2</v>
      </c>
      <c r="BT771" s="32">
        <f t="shared" si="1769"/>
        <v>-0.4933933671292477</v>
      </c>
      <c r="BU771" s="32">
        <f t="shared" si="1769"/>
        <v>-0.95673671987961229</v>
      </c>
      <c r="BV771" s="32">
        <f t="shared" si="1769"/>
        <v>-0.45211613497211495</v>
      </c>
      <c r="BW771" s="32">
        <f t="shared" si="1769"/>
        <v>-0.91545948772247954</v>
      </c>
      <c r="BX771" s="32">
        <f t="shared" si="1769"/>
        <v>-1.3788028404728441</v>
      </c>
      <c r="BY771" s="32">
        <f t="shared" si="1769"/>
        <v>-0.8741822555653469</v>
      </c>
      <c r="BZ771" s="32">
        <f t="shared" si="1769"/>
        <v>-1.3375256083157114</v>
      </c>
      <c r="CA771" s="32">
        <f t="shared" si="1769"/>
        <v>-1.800868961066076</v>
      </c>
      <c r="CB771" s="32">
        <f t="shared" si="1769"/>
        <v>0.33593900970192814</v>
      </c>
      <c r="CC771" s="32">
        <f t="shared" ref="CC771:CS771" si="1770">SUMPRODUCT(BN$3:BN$6,$K771:$K774)</f>
        <v>-0.12740434304843645</v>
      </c>
      <c r="CD771" s="32">
        <f t="shared" si="1770"/>
        <v>-0.59074769579880104</v>
      </c>
      <c r="CE771" s="32">
        <f t="shared" si="1770"/>
        <v>-8.6127110891303704E-2</v>
      </c>
      <c r="CF771" s="32">
        <f t="shared" si="1770"/>
        <v>-0.54947046364166829</v>
      </c>
      <c r="CG771" s="32">
        <f t="shared" si="1770"/>
        <v>-1.0128138163920328</v>
      </c>
      <c r="CH771" s="32">
        <f t="shared" si="1770"/>
        <v>-0.50819323148453566</v>
      </c>
      <c r="CI771" s="32">
        <f t="shared" si="1770"/>
        <v>-0.97153658423490019</v>
      </c>
      <c r="CJ771" s="32">
        <f t="shared" si="1770"/>
        <v>-1.4348799369852647</v>
      </c>
      <c r="CK771" s="32">
        <f t="shared" si="1770"/>
        <v>0.82392437514300987</v>
      </c>
      <c r="CL771" s="32">
        <f t="shared" si="1770"/>
        <v>0.36058102239264522</v>
      </c>
      <c r="CM771" s="32">
        <f t="shared" si="1770"/>
        <v>-0.10276233035771937</v>
      </c>
      <c r="CN771" s="32">
        <f t="shared" si="1770"/>
        <v>0.40185825454977797</v>
      </c>
      <c r="CO771" s="32">
        <f t="shared" si="1770"/>
        <v>-6.1485098200586619E-2</v>
      </c>
      <c r="CP771" s="32">
        <f t="shared" si="1770"/>
        <v>-0.52482845095095121</v>
      </c>
      <c r="CQ771" s="32">
        <f t="shared" si="1770"/>
        <v>-2.020786604345387E-2</v>
      </c>
      <c r="CR771" s="32">
        <f t="shared" si="1770"/>
        <v>-0.48355121879381846</v>
      </c>
      <c r="CS771" s="32">
        <f t="shared" si="1770"/>
        <v>-0.94689457154418299</v>
      </c>
    </row>
    <row r="772" spans="2:97" ht="13.9" thickTop="1" thickBot="1" x14ac:dyDescent="0.4">
      <c r="H772" s="33">
        <f>H771</f>
        <v>9.5413648306414875E-15</v>
      </c>
      <c r="I772" s="33">
        <f t="shared" ref="I772:J772" si="1771">I767</f>
        <v>0.42698719476094232</v>
      </c>
      <c r="J772" s="33">
        <f t="shared" si="1771"/>
        <v>0.43184207025477811</v>
      </c>
      <c r="K772" s="33">
        <f t="shared" ref="K772:K774" si="1772">I772+J772*H772</f>
        <v>0.42698719476094643</v>
      </c>
      <c r="L772" s="33">
        <f>$CE$4-$CE$7*SUMPRODUCT($B$4:$CD$4,Q773:CS773)</f>
        <v>-6.2527760746888816E-13</v>
      </c>
      <c r="M772" s="39" t="s">
        <v>375</v>
      </c>
      <c r="O772" s="47">
        <f t="shared" ref="O772:O773" si="1773">SUM(Q772:CS772)</f>
        <v>103.79476315504543</v>
      </c>
      <c r="P772" s="39" t="s">
        <v>365</v>
      </c>
      <c r="Q772" s="33">
        <f>EXP(Q771)</f>
        <v>2.5776923779511809</v>
      </c>
      <c r="R772" s="33">
        <f>EXP(R771)</f>
        <v>1.6218236383378528</v>
      </c>
      <c r="S772" s="33">
        <f t="shared" ref="S772:CD772" si="1774">EXP(S771)</f>
        <v>1.0204134272849394</v>
      </c>
      <c r="T772" s="33">
        <f t="shared" si="1774"/>
        <v>1.6901688766440945</v>
      </c>
      <c r="U772" s="33">
        <f t="shared" si="1774"/>
        <v>1.0634146496189243</v>
      </c>
      <c r="V772" s="33">
        <f t="shared" si="1774"/>
        <v>0.66907557738815659</v>
      </c>
      <c r="W772" s="33">
        <f t="shared" si="1774"/>
        <v>1.1082279856244597</v>
      </c>
      <c r="X772" s="33">
        <f t="shared" si="1774"/>
        <v>0.69727107824319712</v>
      </c>
      <c r="Y772" s="33">
        <f t="shared" si="1774"/>
        <v>0.43870662251908044</v>
      </c>
      <c r="Z772" s="33">
        <f t="shared" si="1774"/>
        <v>3.7168762419801364</v>
      </c>
      <c r="AA772" s="33">
        <f t="shared" si="1774"/>
        <v>2.3385714298503921</v>
      </c>
      <c r="AB772" s="33">
        <f t="shared" si="1774"/>
        <v>1.4713743413740847</v>
      </c>
      <c r="AC772" s="33">
        <f t="shared" si="1774"/>
        <v>2.437121122857147</v>
      </c>
      <c r="AD772" s="33">
        <f t="shared" si="1774"/>
        <v>1.5333794987917948</v>
      </c>
      <c r="AE772" s="33">
        <f t="shared" si="1774"/>
        <v>0.96476644729027494</v>
      </c>
      <c r="AF772" s="33">
        <f t="shared" si="1774"/>
        <v>1.5979976143387082</v>
      </c>
      <c r="AG772" s="33">
        <f t="shared" si="1774"/>
        <v>1.0054226513258115</v>
      </c>
      <c r="AH772" s="33">
        <f t="shared" si="1774"/>
        <v>0.63258837105169907</v>
      </c>
      <c r="AI772" s="33">
        <f t="shared" si="1774"/>
        <v>6.0549066572089636</v>
      </c>
      <c r="AJ772" s="33">
        <f t="shared" si="1774"/>
        <v>3.8096053775027725</v>
      </c>
      <c r="AK772" s="33">
        <f t="shared" si="1774"/>
        <v>2.396914428898548</v>
      </c>
      <c r="AL772" s="33">
        <f t="shared" si="1774"/>
        <v>3.9701458834020507</v>
      </c>
      <c r="AM772" s="33">
        <f t="shared" si="1774"/>
        <v>2.4979227530900929</v>
      </c>
      <c r="AN772" s="33">
        <f t="shared" si="1774"/>
        <v>1.5716344597036342</v>
      </c>
      <c r="AO772" s="33">
        <f t="shared" si="1774"/>
        <v>2.6031876671010221</v>
      </c>
      <c r="AP772" s="33">
        <f t="shared" si="1774"/>
        <v>1.637864676812093</v>
      </c>
      <c r="AQ772" s="33">
        <f t="shared" si="1774"/>
        <v>1.0305060727858304</v>
      </c>
      <c r="AR772" s="33">
        <f t="shared" si="1774"/>
        <v>1.5815767280475892</v>
      </c>
      <c r="AS772" s="33">
        <f t="shared" si="1774"/>
        <v>0.99509101447992765</v>
      </c>
      <c r="AT772" s="33">
        <f t="shared" si="1774"/>
        <v>0.6260879472607519</v>
      </c>
      <c r="AU772" s="33">
        <f t="shared" si="1774"/>
        <v>1.0370251255098615</v>
      </c>
      <c r="AV772" s="33">
        <f t="shared" si="1774"/>
        <v>0.65247190723315429</v>
      </c>
      <c r="AW772" s="33">
        <f t="shared" si="1774"/>
        <v>0.41052003394726</v>
      </c>
      <c r="AX772" s="33">
        <f t="shared" si="1774"/>
        <v>0.67996771314808113</v>
      </c>
      <c r="AY772" s="33">
        <f t="shared" si="1774"/>
        <v>0.4278197506898071</v>
      </c>
      <c r="AZ772" s="33">
        <f t="shared" si="1774"/>
        <v>0.26917416156850538</v>
      </c>
      <c r="BA772" s="33">
        <f t="shared" si="1774"/>
        <v>2.2805378235323692</v>
      </c>
      <c r="BB772" s="33">
        <f t="shared" si="1774"/>
        <v>1.4348609562434</v>
      </c>
      <c r="BC772" s="33">
        <f t="shared" si="1774"/>
        <v>0.90278088901098286</v>
      </c>
      <c r="BD772" s="33">
        <f t="shared" si="1774"/>
        <v>1.4953274038105853</v>
      </c>
      <c r="BE772" s="33">
        <f t="shared" si="1774"/>
        <v>0.94082496084422573</v>
      </c>
      <c r="BF772" s="33">
        <f t="shared" si="1774"/>
        <v>0.59194501798862365</v>
      </c>
      <c r="BG772" s="33">
        <f t="shared" si="1774"/>
        <v>0.98047224716646664</v>
      </c>
      <c r="BH772" s="33">
        <f t="shared" si="1774"/>
        <v>0.6168901614445963</v>
      </c>
      <c r="BI772" s="33">
        <f t="shared" si="1774"/>
        <v>0.38813283332284759</v>
      </c>
      <c r="BJ772" s="33">
        <f t="shared" si="1774"/>
        <v>3.7150668332090184</v>
      </c>
      <c r="BK772" s="33">
        <f t="shared" si="1774"/>
        <v>2.337432992253448</v>
      </c>
      <c r="BL772" s="33">
        <f t="shared" si="1774"/>
        <v>1.470658063116334</v>
      </c>
      <c r="BM772" s="33">
        <f t="shared" si="1774"/>
        <v>2.4359347103836377</v>
      </c>
      <c r="BN772" s="33">
        <f t="shared" si="1774"/>
        <v>1.5326330358659566</v>
      </c>
      <c r="BO772" s="33">
        <f t="shared" si="1774"/>
        <v>0.96429679031001514</v>
      </c>
      <c r="BP772" s="33">
        <f t="shared" si="1774"/>
        <v>1.5972196947332735</v>
      </c>
      <c r="BQ772" s="33">
        <f t="shared" si="1774"/>
        <v>1.0049332025399083</v>
      </c>
      <c r="BR772" s="33">
        <f t="shared" si="1774"/>
        <v>0.63228042134539442</v>
      </c>
      <c r="BS772" s="33">
        <f t="shared" si="1774"/>
        <v>0.9703969985316423</v>
      </c>
      <c r="BT772" s="33">
        <f t="shared" si="1774"/>
        <v>0.61055105110782404</v>
      </c>
      <c r="BU772" s="33">
        <f t="shared" si="1774"/>
        <v>0.38414441365021762</v>
      </c>
      <c r="BV772" s="33">
        <f t="shared" si="1774"/>
        <v>0.6362802710425246</v>
      </c>
      <c r="BW772" s="33">
        <f t="shared" si="1774"/>
        <v>0.40033263589233692</v>
      </c>
      <c r="BX772" s="33">
        <f t="shared" si="1774"/>
        <v>0.25187991307339364</v>
      </c>
      <c r="BY772" s="33">
        <f t="shared" si="1774"/>
        <v>0.41720304569217731</v>
      </c>
      <c r="BZ772" s="33">
        <f t="shared" si="1774"/>
        <v>0.26249437957679184</v>
      </c>
      <c r="CA772" s="33">
        <f t="shared" si="1774"/>
        <v>0.16515531231342787</v>
      </c>
      <c r="CB772" s="33">
        <f t="shared" si="1774"/>
        <v>1.3992536813092928</v>
      </c>
      <c r="CC772" s="33">
        <f t="shared" si="1774"/>
        <v>0.88037762604644321</v>
      </c>
      <c r="CD772" s="33">
        <f t="shared" si="1774"/>
        <v>0.55391297146199869</v>
      </c>
      <c r="CE772" s="33">
        <f t="shared" ref="CE772:CS772" si="1775">EXP(CE771)</f>
        <v>0.9174776024121184</v>
      </c>
      <c r="CF772" s="33">
        <f t="shared" si="1775"/>
        <v>0.57725540718718482</v>
      </c>
      <c r="CG772" s="33">
        <f t="shared" si="1775"/>
        <v>0.36319557474838826</v>
      </c>
      <c r="CH772" s="33">
        <f t="shared" si="1775"/>
        <v>0.60158151604092447</v>
      </c>
      <c r="CI772" s="33">
        <f t="shared" si="1775"/>
        <v>0.37850099237899504</v>
      </c>
      <c r="CJ772" s="33">
        <f t="shared" si="1775"/>
        <v>0.23814395457944579</v>
      </c>
      <c r="CK772" s="33">
        <f t="shared" si="1775"/>
        <v>2.2794276372167315</v>
      </c>
      <c r="CL772" s="33">
        <f t="shared" si="1775"/>
        <v>1.4341624530298041</v>
      </c>
      <c r="CM772" s="33">
        <f t="shared" si="1775"/>
        <v>0.90234140715777367</v>
      </c>
      <c r="CN772" s="33">
        <f t="shared" si="1775"/>
        <v>1.4945994649866907</v>
      </c>
      <c r="CO772" s="33">
        <f t="shared" si="1775"/>
        <v>0.94036695879481347</v>
      </c>
      <c r="CP772" s="33">
        <f t="shared" si="1775"/>
        <v>0.59165685383199362</v>
      </c>
      <c r="CQ772" s="33">
        <f t="shared" si="1775"/>
        <v>0.97999494446162438</v>
      </c>
      <c r="CR772" s="33">
        <f t="shared" si="1775"/>
        <v>0.61658985376786291</v>
      </c>
      <c r="CS772" s="33">
        <f t="shared" si="1775"/>
        <v>0.38794388677008346</v>
      </c>
    </row>
    <row r="773" spans="2:97" ht="13.9" thickTop="1" thickBot="1" x14ac:dyDescent="0.4">
      <c r="H773" s="32">
        <f t="shared" ref="H773:H774" si="1776">H772</f>
        <v>9.5413648306414875E-15</v>
      </c>
      <c r="I773" s="32">
        <f t="shared" ref="I773:J773" si="1777">I768</f>
        <v>-0.42206612059323806</v>
      </c>
      <c r="J773" s="32">
        <f t="shared" si="1777"/>
        <v>0.6539763407189545</v>
      </c>
      <c r="K773" s="32">
        <f t="shared" si="1772"/>
        <v>-0.42206612059323184</v>
      </c>
      <c r="L773" s="32">
        <f>$CE$5-$CE$7*SUMPRODUCT($B$5:$CD$5,Q773:CS773)</f>
        <v>-7.1054273576010019E-13</v>
      </c>
      <c r="M773" s="32">
        <f>SUMPRODUCT($B$7:$CD$7, LN(Q773:CS773))</f>
        <v>-2480.3390488774944</v>
      </c>
      <c r="O773" s="48">
        <f t="shared" si="1773"/>
        <v>1</v>
      </c>
      <c r="P773" s="39" t="s">
        <v>366</v>
      </c>
      <c r="Q773" s="32">
        <f t="shared" ref="Q773:AV773" si="1778">Q772/$O772</f>
        <v>2.4834512836651529E-2</v>
      </c>
      <c r="R773" s="32">
        <f t="shared" si="1778"/>
        <v>1.5625293502671445E-2</v>
      </c>
      <c r="S773" s="32">
        <f t="shared" si="1778"/>
        <v>9.8310685073839145E-3</v>
      </c>
      <c r="T773" s="32">
        <f t="shared" si="1778"/>
        <v>1.6283758691364537E-2</v>
      </c>
      <c r="U773" s="32">
        <f t="shared" si="1778"/>
        <v>1.0245359373578686E-2</v>
      </c>
      <c r="V773" s="32">
        <f t="shared" si="1778"/>
        <v>6.4461400272064978E-3</v>
      </c>
      <c r="W773" s="32">
        <f t="shared" si="1778"/>
        <v>1.0677108863084189E-2</v>
      </c>
      <c r="X773" s="32">
        <f t="shared" si="1778"/>
        <v>6.7177866883479948E-3</v>
      </c>
      <c r="Y773" s="32">
        <f t="shared" si="1778"/>
        <v>4.2266739591067222E-3</v>
      </c>
      <c r="Z773" s="32">
        <f t="shared" si="1778"/>
        <v>3.5809862935261783E-2</v>
      </c>
      <c r="AA773" s="32">
        <f t="shared" si="1778"/>
        <v>2.2530726587401195E-2</v>
      </c>
      <c r="AB773" s="32">
        <f t="shared" si="1778"/>
        <v>1.4175805181771944E-2</v>
      </c>
      <c r="AC773" s="32">
        <f t="shared" si="1778"/>
        <v>2.348019349701343E-2</v>
      </c>
      <c r="AD773" s="32">
        <f t="shared" si="1778"/>
        <v>1.4773187511409219E-2</v>
      </c>
      <c r="AE773" s="32">
        <f t="shared" si="1778"/>
        <v>9.2949433860081785E-3</v>
      </c>
      <c r="AF773" s="32">
        <f t="shared" si="1778"/>
        <v>1.5395744118146582E-2</v>
      </c>
      <c r="AG773" s="32">
        <f t="shared" si="1778"/>
        <v>9.6866414139212594E-3</v>
      </c>
      <c r="AH773" s="32">
        <f t="shared" si="1778"/>
        <v>6.0946077800356647E-3</v>
      </c>
      <c r="AI773" s="32">
        <f t="shared" si="1778"/>
        <v>5.8335377172780194E-2</v>
      </c>
      <c r="AJ773" s="32">
        <f t="shared" si="1778"/>
        <v>3.6703252280773556E-2</v>
      </c>
      <c r="AK773" s="32">
        <f t="shared" si="1778"/>
        <v>2.3092826227833006E-2</v>
      </c>
      <c r="AL773" s="32">
        <f t="shared" si="1778"/>
        <v>3.8249963319166386E-2</v>
      </c>
      <c r="AM773" s="32">
        <f t="shared" si="1778"/>
        <v>2.4065980567427786E-2</v>
      </c>
      <c r="AN773" s="32">
        <f t="shared" si="1778"/>
        <v>1.5141751008728397E-2</v>
      </c>
      <c r="AO773" s="32">
        <f t="shared" si="1778"/>
        <v>2.5080144585064086E-2</v>
      </c>
      <c r="AP773" s="32">
        <f t="shared" si="1778"/>
        <v>1.5779839242616712E-2</v>
      </c>
      <c r="AQ773" s="32">
        <f t="shared" si="1778"/>
        <v>9.9283050653190662E-3</v>
      </c>
      <c r="AR773" s="32">
        <f t="shared" si="1778"/>
        <v>1.5237538773368349E-2</v>
      </c>
      <c r="AS773" s="32">
        <f t="shared" si="1778"/>
        <v>9.5871023183847076E-3</v>
      </c>
      <c r="AT773" s="32">
        <f t="shared" si="1778"/>
        <v>6.0319801137319511E-3</v>
      </c>
      <c r="AU773" s="32">
        <f t="shared" si="1778"/>
        <v>9.9911122101679177E-3</v>
      </c>
      <c r="AV773" s="32">
        <f t="shared" si="1778"/>
        <v>6.2861736700387458E-3</v>
      </c>
      <c r="AW773" s="32">
        <f t="shared" ref="AW773:CB773" si="1779">AW772/$O772</f>
        <v>3.9551131624438298E-3</v>
      </c>
      <c r="AX773" s="32">
        <f t="shared" si="1779"/>
        <v>6.5510791920433045E-3</v>
      </c>
      <c r="AY773" s="32">
        <f t="shared" si="1779"/>
        <v>4.1217855090698854E-3</v>
      </c>
      <c r="AZ773" s="32">
        <f t="shared" si="1779"/>
        <v>2.5933308520240204E-3</v>
      </c>
      <c r="BA773" s="32">
        <f t="shared" si="1779"/>
        <v>2.1971607759495262E-2</v>
      </c>
      <c r="BB773" s="32">
        <f t="shared" si="1779"/>
        <v>1.3824020717693135E-2</v>
      </c>
      <c r="BC773" s="32">
        <f t="shared" si="1779"/>
        <v>8.6977498822598254E-3</v>
      </c>
      <c r="BD773" s="32">
        <f t="shared" si="1779"/>
        <v>1.440657850509193E-2</v>
      </c>
      <c r="BE773" s="32">
        <f t="shared" si="1779"/>
        <v>9.0642815903809165E-3</v>
      </c>
      <c r="BF773" s="32">
        <f t="shared" si="1779"/>
        <v>5.7030335634987127E-3</v>
      </c>
      <c r="BG773" s="32">
        <f t="shared" si="1779"/>
        <v>9.4462593040639947E-3</v>
      </c>
      <c r="BH773" s="32">
        <f t="shared" si="1779"/>
        <v>5.9433649896488971E-3</v>
      </c>
      <c r="BI773" s="32">
        <f t="shared" si="1779"/>
        <v>3.7394259741511879E-3</v>
      </c>
      <c r="BJ773" s="32">
        <f t="shared" si="1779"/>
        <v>3.5792430372036839E-2</v>
      </c>
      <c r="BK773" s="32">
        <f t="shared" si="1779"/>
        <v>2.2519758427136275E-2</v>
      </c>
      <c r="BL773" s="32">
        <f t="shared" si="1779"/>
        <v>1.4168904272362086E-2</v>
      </c>
      <c r="BM773" s="32">
        <f t="shared" si="1779"/>
        <v>2.3468763127720744E-2</v>
      </c>
      <c r="BN773" s="32">
        <f t="shared" si="1779"/>
        <v>1.4765995790910534E-2</v>
      </c>
      <c r="BO773" s="32">
        <f t="shared" si="1779"/>
        <v>9.2904185240018158E-3</v>
      </c>
      <c r="BP773" s="32">
        <f t="shared" si="1779"/>
        <v>1.5388249331494651E-2</v>
      </c>
      <c r="BQ773" s="32">
        <f t="shared" si="1779"/>
        <v>9.6819258697933529E-3</v>
      </c>
      <c r="BR773" s="32">
        <f t="shared" si="1779"/>
        <v>6.0916408701748598E-3</v>
      </c>
      <c r="BS773" s="32">
        <f t="shared" si="1779"/>
        <v>9.349190354450667E-3</v>
      </c>
      <c r="BT773" s="32">
        <f t="shared" si="1779"/>
        <v>5.8822914812744608E-3</v>
      </c>
      <c r="BU773" s="32">
        <f t="shared" si="1779"/>
        <v>3.7009999538839401E-3</v>
      </c>
      <c r="BV773" s="32">
        <f t="shared" si="1779"/>
        <v>6.1301770118408448E-3</v>
      </c>
      <c r="BW773" s="32">
        <f t="shared" si="1779"/>
        <v>3.8569637207450662E-3</v>
      </c>
      <c r="BX773" s="32">
        <f t="shared" si="1779"/>
        <v>2.4267111886670349E-3</v>
      </c>
      <c r="BY773" s="32">
        <f t="shared" si="1779"/>
        <v>4.0194999536630974E-3</v>
      </c>
      <c r="BZ773" s="32">
        <f t="shared" si="1779"/>
        <v>2.5289751775307372E-3</v>
      </c>
      <c r="CA773" s="32">
        <f t="shared" si="1779"/>
        <v>1.5911719174764524E-3</v>
      </c>
      <c r="CB773" s="32">
        <f t="shared" si="1779"/>
        <v>1.3480966079368866E-2</v>
      </c>
      <c r="CC773" s="32">
        <f t="shared" ref="CC773:CS773" si="1780">CC772/$O772</f>
        <v>8.4819079429986483E-3</v>
      </c>
      <c r="CD773" s="32">
        <f t="shared" si="1780"/>
        <v>5.3366177119608671E-3</v>
      </c>
      <c r="CE773" s="32">
        <f t="shared" si="1780"/>
        <v>8.8393438601677664E-3</v>
      </c>
      <c r="CF773" s="32">
        <f t="shared" si="1780"/>
        <v>5.5615080148590772E-3</v>
      </c>
      <c r="CG773" s="32">
        <f t="shared" si="1780"/>
        <v>3.499170514083238E-3</v>
      </c>
      <c r="CH773" s="32">
        <f t="shared" si="1780"/>
        <v>5.7958754156247792E-3</v>
      </c>
      <c r="CI773" s="32">
        <f t="shared" si="1780"/>
        <v>3.6466289904588142E-3</v>
      </c>
      <c r="CJ773" s="32">
        <f t="shared" si="1780"/>
        <v>2.294373505373423E-3</v>
      </c>
      <c r="CK773" s="32">
        <f t="shared" si="1780"/>
        <v>2.196091178330252E-2</v>
      </c>
      <c r="CL773" s="32">
        <f t="shared" si="1780"/>
        <v>1.3817291060123103E-2</v>
      </c>
      <c r="CM773" s="32">
        <f t="shared" si="1780"/>
        <v>8.6935157394201455E-3</v>
      </c>
      <c r="CN773" s="32">
        <f t="shared" si="1780"/>
        <v>1.4399565253153513E-2</v>
      </c>
      <c r="CO773" s="32">
        <f t="shared" si="1780"/>
        <v>9.0598690166104247E-3</v>
      </c>
      <c r="CP773" s="32">
        <f t="shared" si="1780"/>
        <v>5.7002572754869607E-3</v>
      </c>
      <c r="CQ773" s="32">
        <f t="shared" si="1780"/>
        <v>9.4416607801083192E-3</v>
      </c>
      <c r="CR773" s="32">
        <f t="shared" si="1780"/>
        <v>5.9404717061381984E-3</v>
      </c>
      <c r="CS773" s="32">
        <f t="shared" si="1780"/>
        <v>3.7376055879677164E-3</v>
      </c>
    </row>
    <row r="774" spans="2:97" ht="13.15" thickTop="1" x14ac:dyDescent="0.35">
      <c r="H774" s="34">
        <f t="shared" si="1776"/>
        <v>9.5413648306414875E-15</v>
      </c>
      <c r="I774" s="34">
        <f t="shared" ref="I774:J774" si="1781">I769</f>
        <v>-0.46334335275035798</v>
      </c>
      <c r="J774" s="34">
        <f t="shared" si="1781"/>
        <v>-0.69237320031621241</v>
      </c>
      <c r="K774" s="34">
        <f t="shared" si="1772"/>
        <v>-0.46334335275036459</v>
      </c>
      <c r="L774" s="34">
        <f>$CE$6-$CE$7*SUMPRODUCT($B$6:$CD$6,Q773:CS773)</f>
        <v>7.9580786405131221E-13</v>
      </c>
    </row>
    <row r="775" spans="2:97" ht="13.5" thickBot="1" x14ac:dyDescent="0.4">
      <c r="B775" s="39" t="s">
        <v>367</v>
      </c>
      <c r="D775" s="39" t="s">
        <v>368</v>
      </c>
      <c r="E775" s="39" t="s">
        <v>369</v>
      </c>
      <c r="F775" s="39" t="s">
        <v>370</v>
      </c>
      <c r="H775" s="39" t="s">
        <v>347</v>
      </c>
      <c r="I775" s="39" t="s">
        <v>371</v>
      </c>
      <c r="J775" s="39" t="s">
        <v>372</v>
      </c>
      <c r="K775" s="39" t="s">
        <v>349</v>
      </c>
      <c r="L775" s="39" t="s">
        <v>373</v>
      </c>
      <c r="M775" s="39" t="s">
        <v>374</v>
      </c>
      <c r="O775" s="45" t="s">
        <v>336</v>
      </c>
    </row>
    <row r="776" spans="2:97" ht="13.9" thickTop="1" thickBot="1" x14ac:dyDescent="0.4">
      <c r="B776" s="32">
        <f>1+B771</f>
        <v>9</v>
      </c>
      <c r="D776" s="32">
        <f>IF(F771,IF(M776&lt;0,D771,H776),E771)</f>
        <v>6.360909887094325E-15</v>
      </c>
      <c r="E776" s="32">
        <f>IF(F771,IF(M776&lt;0,H776,E771),H776)</f>
        <v>7.9511373588679063E-15</v>
      </c>
      <c r="F776" s="32" t="b">
        <f>OR(F771,M776*M771&lt;=0)</f>
        <v>1</v>
      </c>
      <c r="H776" s="32">
        <f>IF(F771,(D771+E771)/2,2*H771)</f>
        <v>7.9511373588679063E-15</v>
      </c>
      <c r="I776" s="32">
        <f>I771</f>
        <v>-0.4884722929615235</v>
      </c>
      <c r="J776" s="32">
        <f>J771</f>
        <v>-1</v>
      </c>
      <c r="K776" s="32">
        <f>I776+J776*H776</f>
        <v>-0.48847229296153144</v>
      </c>
      <c r="L776" s="32">
        <f>$CE$3-$CE$7*SUMPRODUCT($B$3:$CD$3,Q778:CS778)</f>
        <v>6.2527760746888816E-13</v>
      </c>
      <c r="M776" s="32">
        <f>SUMPRODUCT(L776:L779,J776:J779)</f>
        <v>-1.2328398553073784E-12</v>
      </c>
      <c r="O776" s="46">
        <f>SUM(Q776:CS776)</f>
        <v>-1.6469506083636491</v>
      </c>
      <c r="P776" s="39" t="s">
        <v>363</v>
      </c>
      <c r="Q776" s="32">
        <f t="shared" ref="Q776:AV776" si="1782">SUMPRODUCT(B$3:B$6,$K776:$K779)</f>
        <v>0.946894571544182</v>
      </c>
      <c r="R776" s="32">
        <f t="shared" si="1782"/>
        <v>0.48355121879381852</v>
      </c>
      <c r="S776" s="32">
        <f t="shared" si="1782"/>
        <v>2.0207866043455036E-2</v>
      </c>
      <c r="T776" s="32">
        <f t="shared" si="1782"/>
        <v>0.5248284509509491</v>
      </c>
      <c r="U776" s="32">
        <f t="shared" si="1782"/>
        <v>6.1485098200585675E-2</v>
      </c>
      <c r="V776" s="32">
        <f t="shared" si="1782"/>
        <v>-0.4018582545497778</v>
      </c>
      <c r="W776" s="32">
        <f t="shared" si="1782"/>
        <v>0.10276233035771631</v>
      </c>
      <c r="X776" s="32">
        <f t="shared" si="1782"/>
        <v>-0.36058102239264717</v>
      </c>
      <c r="Y776" s="32">
        <f t="shared" si="1782"/>
        <v>-0.82392437514301065</v>
      </c>
      <c r="Z776" s="32">
        <f t="shared" si="1782"/>
        <v>1.3128835956249927</v>
      </c>
      <c r="AA776" s="32">
        <f t="shared" si="1782"/>
        <v>0.84954024287462926</v>
      </c>
      <c r="AB776" s="32">
        <f t="shared" si="1782"/>
        <v>0.38619689012426578</v>
      </c>
      <c r="AC776" s="32">
        <f t="shared" si="1782"/>
        <v>0.8908174750317599</v>
      </c>
      <c r="AD776" s="32">
        <f t="shared" si="1782"/>
        <v>0.42747412228139636</v>
      </c>
      <c r="AE776" s="32">
        <f t="shared" si="1782"/>
        <v>-3.5869230468967117E-2</v>
      </c>
      <c r="AF776" s="32">
        <f t="shared" si="1782"/>
        <v>0.468751354438527</v>
      </c>
      <c r="AG776" s="32">
        <f t="shared" si="1782"/>
        <v>5.4080016881635218E-3</v>
      </c>
      <c r="AH776" s="32">
        <f t="shared" si="1782"/>
        <v>-0.45793535106219996</v>
      </c>
      <c r="AI776" s="32">
        <f t="shared" si="1782"/>
        <v>1.8008689610660735</v>
      </c>
      <c r="AJ776" s="32">
        <f t="shared" si="1782"/>
        <v>1.3375256083157101</v>
      </c>
      <c r="AK776" s="32">
        <f t="shared" si="1782"/>
        <v>0.87418225556534668</v>
      </c>
      <c r="AL776" s="32">
        <f t="shared" si="1782"/>
        <v>1.3788028404728407</v>
      </c>
      <c r="AM776" s="32">
        <f t="shared" si="1782"/>
        <v>0.91545948772247721</v>
      </c>
      <c r="AN776" s="32">
        <f t="shared" si="1782"/>
        <v>0.45211613497211373</v>
      </c>
      <c r="AO776" s="32">
        <f t="shared" si="1782"/>
        <v>0.95673671987960784</v>
      </c>
      <c r="AP776" s="32">
        <f t="shared" si="1782"/>
        <v>0.49339336712924436</v>
      </c>
      <c r="AQ776" s="32">
        <f t="shared" si="1782"/>
        <v>3.0050014378880885E-2</v>
      </c>
      <c r="AR776" s="32">
        <f t="shared" si="1782"/>
        <v>0.45842227858265056</v>
      </c>
      <c r="AS776" s="32">
        <f t="shared" si="1782"/>
        <v>-4.9210741677129244E-3</v>
      </c>
      <c r="AT776" s="32">
        <f t="shared" si="1782"/>
        <v>-0.4682644269180764</v>
      </c>
      <c r="AU776" s="32">
        <f t="shared" si="1782"/>
        <v>3.6356157989417714E-2</v>
      </c>
      <c r="AV776" s="32">
        <f t="shared" si="1782"/>
        <v>-0.42698719476094577</v>
      </c>
      <c r="AW776" s="32">
        <f t="shared" ref="AW776:CB776" si="1783">SUMPRODUCT(AH$3:AH$6,$K776:$K779)</f>
        <v>-0.89033054751130924</v>
      </c>
      <c r="AX776" s="32">
        <f t="shared" si="1783"/>
        <v>-0.38570996260381513</v>
      </c>
      <c r="AY776" s="32">
        <f t="shared" si="1783"/>
        <v>-0.84905331535417861</v>
      </c>
      <c r="AZ776" s="32">
        <f t="shared" si="1783"/>
        <v>-1.312396668104542</v>
      </c>
      <c r="BA776" s="32">
        <f t="shared" si="1783"/>
        <v>0.82441130266346119</v>
      </c>
      <c r="BB776" s="32">
        <f t="shared" si="1783"/>
        <v>0.36106794991309776</v>
      </c>
      <c r="BC776" s="32">
        <f t="shared" si="1783"/>
        <v>-0.10227540283726572</v>
      </c>
      <c r="BD776" s="32">
        <f t="shared" si="1783"/>
        <v>0.4023451820702284</v>
      </c>
      <c r="BE776" s="32">
        <f t="shared" si="1783"/>
        <v>-6.0998170680135105E-2</v>
      </c>
      <c r="BF776" s="32">
        <f t="shared" si="1783"/>
        <v>-0.52434152343049856</v>
      </c>
      <c r="BG776" s="32">
        <f t="shared" si="1783"/>
        <v>-1.9720938523004439E-2</v>
      </c>
      <c r="BH776" s="32">
        <f t="shared" si="1783"/>
        <v>-0.48306429127336792</v>
      </c>
      <c r="BI776" s="32">
        <f t="shared" si="1783"/>
        <v>-0.94640764402373145</v>
      </c>
      <c r="BJ776" s="32">
        <f t="shared" si="1783"/>
        <v>1.312396668104542</v>
      </c>
      <c r="BK776" s="32">
        <f t="shared" si="1783"/>
        <v>0.84905331535417861</v>
      </c>
      <c r="BL776" s="32">
        <f t="shared" si="1783"/>
        <v>0.38570996260381513</v>
      </c>
      <c r="BM776" s="32">
        <f t="shared" si="1783"/>
        <v>0.89033054751130924</v>
      </c>
      <c r="BN776" s="32">
        <f t="shared" si="1783"/>
        <v>0.42698719476094577</v>
      </c>
      <c r="BO776" s="32">
        <f t="shared" si="1783"/>
        <v>-3.6356157989417714E-2</v>
      </c>
      <c r="BP776" s="32">
        <f t="shared" si="1783"/>
        <v>0.4682644269180764</v>
      </c>
      <c r="BQ776" s="32">
        <f t="shared" si="1783"/>
        <v>4.9210741677129244E-3</v>
      </c>
      <c r="BR776" s="32">
        <f t="shared" si="1783"/>
        <v>-0.45842227858265056</v>
      </c>
      <c r="BS776" s="32">
        <f t="shared" si="1783"/>
        <v>-3.0050014378880885E-2</v>
      </c>
      <c r="BT776" s="32">
        <f t="shared" si="1783"/>
        <v>-0.49339336712924436</v>
      </c>
      <c r="BU776" s="32">
        <f t="shared" si="1783"/>
        <v>-0.95673671987960784</v>
      </c>
      <c r="BV776" s="32">
        <f t="shared" si="1783"/>
        <v>-0.45211613497211373</v>
      </c>
      <c r="BW776" s="32">
        <f t="shared" si="1783"/>
        <v>-0.91545948772247721</v>
      </c>
      <c r="BX776" s="32">
        <f t="shared" si="1783"/>
        <v>-1.3788028404728407</v>
      </c>
      <c r="BY776" s="32">
        <f t="shared" si="1783"/>
        <v>-0.87418225556534668</v>
      </c>
      <c r="BZ776" s="32">
        <f t="shared" si="1783"/>
        <v>-1.3375256083157101</v>
      </c>
      <c r="CA776" s="32">
        <f t="shared" si="1783"/>
        <v>-1.8008689610660735</v>
      </c>
      <c r="CB776" s="32">
        <f t="shared" si="1783"/>
        <v>0.3359390097019298</v>
      </c>
      <c r="CC776" s="32">
        <f t="shared" ref="CC776:CS776" si="1784">SUMPRODUCT(BN$3:BN$6,$K776:$K779)</f>
        <v>-0.12740434304843368</v>
      </c>
      <c r="CD776" s="32">
        <f t="shared" si="1784"/>
        <v>-0.59074769579879716</v>
      </c>
      <c r="CE776" s="32">
        <f t="shared" si="1784"/>
        <v>-8.6127110891303038E-2</v>
      </c>
      <c r="CF776" s="32">
        <f t="shared" si="1784"/>
        <v>-0.54947046364166652</v>
      </c>
      <c r="CG776" s="32">
        <f t="shared" si="1784"/>
        <v>-1.0128138163920299</v>
      </c>
      <c r="CH776" s="32">
        <f t="shared" si="1784"/>
        <v>-0.50819323148453588</v>
      </c>
      <c r="CI776" s="32">
        <f t="shared" si="1784"/>
        <v>-0.9715365842348993</v>
      </c>
      <c r="CJ776" s="32">
        <f t="shared" si="1784"/>
        <v>-1.4348799369852627</v>
      </c>
      <c r="CK776" s="32">
        <f t="shared" si="1784"/>
        <v>0.82392437514301065</v>
      </c>
      <c r="CL776" s="32">
        <f t="shared" si="1784"/>
        <v>0.36058102239264717</v>
      </c>
      <c r="CM776" s="32">
        <f t="shared" si="1784"/>
        <v>-0.10276233035771631</v>
      </c>
      <c r="CN776" s="32">
        <f t="shared" si="1784"/>
        <v>0.4018582545497778</v>
      </c>
      <c r="CO776" s="32">
        <f t="shared" si="1784"/>
        <v>-6.1485098200585675E-2</v>
      </c>
      <c r="CP776" s="32">
        <f t="shared" si="1784"/>
        <v>-0.5248284509509491</v>
      </c>
      <c r="CQ776" s="32">
        <f t="shared" si="1784"/>
        <v>-2.0207866043455036E-2</v>
      </c>
      <c r="CR776" s="32">
        <f t="shared" si="1784"/>
        <v>-0.48355121879381852</v>
      </c>
      <c r="CS776" s="32">
        <f t="shared" si="1784"/>
        <v>-0.946894571544182</v>
      </c>
    </row>
    <row r="777" spans="2:97" ht="13.9" thickTop="1" thickBot="1" x14ac:dyDescent="0.4">
      <c r="H777" s="33">
        <f>H776</f>
        <v>7.9511373588679063E-15</v>
      </c>
      <c r="I777" s="33">
        <f t="shared" ref="I777:J777" si="1785">I772</f>
        <v>0.42698719476094232</v>
      </c>
      <c r="J777" s="33">
        <f t="shared" si="1785"/>
        <v>0.43184207025477811</v>
      </c>
      <c r="K777" s="33">
        <f t="shared" ref="K777:K779" si="1786">I777+J777*H777</f>
        <v>0.42698719476094577</v>
      </c>
      <c r="L777" s="33">
        <f>$CE$4-$CE$7*SUMPRODUCT($B$4:$CD$4,Q778:CS778)</f>
        <v>-3.4106051316484809E-13</v>
      </c>
      <c r="M777" s="39" t="s">
        <v>375</v>
      </c>
      <c r="O777" s="47">
        <f t="shared" ref="O777:O778" si="1787">SUM(Q777:CS777)</f>
        <v>103.79476315504536</v>
      </c>
      <c r="P777" s="39" t="s">
        <v>365</v>
      </c>
      <c r="Q777" s="33">
        <f>EXP(Q776)</f>
        <v>2.5776923779511782</v>
      </c>
      <c r="R777" s="33">
        <f>EXP(R776)</f>
        <v>1.6218236383378528</v>
      </c>
      <c r="S777" s="33">
        <f t="shared" ref="S777:CD777" si="1788">EXP(S776)</f>
        <v>1.0204134272849406</v>
      </c>
      <c r="T777" s="33">
        <f t="shared" si="1788"/>
        <v>1.690168876644091</v>
      </c>
      <c r="U777" s="33">
        <f t="shared" si="1788"/>
        <v>1.0634146496189234</v>
      </c>
      <c r="V777" s="33">
        <f t="shared" si="1788"/>
        <v>0.66907557738815671</v>
      </c>
      <c r="W777" s="33">
        <f t="shared" si="1788"/>
        <v>1.1082279856244563</v>
      </c>
      <c r="X777" s="33">
        <f t="shared" si="1788"/>
        <v>0.69727107824319579</v>
      </c>
      <c r="Y777" s="33">
        <f t="shared" si="1788"/>
        <v>0.43870662251908005</v>
      </c>
      <c r="Z777" s="33">
        <f t="shared" si="1788"/>
        <v>3.7168762419801307</v>
      </c>
      <c r="AA777" s="33">
        <f t="shared" si="1788"/>
        <v>2.3385714298503912</v>
      </c>
      <c r="AB777" s="33">
        <f t="shared" si="1788"/>
        <v>1.4713743413740858</v>
      </c>
      <c r="AC777" s="33">
        <f t="shared" si="1788"/>
        <v>2.4371211228571408</v>
      </c>
      <c r="AD777" s="33">
        <f t="shared" si="1788"/>
        <v>1.5333794987917924</v>
      </c>
      <c r="AE777" s="33">
        <f t="shared" si="1788"/>
        <v>0.96476644729027461</v>
      </c>
      <c r="AF777" s="33">
        <f t="shared" si="1788"/>
        <v>1.5979976143387025</v>
      </c>
      <c r="AG777" s="33">
        <f t="shared" si="1788"/>
        <v>1.0054226513258091</v>
      </c>
      <c r="AH777" s="33">
        <f t="shared" si="1788"/>
        <v>0.63258837105169818</v>
      </c>
      <c r="AI777" s="33">
        <f t="shared" si="1788"/>
        <v>6.0549066572089485</v>
      </c>
      <c r="AJ777" s="33">
        <f t="shared" si="1788"/>
        <v>3.8096053775027672</v>
      </c>
      <c r="AK777" s="33">
        <f t="shared" si="1788"/>
        <v>2.3969144288985476</v>
      </c>
      <c r="AL777" s="33">
        <f t="shared" si="1788"/>
        <v>3.9701458834020373</v>
      </c>
      <c r="AM777" s="33">
        <f t="shared" si="1788"/>
        <v>2.4979227530900872</v>
      </c>
      <c r="AN777" s="33">
        <f t="shared" si="1788"/>
        <v>1.5716344597036322</v>
      </c>
      <c r="AO777" s="33">
        <f t="shared" si="1788"/>
        <v>2.6031876671010106</v>
      </c>
      <c r="AP777" s="33">
        <f t="shared" si="1788"/>
        <v>1.6378646768120875</v>
      </c>
      <c r="AQ777" s="33">
        <f t="shared" si="1788"/>
        <v>1.0305060727858282</v>
      </c>
      <c r="AR777" s="33">
        <f t="shared" si="1788"/>
        <v>1.5815767280475901</v>
      </c>
      <c r="AS777" s="33">
        <f t="shared" si="1788"/>
        <v>0.99509101447992931</v>
      </c>
      <c r="AT777" s="33">
        <f t="shared" si="1788"/>
        <v>0.62608794726075367</v>
      </c>
      <c r="AU777" s="33">
        <f t="shared" si="1788"/>
        <v>1.037025125509861</v>
      </c>
      <c r="AV777" s="33">
        <f t="shared" si="1788"/>
        <v>0.65247190723315474</v>
      </c>
      <c r="AW777" s="33">
        <f t="shared" si="1788"/>
        <v>0.41052003394726072</v>
      </c>
      <c r="AX777" s="33">
        <f t="shared" si="1788"/>
        <v>0.67996771314808013</v>
      </c>
      <c r="AY777" s="33">
        <f t="shared" si="1788"/>
        <v>0.42781975068980699</v>
      </c>
      <c r="AZ777" s="33">
        <f t="shared" si="1788"/>
        <v>0.2691741615685056</v>
      </c>
      <c r="BA777" s="33">
        <f t="shared" si="1788"/>
        <v>2.2805378235323692</v>
      </c>
      <c r="BB777" s="33">
        <f t="shared" si="1788"/>
        <v>1.4348609562434016</v>
      </c>
      <c r="BC777" s="33">
        <f t="shared" si="1788"/>
        <v>0.90278088901098485</v>
      </c>
      <c r="BD777" s="33">
        <f t="shared" si="1788"/>
        <v>1.4953274038105837</v>
      </c>
      <c r="BE777" s="33">
        <f t="shared" si="1788"/>
        <v>0.94082496084422584</v>
      </c>
      <c r="BF777" s="33">
        <f t="shared" si="1788"/>
        <v>0.59194501798862442</v>
      </c>
      <c r="BG777" s="33">
        <f t="shared" si="1788"/>
        <v>0.98047224716646464</v>
      </c>
      <c r="BH777" s="33">
        <f t="shared" si="1788"/>
        <v>0.61689016144459574</v>
      </c>
      <c r="BI777" s="33">
        <f t="shared" si="1788"/>
        <v>0.3881328333228477</v>
      </c>
      <c r="BJ777" s="33">
        <f t="shared" si="1788"/>
        <v>3.7150668332090153</v>
      </c>
      <c r="BK777" s="33">
        <f t="shared" si="1788"/>
        <v>2.3374329922534489</v>
      </c>
      <c r="BL777" s="33">
        <f t="shared" si="1788"/>
        <v>1.4706580631163362</v>
      </c>
      <c r="BM777" s="33">
        <f t="shared" si="1788"/>
        <v>2.4359347103836337</v>
      </c>
      <c r="BN777" s="33">
        <f t="shared" si="1788"/>
        <v>1.5326330358659555</v>
      </c>
      <c r="BO777" s="33">
        <f t="shared" si="1788"/>
        <v>0.96429679031001558</v>
      </c>
      <c r="BP777" s="33">
        <f t="shared" si="1788"/>
        <v>1.5972196947332691</v>
      </c>
      <c r="BQ777" s="33">
        <f t="shared" si="1788"/>
        <v>1.0049332025399067</v>
      </c>
      <c r="BR777" s="33">
        <f t="shared" si="1788"/>
        <v>0.63228042134539408</v>
      </c>
      <c r="BS777" s="33">
        <f t="shared" si="1788"/>
        <v>0.97039699853164452</v>
      </c>
      <c r="BT777" s="33">
        <f t="shared" si="1788"/>
        <v>0.61055105110782615</v>
      </c>
      <c r="BU777" s="33">
        <f t="shared" si="1788"/>
        <v>0.38414441365021929</v>
      </c>
      <c r="BV777" s="33">
        <f t="shared" si="1788"/>
        <v>0.63628027104252538</v>
      </c>
      <c r="BW777" s="33">
        <f t="shared" si="1788"/>
        <v>0.40033263589233786</v>
      </c>
      <c r="BX777" s="33">
        <f t="shared" si="1788"/>
        <v>0.25187991307339447</v>
      </c>
      <c r="BY777" s="33">
        <f t="shared" si="1788"/>
        <v>0.41720304569217737</v>
      </c>
      <c r="BZ777" s="33">
        <f t="shared" si="1788"/>
        <v>0.26249437957679217</v>
      </c>
      <c r="CA777" s="33">
        <f t="shared" si="1788"/>
        <v>0.16515531231342828</v>
      </c>
      <c r="CB777" s="33">
        <f t="shared" si="1788"/>
        <v>1.3992536813092953</v>
      </c>
      <c r="CC777" s="33">
        <f t="shared" si="1788"/>
        <v>0.88037762604644565</v>
      </c>
      <c r="CD777" s="33">
        <f t="shared" si="1788"/>
        <v>0.5539129714620008</v>
      </c>
      <c r="CE777" s="33">
        <f t="shared" ref="CE777:CS777" si="1789">EXP(CE776)</f>
        <v>0.91747760241211895</v>
      </c>
      <c r="CF777" s="33">
        <f t="shared" si="1789"/>
        <v>0.57725540718718582</v>
      </c>
      <c r="CG777" s="33">
        <f t="shared" si="1789"/>
        <v>0.36319557474838932</v>
      </c>
      <c r="CH777" s="33">
        <f t="shared" si="1789"/>
        <v>0.60158151604092436</v>
      </c>
      <c r="CI777" s="33">
        <f t="shared" si="1789"/>
        <v>0.37850099237899537</v>
      </c>
      <c r="CJ777" s="33">
        <f t="shared" si="1789"/>
        <v>0.23814395457944626</v>
      </c>
      <c r="CK777" s="33">
        <f t="shared" si="1789"/>
        <v>2.2794276372167332</v>
      </c>
      <c r="CL777" s="33">
        <f t="shared" si="1789"/>
        <v>1.4341624530298067</v>
      </c>
      <c r="CM777" s="33">
        <f t="shared" si="1789"/>
        <v>0.90234140715777644</v>
      </c>
      <c r="CN777" s="33">
        <f t="shared" si="1789"/>
        <v>1.4945994649866905</v>
      </c>
      <c r="CO777" s="33">
        <f t="shared" si="1789"/>
        <v>0.94036695879481436</v>
      </c>
      <c r="CP777" s="33">
        <f t="shared" si="1789"/>
        <v>0.59165685383199484</v>
      </c>
      <c r="CQ777" s="33">
        <f t="shared" si="1789"/>
        <v>0.97999494446162316</v>
      </c>
      <c r="CR777" s="33">
        <f t="shared" si="1789"/>
        <v>0.61658985376786291</v>
      </c>
      <c r="CS777" s="33">
        <f t="shared" si="1789"/>
        <v>0.38794388677008379</v>
      </c>
    </row>
    <row r="778" spans="2:97" ht="13.9" thickTop="1" thickBot="1" x14ac:dyDescent="0.4">
      <c r="H778" s="32">
        <f t="shared" ref="H778:H779" si="1790">H777</f>
        <v>7.9511373588679063E-15</v>
      </c>
      <c r="I778" s="32">
        <f t="shared" ref="I778:J778" si="1791">I773</f>
        <v>-0.42206612059323806</v>
      </c>
      <c r="J778" s="32">
        <f t="shared" si="1791"/>
        <v>0.6539763407189545</v>
      </c>
      <c r="K778" s="32">
        <f t="shared" si="1786"/>
        <v>-0.42206612059323284</v>
      </c>
      <c r="L778" s="32">
        <f>$CE$5-$CE$7*SUMPRODUCT($B$5:$CD$5,Q778:CS778)</f>
        <v>-3.1263880373444408E-13</v>
      </c>
      <c r="M778" s="32">
        <f>SUMPRODUCT($B$7:$CD$7, LN(Q778:CS778))</f>
        <v>-2480.339048877494</v>
      </c>
      <c r="O778" s="48">
        <f t="shared" si="1787"/>
        <v>1.0000000000000007</v>
      </c>
      <c r="P778" s="39" t="s">
        <v>366</v>
      </c>
      <c r="Q778" s="32">
        <f t="shared" ref="Q778:AV778" si="1792">Q777/$O777</f>
        <v>2.4834512836651522E-2</v>
      </c>
      <c r="R778" s="32">
        <f t="shared" si="1792"/>
        <v>1.5625293502671455E-2</v>
      </c>
      <c r="S778" s="32">
        <f t="shared" si="1792"/>
        <v>9.8310685073839318E-3</v>
      </c>
      <c r="T778" s="32">
        <f t="shared" si="1792"/>
        <v>1.6283758691364513E-2</v>
      </c>
      <c r="U778" s="32">
        <f t="shared" si="1792"/>
        <v>1.0245359373578684E-2</v>
      </c>
      <c r="V778" s="32">
        <f t="shared" si="1792"/>
        <v>6.4461400272065039E-3</v>
      </c>
      <c r="W778" s="32">
        <f t="shared" si="1792"/>
        <v>1.0677108863084163E-2</v>
      </c>
      <c r="X778" s="32">
        <f t="shared" si="1792"/>
        <v>6.717786688347987E-3</v>
      </c>
      <c r="Y778" s="32">
        <f t="shared" si="1792"/>
        <v>4.2266739591067214E-3</v>
      </c>
      <c r="Z778" s="32">
        <f t="shared" si="1792"/>
        <v>3.5809862935261748E-2</v>
      </c>
      <c r="AA778" s="32">
        <f t="shared" si="1792"/>
        <v>2.2530726587401202E-2</v>
      </c>
      <c r="AB778" s="32">
        <f t="shared" si="1792"/>
        <v>1.4175805181771965E-2</v>
      </c>
      <c r="AC778" s="32">
        <f t="shared" si="1792"/>
        <v>2.3480193497013389E-2</v>
      </c>
      <c r="AD778" s="32">
        <f t="shared" si="1792"/>
        <v>1.4773187511409205E-2</v>
      </c>
      <c r="AE778" s="32">
        <f t="shared" si="1792"/>
        <v>9.294943386008182E-3</v>
      </c>
      <c r="AF778" s="32">
        <f t="shared" si="1792"/>
        <v>1.5395744118146537E-2</v>
      </c>
      <c r="AG778" s="32">
        <f t="shared" si="1792"/>
        <v>9.6866414139212421E-3</v>
      </c>
      <c r="AH778" s="32">
        <f t="shared" si="1792"/>
        <v>6.0946077800356603E-3</v>
      </c>
      <c r="AI778" s="32">
        <f t="shared" si="1792"/>
        <v>5.8335377172780083E-2</v>
      </c>
      <c r="AJ778" s="32">
        <f t="shared" si="1792"/>
        <v>3.6703252280773535E-2</v>
      </c>
      <c r="AK778" s="32">
        <f t="shared" si="1792"/>
        <v>2.3092826227833017E-2</v>
      </c>
      <c r="AL778" s="32">
        <f t="shared" si="1792"/>
        <v>3.8249963319166289E-2</v>
      </c>
      <c r="AM778" s="32">
        <f t="shared" si="1792"/>
        <v>2.4065980567427748E-2</v>
      </c>
      <c r="AN778" s="32">
        <f t="shared" si="1792"/>
        <v>1.5141751008728388E-2</v>
      </c>
      <c r="AO778" s="32">
        <f t="shared" si="1792"/>
        <v>2.5080144585063992E-2</v>
      </c>
      <c r="AP778" s="32">
        <f t="shared" si="1792"/>
        <v>1.577983924261667E-2</v>
      </c>
      <c r="AQ778" s="32">
        <f t="shared" si="1792"/>
        <v>9.9283050653190524E-3</v>
      </c>
      <c r="AR778" s="32">
        <f t="shared" si="1792"/>
        <v>1.5237538773368368E-2</v>
      </c>
      <c r="AS778" s="32">
        <f t="shared" si="1792"/>
        <v>9.5871023183847302E-3</v>
      </c>
      <c r="AT778" s="32">
        <f t="shared" si="1792"/>
        <v>6.0319801137319728E-3</v>
      </c>
      <c r="AU778" s="32">
        <f t="shared" si="1792"/>
        <v>9.9911122101679194E-3</v>
      </c>
      <c r="AV778" s="32">
        <f t="shared" si="1792"/>
        <v>6.2861736700387544E-3</v>
      </c>
      <c r="AW778" s="32">
        <f t="shared" ref="AW778:CB778" si="1793">AW777/$O777</f>
        <v>3.9551131624438393E-3</v>
      </c>
      <c r="AX778" s="32">
        <f t="shared" si="1793"/>
        <v>6.5510791920432992E-3</v>
      </c>
      <c r="AY778" s="32">
        <f t="shared" si="1793"/>
        <v>4.1217855090698871E-3</v>
      </c>
      <c r="AZ778" s="32">
        <f t="shared" si="1793"/>
        <v>2.5933308520240243E-3</v>
      </c>
      <c r="BA778" s="32">
        <f t="shared" si="1793"/>
        <v>2.197160775949528E-2</v>
      </c>
      <c r="BB778" s="32">
        <f t="shared" si="1793"/>
        <v>1.3824020717693159E-2</v>
      </c>
      <c r="BC778" s="32">
        <f t="shared" si="1793"/>
        <v>8.6977498822598514E-3</v>
      </c>
      <c r="BD778" s="32">
        <f t="shared" si="1793"/>
        <v>1.4406578505091925E-2</v>
      </c>
      <c r="BE778" s="32">
        <f t="shared" si="1793"/>
        <v>9.0642815903809234E-3</v>
      </c>
      <c r="BF778" s="32">
        <f t="shared" si="1793"/>
        <v>5.703033563498724E-3</v>
      </c>
      <c r="BG778" s="32">
        <f t="shared" si="1793"/>
        <v>9.4462593040639826E-3</v>
      </c>
      <c r="BH778" s="32">
        <f t="shared" si="1793"/>
        <v>5.9433649896488954E-3</v>
      </c>
      <c r="BI778" s="32">
        <f t="shared" si="1793"/>
        <v>3.7394259741511918E-3</v>
      </c>
      <c r="BJ778" s="32">
        <f t="shared" si="1793"/>
        <v>3.5792430372036832E-2</v>
      </c>
      <c r="BK778" s="32">
        <f t="shared" si="1793"/>
        <v>2.2519758427136299E-2</v>
      </c>
      <c r="BL778" s="32">
        <f t="shared" si="1793"/>
        <v>1.4168904272362117E-2</v>
      </c>
      <c r="BM778" s="32">
        <f t="shared" si="1793"/>
        <v>2.346876312772072E-2</v>
      </c>
      <c r="BN778" s="32">
        <f t="shared" si="1793"/>
        <v>1.4765995790910534E-2</v>
      </c>
      <c r="BO778" s="32">
        <f t="shared" si="1793"/>
        <v>9.2904185240018262E-3</v>
      </c>
      <c r="BP778" s="32">
        <f t="shared" si="1793"/>
        <v>1.538824933149462E-2</v>
      </c>
      <c r="BQ778" s="32">
        <f t="shared" si="1793"/>
        <v>9.6819258697933442E-3</v>
      </c>
      <c r="BR778" s="32">
        <f t="shared" si="1793"/>
        <v>6.0916408701748607E-3</v>
      </c>
      <c r="BS778" s="32">
        <f t="shared" si="1793"/>
        <v>9.3491903544506948E-3</v>
      </c>
      <c r="BT778" s="32">
        <f t="shared" si="1793"/>
        <v>5.8822914812744851E-3</v>
      </c>
      <c r="BU778" s="32">
        <f t="shared" si="1793"/>
        <v>3.7009999538839588E-3</v>
      </c>
      <c r="BV778" s="32">
        <f t="shared" si="1793"/>
        <v>6.1301770118408561E-3</v>
      </c>
      <c r="BW778" s="32">
        <f t="shared" si="1793"/>
        <v>3.8569637207450779E-3</v>
      </c>
      <c r="BX778" s="32">
        <f t="shared" si="1793"/>
        <v>2.4267111886670445E-3</v>
      </c>
      <c r="BY778" s="32">
        <f t="shared" si="1793"/>
        <v>4.0194999536631009E-3</v>
      </c>
      <c r="BZ778" s="32">
        <f t="shared" si="1793"/>
        <v>2.528975177530742E-3</v>
      </c>
      <c r="CA778" s="32">
        <f t="shared" si="1793"/>
        <v>1.5911719174764574E-3</v>
      </c>
      <c r="CB778" s="32">
        <f t="shared" si="1793"/>
        <v>1.3480966079368899E-2</v>
      </c>
      <c r="CC778" s="32">
        <f t="shared" ref="CC778:CS778" si="1794">CC777/$O777</f>
        <v>8.4819079429986777E-3</v>
      </c>
      <c r="CD778" s="32">
        <f t="shared" si="1794"/>
        <v>5.3366177119608914E-3</v>
      </c>
      <c r="CE778" s="32">
        <f t="shared" si="1794"/>
        <v>8.8393438601677785E-3</v>
      </c>
      <c r="CF778" s="32">
        <f t="shared" si="1794"/>
        <v>5.5615080148590911E-3</v>
      </c>
      <c r="CG778" s="32">
        <f t="shared" si="1794"/>
        <v>3.4991705140832506E-3</v>
      </c>
      <c r="CH778" s="32">
        <f t="shared" si="1794"/>
        <v>5.7958754156247827E-3</v>
      </c>
      <c r="CI778" s="32">
        <f t="shared" si="1794"/>
        <v>3.6466289904588198E-3</v>
      </c>
      <c r="CJ778" s="32">
        <f t="shared" si="1794"/>
        <v>2.294373505373429E-3</v>
      </c>
      <c r="CK778" s="32">
        <f t="shared" si="1794"/>
        <v>2.1960911783302551E-2</v>
      </c>
      <c r="CL778" s="32">
        <f t="shared" si="1794"/>
        <v>1.3817291060123138E-2</v>
      </c>
      <c r="CM778" s="32">
        <f t="shared" si="1794"/>
        <v>8.6935157394201785E-3</v>
      </c>
      <c r="CN778" s="32">
        <f t="shared" si="1794"/>
        <v>1.439956525315352E-2</v>
      </c>
      <c r="CO778" s="32">
        <f t="shared" si="1794"/>
        <v>9.0598690166104404E-3</v>
      </c>
      <c r="CP778" s="32">
        <f t="shared" si="1794"/>
        <v>5.7002572754869764E-3</v>
      </c>
      <c r="CQ778" s="32">
        <f t="shared" si="1794"/>
        <v>9.4416607801083123E-3</v>
      </c>
      <c r="CR778" s="32">
        <f t="shared" si="1794"/>
        <v>5.9404717061382019E-3</v>
      </c>
      <c r="CS778" s="32">
        <f t="shared" si="1794"/>
        <v>3.7376055879677224E-3</v>
      </c>
    </row>
    <row r="779" spans="2:97" ht="13.15" thickTop="1" x14ac:dyDescent="0.35">
      <c r="H779" s="34">
        <f t="shared" si="1790"/>
        <v>7.9511373588679063E-15</v>
      </c>
      <c r="I779" s="34">
        <f t="shared" ref="I779:J779" si="1795">I774</f>
        <v>-0.46334335275035798</v>
      </c>
      <c r="J779" s="34">
        <f t="shared" si="1795"/>
        <v>-0.69237320031621241</v>
      </c>
      <c r="K779" s="34">
        <f t="shared" si="1786"/>
        <v>-0.46334335275036348</v>
      </c>
      <c r="L779" s="34">
        <f>$CE$6-$CE$7*SUMPRODUCT($B$6:$CD$6,Q778:CS778)</f>
        <v>3.694822225952521E-13</v>
      </c>
    </row>
    <row r="780" spans="2:97" ht="13.5" thickBot="1" x14ac:dyDescent="0.4">
      <c r="B780" s="39" t="s">
        <v>367</v>
      </c>
      <c r="D780" s="39" t="s">
        <v>368</v>
      </c>
      <c r="E780" s="39" t="s">
        <v>369</v>
      </c>
      <c r="F780" s="39" t="s">
        <v>370</v>
      </c>
      <c r="H780" s="39" t="s">
        <v>347</v>
      </c>
      <c r="I780" s="39" t="s">
        <v>371</v>
      </c>
      <c r="J780" s="39" t="s">
        <v>372</v>
      </c>
      <c r="K780" s="39" t="s">
        <v>349</v>
      </c>
      <c r="L780" s="39" t="s">
        <v>373</v>
      </c>
      <c r="M780" s="39" t="s">
        <v>374</v>
      </c>
      <c r="O780" s="45" t="s">
        <v>336</v>
      </c>
    </row>
    <row r="781" spans="2:97" ht="13.9" thickTop="1" thickBot="1" x14ac:dyDescent="0.4">
      <c r="B781" s="32">
        <f>1+B776</f>
        <v>10</v>
      </c>
      <c r="D781" s="32">
        <f>IF(F776,IF(M781&lt;0,D776,H781),E776)</f>
        <v>6.360909887094325E-15</v>
      </c>
      <c r="E781" s="32">
        <f>IF(F776,IF(M781&lt;0,H781,E776),H781)</f>
        <v>7.1560236229811156E-15</v>
      </c>
      <c r="F781" s="32" t="b">
        <f>OR(F776,M781*M776&lt;=0)</f>
        <v>1</v>
      </c>
      <c r="H781" s="32">
        <f>IF(F776,(D776+E776)/2,2*H776)</f>
        <v>7.1560236229811156E-15</v>
      </c>
      <c r="I781" s="32">
        <f>I776</f>
        <v>-0.4884722929615235</v>
      </c>
      <c r="J781" s="32">
        <f>J776</f>
        <v>-1</v>
      </c>
      <c r="K781" s="32">
        <f>I781+J781*H781</f>
        <v>-0.48847229296153066</v>
      </c>
      <c r="L781" s="32">
        <f>$CE$3-$CE$7*SUMPRODUCT($B$3:$CD$3,Q783:CS783)</f>
        <v>2.5579538487363607E-13</v>
      </c>
      <c r="M781" s="32">
        <f>SUMPRODUCT(L781:L784,J781:J784)</f>
        <v>-2.5579538487363607E-13</v>
      </c>
      <c r="O781" s="46">
        <f>SUM(Q781:CS781)</f>
        <v>-1.6469506083636474</v>
      </c>
      <c r="P781" s="39" t="s">
        <v>363</v>
      </c>
      <c r="Q781" s="32">
        <f t="shared" ref="Q781:AV781" si="1796">SUMPRODUCT(B$3:B$6,$K781:$K784)</f>
        <v>0.94689457154418155</v>
      </c>
      <c r="R781" s="32">
        <f t="shared" si="1796"/>
        <v>0.48355121879381863</v>
      </c>
      <c r="S781" s="32">
        <f t="shared" si="1796"/>
        <v>2.0207866043455702E-2</v>
      </c>
      <c r="T781" s="32">
        <f t="shared" si="1796"/>
        <v>0.52482845095094821</v>
      </c>
      <c r="U781" s="32">
        <f t="shared" si="1796"/>
        <v>6.1485098200585231E-2</v>
      </c>
      <c r="V781" s="32">
        <f t="shared" si="1796"/>
        <v>-0.40185825454977769</v>
      </c>
      <c r="W781" s="32">
        <f t="shared" si="1796"/>
        <v>0.10276233035771476</v>
      </c>
      <c r="X781" s="32">
        <f t="shared" si="1796"/>
        <v>-0.36058102239264817</v>
      </c>
      <c r="Y781" s="32">
        <f t="shared" si="1796"/>
        <v>-0.82392437514301109</v>
      </c>
      <c r="Z781" s="32">
        <f t="shared" si="1796"/>
        <v>1.312883595624992</v>
      </c>
      <c r="AA781" s="32">
        <f t="shared" si="1796"/>
        <v>0.84954024287462904</v>
      </c>
      <c r="AB781" s="32">
        <f t="shared" si="1796"/>
        <v>0.38619689012426611</v>
      </c>
      <c r="AC781" s="32">
        <f t="shared" si="1796"/>
        <v>0.89081747503175857</v>
      </c>
      <c r="AD781" s="32">
        <f t="shared" si="1796"/>
        <v>0.42747412228139559</v>
      </c>
      <c r="AE781" s="32">
        <f t="shared" si="1796"/>
        <v>-3.5869230468967339E-2</v>
      </c>
      <c r="AF781" s="32">
        <f t="shared" si="1796"/>
        <v>0.46875135443852511</v>
      </c>
      <c r="AG781" s="32">
        <f t="shared" si="1796"/>
        <v>5.4080016881621895E-3</v>
      </c>
      <c r="AH781" s="32">
        <f t="shared" si="1796"/>
        <v>-0.45793535106220074</v>
      </c>
      <c r="AI781" s="32">
        <f t="shared" si="1796"/>
        <v>1.8008689610660724</v>
      </c>
      <c r="AJ781" s="32">
        <f t="shared" si="1796"/>
        <v>1.3375256083157094</v>
      </c>
      <c r="AK781" s="32">
        <f t="shared" si="1796"/>
        <v>0.87418225556534646</v>
      </c>
      <c r="AL781" s="32">
        <f t="shared" si="1796"/>
        <v>1.378802840472839</v>
      </c>
      <c r="AM781" s="32">
        <f t="shared" si="1796"/>
        <v>0.9154594877224761</v>
      </c>
      <c r="AN781" s="32">
        <f t="shared" si="1796"/>
        <v>0.45211613497211317</v>
      </c>
      <c r="AO781" s="32">
        <f t="shared" si="1796"/>
        <v>0.95673671987960562</v>
      </c>
      <c r="AP781" s="32">
        <f t="shared" si="1796"/>
        <v>0.4933933671292427</v>
      </c>
      <c r="AQ781" s="32">
        <f t="shared" si="1796"/>
        <v>3.0050014378879775E-2</v>
      </c>
      <c r="AR781" s="32">
        <f t="shared" si="1796"/>
        <v>0.45842227858265089</v>
      </c>
      <c r="AS781" s="32">
        <f t="shared" si="1796"/>
        <v>-4.9210741677120362E-3</v>
      </c>
      <c r="AT781" s="32">
        <f t="shared" si="1796"/>
        <v>-0.46826442691807496</v>
      </c>
      <c r="AU781" s="32">
        <f t="shared" si="1796"/>
        <v>3.6356157989417492E-2</v>
      </c>
      <c r="AV781" s="32">
        <f t="shared" si="1796"/>
        <v>-0.42698719476094543</v>
      </c>
      <c r="AW781" s="32">
        <f t="shared" ref="AW781:CB781" si="1797">SUMPRODUCT(AH$3:AH$6,$K781:$K784)</f>
        <v>-0.89033054751130836</v>
      </c>
      <c r="AX781" s="32">
        <f t="shared" si="1797"/>
        <v>-0.3857099626038159</v>
      </c>
      <c r="AY781" s="32">
        <f t="shared" si="1797"/>
        <v>-0.84905331535417883</v>
      </c>
      <c r="AZ781" s="32">
        <f t="shared" si="1797"/>
        <v>-1.3123966681045418</v>
      </c>
      <c r="BA781" s="32">
        <f t="shared" si="1797"/>
        <v>0.82441130266346119</v>
      </c>
      <c r="BB781" s="32">
        <f t="shared" si="1797"/>
        <v>0.36106794991309832</v>
      </c>
      <c r="BC781" s="32">
        <f t="shared" si="1797"/>
        <v>-0.10227540283726461</v>
      </c>
      <c r="BD781" s="32">
        <f t="shared" si="1797"/>
        <v>0.40234518207022785</v>
      </c>
      <c r="BE781" s="32">
        <f t="shared" si="1797"/>
        <v>-6.0998170680135057E-2</v>
      </c>
      <c r="BF781" s="32">
        <f t="shared" si="1797"/>
        <v>-0.524341523430498</v>
      </c>
      <c r="BG781" s="32">
        <f t="shared" si="1797"/>
        <v>-1.9720938523005549E-2</v>
      </c>
      <c r="BH781" s="32">
        <f t="shared" si="1797"/>
        <v>-0.48306429127336847</v>
      </c>
      <c r="BI781" s="32">
        <f t="shared" si="1797"/>
        <v>-0.94640764402373145</v>
      </c>
      <c r="BJ781" s="32">
        <f t="shared" si="1797"/>
        <v>1.3123966681045418</v>
      </c>
      <c r="BK781" s="32">
        <f t="shared" si="1797"/>
        <v>0.84905331535417883</v>
      </c>
      <c r="BL781" s="32">
        <f t="shared" si="1797"/>
        <v>0.3857099626038159</v>
      </c>
      <c r="BM781" s="32">
        <f t="shared" si="1797"/>
        <v>0.89033054751130836</v>
      </c>
      <c r="BN781" s="32">
        <f t="shared" si="1797"/>
        <v>0.42698719476094543</v>
      </c>
      <c r="BO781" s="32">
        <f t="shared" si="1797"/>
        <v>-3.6356157989417492E-2</v>
      </c>
      <c r="BP781" s="32">
        <f t="shared" si="1797"/>
        <v>0.46826442691807496</v>
      </c>
      <c r="BQ781" s="32">
        <f t="shared" si="1797"/>
        <v>4.9210741677120362E-3</v>
      </c>
      <c r="BR781" s="32">
        <f t="shared" si="1797"/>
        <v>-0.45842227858265089</v>
      </c>
      <c r="BS781" s="32">
        <f t="shared" si="1797"/>
        <v>-3.0050014378879775E-2</v>
      </c>
      <c r="BT781" s="32">
        <f t="shared" si="1797"/>
        <v>-0.4933933671292427</v>
      </c>
      <c r="BU781" s="32">
        <f t="shared" si="1797"/>
        <v>-0.95673671987960562</v>
      </c>
      <c r="BV781" s="32">
        <f t="shared" si="1797"/>
        <v>-0.45211613497211317</v>
      </c>
      <c r="BW781" s="32">
        <f t="shared" si="1797"/>
        <v>-0.9154594877224761</v>
      </c>
      <c r="BX781" s="32">
        <f t="shared" si="1797"/>
        <v>-1.378802840472839</v>
      </c>
      <c r="BY781" s="32">
        <f t="shared" si="1797"/>
        <v>-0.87418225556534646</v>
      </c>
      <c r="BZ781" s="32">
        <f t="shared" si="1797"/>
        <v>-1.3375256083157094</v>
      </c>
      <c r="CA781" s="32">
        <f t="shared" si="1797"/>
        <v>-1.8008689610660724</v>
      </c>
      <c r="CB781" s="32">
        <f t="shared" si="1797"/>
        <v>0.33593900970193058</v>
      </c>
      <c r="CC781" s="32">
        <f t="shared" ref="CC781:CS781" si="1798">SUMPRODUCT(BN$3:BN$6,$K781:$K784)</f>
        <v>-0.12740434304843234</v>
      </c>
      <c r="CD781" s="32">
        <f t="shared" si="1798"/>
        <v>-0.59074769579879527</v>
      </c>
      <c r="CE781" s="32">
        <f t="shared" si="1798"/>
        <v>-8.6127110891302816E-2</v>
      </c>
      <c r="CF781" s="32">
        <f t="shared" si="1798"/>
        <v>-0.54947046364166574</v>
      </c>
      <c r="CG781" s="32">
        <f t="shared" si="1798"/>
        <v>-1.0128138163920286</v>
      </c>
      <c r="CH781" s="32">
        <f t="shared" si="1798"/>
        <v>-0.5081932314845361</v>
      </c>
      <c r="CI781" s="32">
        <f t="shared" si="1798"/>
        <v>-0.97153658423489908</v>
      </c>
      <c r="CJ781" s="32">
        <f t="shared" si="1798"/>
        <v>-1.4348799369852621</v>
      </c>
      <c r="CK781" s="32">
        <f t="shared" si="1798"/>
        <v>0.82392437514301109</v>
      </c>
      <c r="CL781" s="32">
        <f t="shared" si="1798"/>
        <v>0.36058102239264817</v>
      </c>
      <c r="CM781" s="32">
        <f t="shared" si="1798"/>
        <v>-0.10276233035771476</v>
      </c>
      <c r="CN781" s="32">
        <f t="shared" si="1798"/>
        <v>0.40185825454977769</v>
      </c>
      <c r="CO781" s="32">
        <f t="shared" si="1798"/>
        <v>-6.1485098200585231E-2</v>
      </c>
      <c r="CP781" s="32">
        <f t="shared" si="1798"/>
        <v>-0.52482845095094821</v>
      </c>
      <c r="CQ781" s="32">
        <f t="shared" si="1798"/>
        <v>-2.0207866043455702E-2</v>
      </c>
      <c r="CR781" s="32">
        <f t="shared" si="1798"/>
        <v>-0.48355121879381863</v>
      </c>
      <c r="CS781" s="32">
        <f t="shared" si="1798"/>
        <v>-0.94689457154418155</v>
      </c>
    </row>
    <row r="782" spans="2:97" ht="13.9" thickTop="1" thickBot="1" x14ac:dyDescent="0.4">
      <c r="H782" s="33">
        <f>H781</f>
        <v>7.1560236229811156E-15</v>
      </c>
      <c r="I782" s="33">
        <f t="shared" ref="I782:J782" si="1799">I777</f>
        <v>0.42698719476094232</v>
      </c>
      <c r="J782" s="33">
        <f t="shared" si="1799"/>
        <v>0.43184207025477811</v>
      </c>
      <c r="K782" s="33">
        <f t="shared" ref="K782:K784" si="1800">I782+J782*H782</f>
        <v>0.42698719476094543</v>
      </c>
      <c r="L782" s="33">
        <f>$CE$4-$CE$7*SUMPRODUCT($B$4:$CD$4,Q783:CS783)</f>
        <v>0</v>
      </c>
      <c r="M782" s="39" t="s">
        <v>375</v>
      </c>
      <c r="O782" s="47">
        <f t="shared" ref="O782:O783" si="1801">SUM(Q782:CS782)</f>
        <v>103.79476315504535</v>
      </c>
      <c r="P782" s="39" t="s">
        <v>365</v>
      </c>
      <c r="Q782" s="33">
        <f>EXP(Q781)</f>
        <v>2.5776923779511769</v>
      </c>
      <c r="R782" s="33">
        <f>EXP(R781)</f>
        <v>1.621823638337853</v>
      </c>
      <c r="S782" s="33">
        <f t="shared" ref="S782:CD782" si="1802">EXP(S781)</f>
        <v>1.0204134272849412</v>
      </c>
      <c r="T782" s="33">
        <f t="shared" si="1802"/>
        <v>1.6901688766440897</v>
      </c>
      <c r="U782" s="33">
        <f t="shared" si="1802"/>
        <v>1.0634146496189227</v>
      </c>
      <c r="V782" s="33">
        <f t="shared" si="1802"/>
        <v>0.66907557738815671</v>
      </c>
      <c r="W782" s="33">
        <f t="shared" si="1802"/>
        <v>1.1082279856244546</v>
      </c>
      <c r="X782" s="33">
        <f t="shared" si="1802"/>
        <v>0.69727107824319512</v>
      </c>
      <c r="Y782" s="33">
        <f t="shared" si="1802"/>
        <v>0.43870662251907988</v>
      </c>
      <c r="Z782" s="33">
        <f t="shared" si="1802"/>
        <v>3.7168762419801284</v>
      </c>
      <c r="AA782" s="33">
        <f t="shared" si="1802"/>
        <v>2.3385714298503903</v>
      </c>
      <c r="AB782" s="33">
        <f t="shared" si="1802"/>
        <v>1.4713743413740863</v>
      </c>
      <c r="AC782" s="33">
        <f t="shared" si="1802"/>
        <v>2.4371211228571377</v>
      </c>
      <c r="AD782" s="33">
        <f t="shared" si="1802"/>
        <v>1.5333794987917913</v>
      </c>
      <c r="AE782" s="33">
        <f t="shared" si="1802"/>
        <v>0.96476644729027439</v>
      </c>
      <c r="AF782" s="33">
        <f t="shared" si="1802"/>
        <v>1.5979976143386994</v>
      </c>
      <c r="AG782" s="33">
        <f t="shared" si="1802"/>
        <v>1.0054226513258078</v>
      </c>
      <c r="AH782" s="33">
        <f t="shared" si="1802"/>
        <v>0.63258837105169763</v>
      </c>
      <c r="AI782" s="33">
        <f t="shared" si="1802"/>
        <v>6.0549066572089423</v>
      </c>
      <c r="AJ782" s="33">
        <f t="shared" si="1802"/>
        <v>3.8096053775027645</v>
      </c>
      <c r="AK782" s="33">
        <f t="shared" si="1802"/>
        <v>2.3969144288985471</v>
      </c>
      <c r="AL782" s="33">
        <f t="shared" si="1802"/>
        <v>3.9701458834020302</v>
      </c>
      <c r="AM782" s="33">
        <f t="shared" si="1802"/>
        <v>2.4979227530900845</v>
      </c>
      <c r="AN782" s="33">
        <f t="shared" si="1802"/>
        <v>1.5716344597036314</v>
      </c>
      <c r="AO782" s="33">
        <f t="shared" si="1802"/>
        <v>2.6031876671010048</v>
      </c>
      <c r="AP782" s="33">
        <f t="shared" si="1802"/>
        <v>1.6378646768120848</v>
      </c>
      <c r="AQ782" s="33">
        <f t="shared" si="1802"/>
        <v>1.0305060727858271</v>
      </c>
      <c r="AR782" s="33">
        <f t="shared" si="1802"/>
        <v>1.5815767280475905</v>
      </c>
      <c r="AS782" s="33">
        <f t="shared" si="1802"/>
        <v>0.9950910144799302</v>
      </c>
      <c r="AT782" s="33">
        <f t="shared" si="1802"/>
        <v>0.62608794726075456</v>
      </c>
      <c r="AU782" s="33">
        <f t="shared" si="1802"/>
        <v>1.0370251255098608</v>
      </c>
      <c r="AV782" s="33">
        <f t="shared" si="1802"/>
        <v>0.65247190723315496</v>
      </c>
      <c r="AW782" s="33">
        <f t="shared" si="1802"/>
        <v>0.41052003394726111</v>
      </c>
      <c r="AX782" s="33">
        <f t="shared" si="1802"/>
        <v>0.67996771314807958</v>
      </c>
      <c r="AY782" s="33">
        <f t="shared" si="1802"/>
        <v>0.42781975068980688</v>
      </c>
      <c r="AZ782" s="33">
        <f t="shared" si="1802"/>
        <v>0.26917416156850565</v>
      </c>
      <c r="BA782" s="33">
        <f t="shared" si="1802"/>
        <v>2.2805378235323692</v>
      </c>
      <c r="BB782" s="33">
        <f t="shared" si="1802"/>
        <v>1.4348609562434025</v>
      </c>
      <c r="BC782" s="33">
        <f t="shared" si="1802"/>
        <v>0.90278088901098585</v>
      </c>
      <c r="BD782" s="33">
        <f t="shared" si="1802"/>
        <v>1.495327403810583</v>
      </c>
      <c r="BE782" s="33">
        <f t="shared" si="1802"/>
        <v>0.94082496084422584</v>
      </c>
      <c r="BF782" s="33">
        <f t="shared" si="1802"/>
        <v>0.59194501798862476</v>
      </c>
      <c r="BG782" s="33">
        <f t="shared" si="1802"/>
        <v>0.98047224716646353</v>
      </c>
      <c r="BH782" s="33">
        <f t="shared" si="1802"/>
        <v>0.61689016144459541</v>
      </c>
      <c r="BI782" s="33">
        <f t="shared" si="1802"/>
        <v>0.3881328333228477</v>
      </c>
      <c r="BJ782" s="33">
        <f t="shared" si="1802"/>
        <v>3.7150668332090144</v>
      </c>
      <c r="BK782" s="33">
        <f t="shared" si="1802"/>
        <v>2.3374329922534494</v>
      </c>
      <c r="BL782" s="33">
        <f t="shared" si="1802"/>
        <v>1.4706580631163373</v>
      </c>
      <c r="BM782" s="33">
        <f t="shared" si="1802"/>
        <v>2.4359347103836315</v>
      </c>
      <c r="BN782" s="33">
        <f t="shared" si="1802"/>
        <v>1.532633035865955</v>
      </c>
      <c r="BO782" s="33">
        <f t="shared" si="1802"/>
        <v>0.96429679031001581</v>
      </c>
      <c r="BP782" s="33">
        <f t="shared" si="1802"/>
        <v>1.5972196947332669</v>
      </c>
      <c r="BQ782" s="33">
        <f t="shared" si="1802"/>
        <v>1.0049332025399058</v>
      </c>
      <c r="BR782" s="33">
        <f t="shared" si="1802"/>
        <v>0.63228042134539386</v>
      </c>
      <c r="BS782" s="33">
        <f t="shared" si="1802"/>
        <v>0.97039699853164563</v>
      </c>
      <c r="BT782" s="33">
        <f t="shared" si="1802"/>
        <v>0.61055105110782715</v>
      </c>
      <c r="BU782" s="33">
        <f t="shared" si="1802"/>
        <v>0.38414441365022017</v>
      </c>
      <c r="BV782" s="33">
        <f t="shared" si="1802"/>
        <v>0.63628027104252571</v>
      </c>
      <c r="BW782" s="33">
        <f t="shared" si="1802"/>
        <v>0.40033263589233831</v>
      </c>
      <c r="BX782" s="33">
        <f t="shared" si="1802"/>
        <v>0.25187991307339491</v>
      </c>
      <c r="BY782" s="33">
        <f t="shared" si="1802"/>
        <v>0.41720304569217748</v>
      </c>
      <c r="BZ782" s="33">
        <f t="shared" si="1802"/>
        <v>0.26249437957679234</v>
      </c>
      <c r="CA782" s="33">
        <f t="shared" si="1802"/>
        <v>0.16515531231342848</v>
      </c>
      <c r="CB782" s="33">
        <f t="shared" si="1802"/>
        <v>1.3992536813092964</v>
      </c>
      <c r="CC782" s="33">
        <f t="shared" si="1802"/>
        <v>0.88037762604644676</v>
      </c>
      <c r="CD782" s="33">
        <f t="shared" si="1802"/>
        <v>0.55391297146200191</v>
      </c>
      <c r="CE782" s="33">
        <f t="shared" ref="CE782:CS782" si="1803">EXP(CE781)</f>
        <v>0.91747760241211918</v>
      </c>
      <c r="CF782" s="33">
        <f t="shared" si="1803"/>
        <v>0.57725540718718626</v>
      </c>
      <c r="CG782" s="33">
        <f t="shared" si="1803"/>
        <v>0.36319557474838976</v>
      </c>
      <c r="CH782" s="33">
        <f t="shared" si="1803"/>
        <v>0.60158151604092425</v>
      </c>
      <c r="CI782" s="33">
        <f t="shared" si="1803"/>
        <v>0.37850099237899543</v>
      </c>
      <c r="CJ782" s="33">
        <f t="shared" si="1803"/>
        <v>0.23814395457944643</v>
      </c>
      <c r="CK782" s="33">
        <f t="shared" si="1803"/>
        <v>2.2794276372167341</v>
      </c>
      <c r="CL782" s="33">
        <f t="shared" si="1803"/>
        <v>1.4341624530298083</v>
      </c>
      <c r="CM782" s="33">
        <f t="shared" si="1803"/>
        <v>0.90234140715777789</v>
      </c>
      <c r="CN782" s="33">
        <f t="shared" si="1803"/>
        <v>1.4945994649866903</v>
      </c>
      <c r="CO782" s="33">
        <f t="shared" si="1803"/>
        <v>0.9403669587948148</v>
      </c>
      <c r="CP782" s="33">
        <f t="shared" si="1803"/>
        <v>0.5916568538319954</v>
      </c>
      <c r="CQ782" s="33">
        <f t="shared" si="1803"/>
        <v>0.9799949444616225</v>
      </c>
      <c r="CR782" s="33">
        <f t="shared" si="1803"/>
        <v>0.61658985376786279</v>
      </c>
      <c r="CS782" s="33">
        <f t="shared" si="1803"/>
        <v>0.38794388677008401</v>
      </c>
    </row>
    <row r="783" spans="2:97" ht="13.9" thickTop="1" thickBot="1" x14ac:dyDescent="0.4">
      <c r="H783" s="32">
        <f t="shared" ref="H783:H784" si="1804">H782</f>
        <v>7.1560236229811156E-15</v>
      </c>
      <c r="I783" s="32">
        <f t="shared" ref="I783:J783" si="1805">I778</f>
        <v>-0.42206612059323806</v>
      </c>
      <c r="J783" s="32">
        <f t="shared" si="1805"/>
        <v>0.6539763407189545</v>
      </c>
      <c r="K783" s="32">
        <f t="shared" si="1800"/>
        <v>-0.4220661205932334</v>
      </c>
      <c r="L783" s="32">
        <f>$CE$5-$CE$7*SUMPRODUCT($B$5:$CD$5,Q783:CS783)</f>
        <v>0</v>
      </c>
      <c r="M783" s="32">
        <f>SUMPRODUCT($B$7:$CD$7, LN(Q783:CS783))</f>
        <v>-2480.3390488774944</v>
      </c>
      <c r="O783" s="48">
        <f t="shared" si="1801"/>
        <v>1.0000000000000007</v>
      </c>
      <c r="P783" s="39" t="s">
        <v>366</v>
      </c>
      <c r="Q783" s="32">
        <f t="shared" ref="Q783:AV783" si="1806">Q782/$O782</f>
        <v>2.4834512836651512E-2</v>
      </c>
      <c r="R783" s="32">
        <f t="shared" si="1806"/>
        <v>1.5625293502671458E-2</v>
      </c>
      <c r="S783" s="32">
        <f t="shared" si="1806"/>
        <v>9.8310685073839405E-3</v>
      </c>
      <c r="T783" s="32">
        <f t="shared" si="1806"/>
        <v>1.6283758691364503E-2</v>
      </c>
      <c r="U783" s="32">
        <f t="shared" si="1806"/>
        <v>1.0245359373578679E-2</v>
      </c>
      <c r="V783" s="32">
        <f t="shared" si="1806"/>
        <v>6.4461400272065048E-3</v>
      </c>
      <c r="W783" s="32">
        <f t="shared" si="1806"/>
        <v>1.0677108863084147E-2</v>
      </c>
      <c r="X783" s="32">
        <f t="shared" si="1806"/>
        <v>6.7177866883479809E-3</v>
      </c>
      <c r="Y783" s="32">
        <f t="shared" si="1806"/>
        <v>4.2266739591067205E-3</v>
      </c>
      <c r="Z783" s="32">
        <f t="shared" si="1806"/>
        <v>3.5809862935261734E-2</v>
      </c>
      <c r="AA783" s="32">
        <f t="shared" si="1806"/>
        <v>2.2530726587401198E-2</v>
      </c>
      <c r="AB783" s="32">
        <f t="shared" si="1806"/>
        <v>1.4175805181771972E-2</v>
      </c>
      <c r="AC783" s="32">
        <f t="shared" si="1806"/>
        <v>2.3480193497013361E-2</v>
      </c>
      <c r="AD783" s="32">
        <f t="shared" si="1806"/>
        <v>1.4773187511409196E-2</v>
      </c>
      <c r="AE783" s="32">
        <f t="shared" si="1806"/>
        <v>9.294943386008182E-3</v>
      </c>
      <c r="AF783" s="32">
        <f t="shared" si="1806"/>
        <v>1.5395744118146509E-2</v>
      </c>
      <c r="AG783" s="32">
        <f t="shared" si="1806"/>
        <v>9.6866414139212317E-3</v>
      </c>
      <c r="AH783" s="32">
        <f t="shared" si="1806"/>
        <v>6.094607780035656E-3</v>
      </c>
      <c r="AI783" s="32">
        <f t="shared" si="1806"/>
        <v>5.8335377172780034E-2</v>
      </c>
      <c r="AJ783" s="32">
        <f t="shared" si="1806"/>
        <v>3.6703252280773514E-2</v>
      </c>
      <c r="AK783" s="32">
        <f t="shared" si="1806"/>
        <v>2.3092826227833017E-2</v>
      </c>
      <c r="AL783" s="32">
        <f t="shared" si="1806"/>
        <v>3.8249963319166226E-2</v>
      </c>
      <c r="AM783" s="32">
        <f t="shared" si="1806"/>
        <v>2.4065980567427724E-2</v>
      </c>
      <c r="AN783" s="32">
        <f t="shared" si="1806"/>
        <v>1.5141751008728383E-2</v>
      </c>
      <c r="AO783" s="32">
        <f t="shared" si="1806"/>
        <v>2.508014458506394E-2</v>
      </c>
      <c r="AP783" s="32">
        <f t="shared" si="1806"/>
        <v>1.5779839242616646E-2</v>
      </c>
      <c r="AQ783" s="32">
        <f t="shared" si="1806"/>
        <v>9.9283050653190437E-3</v>
      </c>
      <c r="AR783" s="32">
        <f t="shared" si="1806"/>
        <v>1.5237538773368375E-2</v>
      </c>
      <c r="AS783" s="32">
        <f t="shared" si="1806"/>
        <v>9.5871023183847406E-3</v>
      </c>
      <c r="AT783" s="32">
        <f t="shared" si="1806"/>
        <v>6.0319801137319823E-3</v>
      </c>
      <c r="AU783" s="32">
        <f t="shared" si="1806"/>
        <v>9.9911122101679194E-3</v>
      </c>
      <c r="AV783" s="32">
        <f t="shared" si="1806"/>
        <v>6.2861736700387571E-3</v>
      </c>
      <c r="AW783" s="32">
        <f t="shared" ref="AW783:CB783" si="1807">AW782/$O782</f>
        <v>3.9551131624438437E-3</v>
      </c>
      <c r="AX783" s="32">
        <f t="shared" si="1807"/>
        <v>6.5510791920432949E-3</v>
      </c>
      <c r="AY783" s="32">
        <f t="shared" si="1807"/>
        <v>4.1217855090698863E-3</v>
      </c>
      <c r="AZ783" s="32">
        <f t="shared" si="1807"/>
        <v>2.5933308520240251E-3</v>
      </c>
      <c r="BA783" s="32">
        <f t="shared" si="1807"/>
        <v>2.197160775949528E-2</v>
      </c>
      <c r="BB783" s="32">
        <f t="shared" si="1807"/>
        <v>1.382402071769317E-2</v>
      </c>
      <c r="BC783" s="32">
        <f t="shared" si="1807"/>
        <v>8.6977498822598618E-3</v>
      </c>
      <c r="BD783" s="32">
        <f t="shared" si="1807"/>
        <v>1.4406578505091919E-2</v>
      </c>
      <c r="BE783" s="32">
        <f t="shared" si="1807"/>
        <v>9.0642815903809251E-3</v>
      </c>
      <c r="BF783" s="32">
        <f t="shared" si="1807"/>
        <v>5.7030335634987283E-3</v>
      </c>
      <c r="BG783" s="32">
        <f t="shared" si="1807"/>
        <v>9.4462593040639722E-3</v>
      </c>
      <c r="BH783" s="32">
        <f t="shared" si="1807"/>
        <v>5.9433649896488937E-3</v>
      </c>
      <c r="BI783" s="32">
        <f t="shared" si="1807"/>
        <v>3.7394259741511922E-3</v>
      </c>
      <c r="BJ783" s="32">
        <f t="shared" si="1807"/>
        <v>3.5792430372036832E-2</v>
      </c>
      <c r="BK783" s="32">
        <f t="shared" si="1807"/>
        <v>2.2519758427136306E-2</v>
      </c>
      <c r="BL783" s="32">
        <f t="shared" si="1807"/>
        <v>1.4168904272362129E-2</v>
      </c>
      <c r="BM783" s="32">
        <f t="shared" si="1807"/>
        <v>2.3468763127720702E-2</v>
      </c>
      <c r="BN783" s="32">
        <f t="shared" si="1807"/>
        <v>1.476599579091053E-2</v>
      </c>
      <c r="BO783" s="32">
        <f t="shared" si="1807"/>
        <v>9.2904185240018297E-3</v>
      </c>
      <c r="BP783" s="32">
        <f t="shared" si="1807"/>
        <v>1.5388249331494601E-2</v>
      </c>
      <c r="BQ783" s="32">
        <f t="shared" si="1807"/>
        <v>9.6819258697933373E-3</v>
      </c>
      <c r="BR783" s="32">
        <f t="shared" si="1807"/>
        <v>6.091640870174859E-3</v>
      </c>
      <c r="BS783" s="32">
        <f t="shared" si="1807"/>
        <v>9.3491903544507069E-3</v>
      </c>
      <c r="BT783" s="32">
        <f t="shared" si="1807"/>
        <v>5.8822914812744955E-3</v>
      </c>
      <c r="BU783" s="32">
        <f t="shared" si="1807"/>
        <v>3.7009999538839679E-3</v>
      </c>
      <c r="BV783" s="32">
        <f t="shared" si="1807"/>
        <v>6.1301770118408604E-3</v>
      </c>
      <c r="BW783" s="32">
        <f t="shared" si="1807"/>
        <v>3.8569637207450827E-3</v>
      </c>
      <c r="BX783" s="32">
        <f t="shared" si="1807"/>
        <v>2.4267111886670492E-3</v>
      </c>
      <c r="BY783" s="32">
        <f t="shared" si="1807"/>
        <v>4.0194999536631026E-3</v>
      </c>
      <c r="BZ783" s="32">
        <f t="shared" si="1807"/>
        <v>2.5289751775307442E-3</v>
      </c>
      <c r="CA783" s="32">
        <f t="shared" si="1807"/>
        <v>1.5911719174764596E-3</v>
      </c>
      <c r="CB783" s="32">
        <f t="shared" si="1807"/>
        <v>1.3480966079368911E-2</v>
      </c>
      <c r="CC783" s="32">
        <f t="shared" ref="CC783:CS783" si="1808">CC782/$O782</f>
        <v>8.4819079429986882E-3</v>
      </c>
      <c r="CD783" s="32">
        <f t="shared" si="1808"/>
        <v>5.3366177119609027E-3</v>
      </c>
      <c r="CE783" s="32">
        <f t="shared" si="1808"/>
        <v>8.839343860167782E-3</v>
      </c>
      <c r="CF783" s="32">
        <f t="shared" si="1808"/>
        <v>5.5615080148590955E-3</v>
      </c>
      <c r="CG783" s="32">
        <f t="shared" si="1808"/>
        <v>3.4991705140832554E-3</v>
      </c>
      <c r="CH783" s="32">
        <f t="shared" si="1808"/>
        <v>5.7958754156247818E-3</v>
      </c>
      <c r="CI783" s="32">
        <f t="shared" si="1808"/>
        <v>3.6466289904588207E-3</v>
      </c>
      <c r="CJ783" s="32">
        <f t="shared" si="1808"/>
        <v>2.2943735053734308E-3</v>
      </c>
      <c r="CK783" s="32">
        <f t="shared" si="1808"/>
        <v>2.1960911783302565E-2</v>
      </c>
      <c r="CL783" s="32">
        <f t="shared" si="1808"/>
        <v>1.3817291060123155E-2</v>
      </c>
      <c r="CM783" s="32">
        <f t="shared" si="1808"/>
        <v>8.6935157394201941E-3</v>
      </c>
      <c r="CN783" s="32">
        <f t="shared" si="1808"/>
        <v>1.439956525315352E-2</v>
      </c>
      <c r="CO783" s="32">
        <f t="shared" si="1808"/>
        <v>9.0598690166104456E-3</v>
      </c>
      <c r="CP783" s="32">
        <f t="shared" si="1808"/>
        <v>5.7002572754869824E-3</v>
      </c>
      <c r="CQ783" s="32">
        <f t="shared" si="1808"/>
        <v>9.4416607801083088E-3</v>
      </c>
      <c r="CR783" s="32">
        <f t="shared" si="1808"/>
        <v>5.9404717061382019E-3</v>
      </c>
      <c r="CS783" s="32">
        <f t="shared" si="1808"/>
        <v>3.737605587967725E-3</v>
      </c>
    </row>
    <row r="784" spans="2:97" ht="13.15" thickTop="1" x14ac:dyDescent="0.35">
      <c r="H784" s="34">
        <f t="shared" si="1804"/>
        <v>7.1560236229811156E-15</v>
      </c>
      <c r="I784" s="34">
        <f t="shared" ref="I784:J784" si="1809">I779</f>
        <v>-0.46334335275035798</v>
      </c>
      <c r="J784" s="34">
        <f t="shared" si="1809"/>
        <v>-0.69237320031621241</v>
      </c>
      <c r="K784" s="34">
        <f t="shared" si="1800"/>
        <v>-0.46334335275036292</v>
      </c>
      <c r="L784" s="34">
        <f>$CE$6-$CE$7*SUMPRODUCT($B$6:$CD$6,Q783:CS783)</f>
        <v>0</v>
      </c>
    </row>
    <row r="786" spans="1:111" ht="27.75" customHeight="1" x14ac:dyDescent="0.35">
      <c r="A786" s="40" t="s">
        <v>354</v>
      </c>
      <c r="B786" s="40"/>
      <c r="C786" s="40">
        <f>1+C728</f>
        <v>14</v>
      </c>
      <c r="D786" s="40"/>
    </row>
    <row r="787" spans="1:111" ht="13.15" x14ac:dyDescent="0.35">
      <c r="B787" s="37" t="s">
        <v>349</v>
      </c>
      <c r="D787" s="37" t="s">
        <v>350</v>
      </c>
      <c r="F787" s="37" t="s">
        <v>348</v>
      </c>
      <c r="H787" s="37" t="s">
        <v>355</v>
      </c>
      <c r="I787" s="37"/>
      <c r="J787" s="37"/>
      <c r="K787" s="37"/>
      <c r="M787" s="37" t="s">
        <v>356</v>
      </c>
      <c r="N787" s="37" t="s">
        <v>357</v>
      </c>
      <c r="P787" s="37" t="s">
        <v>358</v>
      </c>
      <c r="R787" s="37" t="s">
        <v>359</v>
      </c>
      <c r="T787" s="37" t="s">
        <v>360</v>
      </c>
      <c r="V787" s="37" t="s">
        <v>361</v>
      </c>
      <c r="X787" s="37" t="s">
        <v>362</v>
      </c>
      <c r="Y787" s="37"/>
      <c r="Z787" s="37"/>
      <c r="AA787" s="37"/>
      <c r="AC787" s="37" t="s">
        <v>336</v>
      </c>
    </row>
    <row r="788" spans="1:111" ht="13.15" x14ac:dyDescent="0.35">
      <c r="B788" s="36">
        <f>K781</f>
        <v>-0.48847229296153066</v>
      </c>
      <c r="D788" s="36">
        <f>$CE$3-$CE$7*SUMPRODUCT($B$3:$CD$3,AE790:DG790)</f>
        <v>2.5579538487363607E-13</v>
      </c>
      <c r="F788" s="36">
        <f>SUMPRODUCT(D788:D791,D788:D791)</f>
        <v>6.5431278922651603E-26</v>
      </c>
      <c r="H788" s="36">
        <f t="shared" ref="H788:K791" si="1810">X730</f>
        <v>-2.7037575339169278E-3</v>
      </c>
      <c r="I788" s="36">
        <f t="shared" si="1810"/>
        <v>1.5292162930368716E-5</v>
      </c>
      <c r="J788" s="36">
        <f t="shared" si="1810"/>
        <v>1.8660534292610142E-5</v>
      </c>
      <c r="K788" s="36">
        <f t="shared" si="1810"/>
        <v>-2.4019317800197089E-5</v>
      </c>
      <c r="M788" s="36">
        <f t="array" ref="M788:M791">MMULT(H788:K791,D788:D791)</f>
        <v>-6.9160869899327371E-16</v>
      </c>
      <c r="N788" s="36">
        <f>IFERROR(M788/(MAX(ABS(M788),ABS(M789),ABS(M790),ABS(M791))),0)</f>
        <v>-1</v>
      </c>
      <c r="P788" s="36">
        <f>L839</f>
        <v>-2.2737367544323206E-13</v>
      </c>
      <c r="R788" s="36">
        <f>H839*J839</f>
        <v>1.0901754738135295E-15</v>
      </c>
      <c r="T788" s="36">
        <f>P788-D788</f>
        <v>-4.8316906031686813E-13</v>
      </c>
      <c r="V788" s="36">
        <f t="array" ref="V788:V791">MMULT(H788:K791,T788:T791)</f>
        <v>1.3063719869872946E-15</v>
      </c>
      <c r="X788" s="36">
        <f t="array" ref="X788:AA791">H788:K791+MMULT(R788:R791,TRANSPOSE(R788:R791))*((SUMPRODUCT(R788:R791,T788:T791)+SUMPRODUCT(V788:V791,T788:T791))/SUMPRODUCT(R788:R791,T788:T791)^2)-(MMULT(V788:V791,TRANSPOSE(R788:R791))+MMULT(R788:R791,TRANSPOSE(V788:V791)))/SUMPRODUCT(R788:R791,T788:T791)</f>
        <v>-2.2563023242808209E-3</v>
      </c>
      <c r="Y788" s="36">
        <v>1.2761404205164228E-5</v>
      </c>
      <c r="Z788" s="36">
        <v>1.5572330864943536E-5</v>
      </c>
      <c r="AA788" s="36">
        <v>-2.0044268726165113E-5</v>
      </c>
      <c r="AC788" s="43">
        <f>SUM(AE788:DG788)</f>
        <v>-1.6469506083636474</v>
      </c>
      <c r="AD788" s="37" t="s">
        <v>363</v>
      </c>
      <c r="AE788" s="36">
        <f t="shared" ref="AE788:BJ788" si="1811">SUMPRODUCT(B$3:B$6,$B788:$B791)</f>
        <v>0.94689457154418155</v>
      </c>
      <c r="AF788" s="36">
        <f t="shared" si="1811"/>
        <v>0.48355121879381863</v>
      </c>
      <c r="AG788" s="36">
        <f t="shared" si="1811"/>
        <v>2.0207866043455702E-2</v>
      </c>
      <c r="AH788" s="36">
        <f t="shared" si="1811"/>
        <v>0.52482845095094821</v>
      </c>
      <c r="AI788" s="36">
        <f t="shared" si="1811"/>
        <v>6.1485098200585231E-2</v>
      </c>
      <c r="AJ788" s="36">
        <f t="shared" si="1811"/>
        <v>-0.40185825454977769</v>
      </c>
      <c r="AK788" s="36">
        <f t="shared" si="1811"/>
        <v>0.10276233035771476</v>
      </c>
      <c r="AL788" s="36">
        <f t="shared" si="1811"/>
        <v>-0.36058102239264817</v>
      </c>
      <c r="AM788" s="36">
        <f t="shared" si="1811"/>
        <v>-0.82392437514301109</v>
      </c>
      <c r="AN788" s="36">
        <f t="shared" si="1811"/>
        <v>1.312883595624992</v>
      </c>
      <c r="AO788" s="36">
        <f t="shared" si="1811"/>
        <v>0.84954024287462904</v>
      </c>
      <c r="AP788" s="36">
        <f t="shared" si="1811"/>
        <v>0.38619689012426611</v>
      </c>
      <c r="AQ788" s="36">
        <f t="shared" si="1811"/>
        <v>0.89081747503175857</v>
      </c>
      <c r="AR788" s="36">
        <f t="shared" si="1811"/>
        <v>0.42747412228139559</v>
      </c>
      <c r="AS788" s="36">
        <f t="shared" si="1811"/>
        <v>-3.5869230468967339E-2</v>
      </c>
      <c r="AT788" s="36">
        <f t="shared" si="1811"/>
        <v>0.46875135443852511</v>
      </c>
      <c r="AU788" s="36">
        <f t="shared" si="1811"/>
        <v>5.4080016881621895E-3</v>
      </c>
      <c r="AV788" s="36">
        <f t="shared" si="1811"/>
        <v>-0.45793535106220074</v>
      </c>
      <c r="AW788" s="36">
        <f t="shared" si="1811"/>
        <v>1.8008689610660724</v>
      </c>
      <c r="AX788" s="36">
        <f t="shared" si="1811"/>
        <v>1.3375256083157094</v>
      </c>
      <c r="AY788" s="36">
        <f t="shared" si="1811"/>
        <v>0.87418225556534646</v>
      </c>
      <c r="AZ788" s="36">
        <f t="shared" si="1811"/>
        <v>1.378802840472839</v>
      </c>
      <c r="BA788" s="36">
        <f t="shared" si="1811"/>
        <v>0.9154594877224761</v>
      </c>
      <c r="BB788" s="36">
        <f t="shared" si="1811"/>
        <v>0.45211613497211317</v>
      </c>
      <c r="BC788" s="36">
        <f t="shared" si="1811"/>
        <v>0.95673671987960562</v>
      </c>
      <c r="BD788" s="36">
        <f t="shared" si="1811"/>
        <v>0.4933933671292427</v>
      </c>
      <c r="BE788" s="36">
        <f t="shared" si="1811"/>
        <v>3.0050014378879775E-2</v>
      </c>
      <c r="BF788" s="36">
        <f t="shared" si="1811"/>
        <v>0.45842227858265089</v>
      </c>
      <c r="BG788" s="36">
        <f t="shared" si="1811"/>
        <v>-4.9210741677120362E-3</v>
      </c>
      <c r="BH788" s="36">
        <f t="shared" si="1811"/>
        <v>-0.46826442691807496</v>
      </c>
      <c r="BI788" s="36">
        <f t="shared" si="1811"/>
        <v>3.6356157989417492E-2</v>
      </c>
      <c r="BJ788" s="36">
        <f t="shared" si="1811"/>
        <v>-0.42698719476094543</v>
      </c>
      <c r="BK788" s="36">
        <f t="shared" ref="BK788:CP788" si="1812">SUMPRODUCT(AH$3:AH$6,$B788:$B791)</f>
        <v>-0.89033054751130836</v>
      </c>
      <c r="BL788" s="36">
        <f t="shared" si="1812"/>
        <v>-0.3857099626038159</v>
      </c>
      <c r="BM788" s="36">
        <f t="shared" si="1812"/>
        <v>-0.84905331535417883</v>
      </c>
      <c r="BN788" s="36">
        <f t="shared" si="1812"/>
        <v>-1.3123966681045418</v>
      </c>
      <c r="BO788" s="36">
        <f t="shared" si="1812"/>
        <v>0.82441130266346119</v>
      </c>
      <c r="BP788" s="36">
        <f t="shared" si="1812"/>
        <v>0.36106794991309832</v>
      </c>
      <c r="BQ788" s="36">
        <f t="shared" si="1812"/>
        <v>-0.10227540283726461</v>
      </c>
      <c r="BR788" s="36">
        <f t="shared" si="1812"/>
        <v>0.40234518207022785</v>
      </c>
      <c r="BS788" s="36">
        <f t="shared" si="1812"/>
        <v>-6.0998170680135057E-2</v>
      </c>
      <c r="BT788" s="36">
        <f t="shared" si="1812"/>
        <v>-0.524341523430498</v>
      </c>
      <c r="BU788" s="36">
        <f t="shared" si="1812"/>
        <v>-1.9720938523005549E-2</v>
      </c>
      <c r="BV788" s="36">
        <f t="shared" si="1812"/>
        <v>-0.48306429127336847</v>
      </c>
      <c r="BW788" s="36">
        <f t="shared" si="1812"/>
        <v>-0.94640764402373145</v>
      </c>
      <c r="BX788" s="36">
        <f t="shared" si="1812"/>
        <v>1.3123966681045418</v>
      </c>
      <c r="BY788" s="36">
        <f t="shared" si="1812"/>
        <v>0.84905331535417883</v>
      </c>
      <c r="BZ788" s="36">
        <f t="shared" si="1812"/>
        <v>0.3857099626038159</v>
      </c>
      <c r="CA788" s="36">
        <f t="shared" si="1812"/>
        <v>0.89033054751130836</v>
      </c>
      <c r="CB788" s="36">
        <f t="shared" si="1812"/>
        <v>0.42698719476094543</v>
      </c>
      <c r="CC788" s="36">
        <f t="shared" si="1812"/>
        <v>-3.6356157989417492E-2</v>
      </c>
      <c r="CD788" s="36">
        <f t="shared" si="1812"/>
        <v>0.46826442691807496</v>
      </c>
      <c r="CE788" s="36">
        <f t="shared" si="1812"/>
        <v>4.9210741677120362E-3</v>
      </c>
      <c r="CF788" s="36">
        <f t="shared" si="1812"/>
        <v>-0.45842227858265089</v>
      </c>
      <c r="CG788" s="36">
        <f t="shared" si="1812"/>
        <v>-3.0050014378879775E-2</v>
      </c>
      <c r="CH788" s="36">
        <f t="shared" si="1812"/>
        <v>-0.4933933671292427</v>
      </c>
      <c r="CI788" s="36">
        <f t="shared" si="1812"/>
        <v>-0.95673671987960562</v>
      </c>
      <c r="CJ788" s="36">
        <f t="shared" si="1812"/>
        <v>-0.45211613497211317</v>
      </c>
      <c r="CK788" s="36">
        <f t="shared" si="1812"/>
        <v>-0.9154594877224761</v>
      </c>
      <c r="CL788" s="36">
        <f t="shared" si="1812"/>
        <v>-1.378802840472839</v>
      </c>
      <c r="CM788" s="36">
        <f t="shared" si="1812"/>
        <v>-0.87418225556534646</v>
      </c>
      <c r="CN788" s="36">
        <f t="shared" si="1812"/>
        <v>-1.3375256083157094</v>
      </c>
      <c r="CO788" s="36">
        <f t="shared" si="1812"/>
        <v>-1.8008689610660724</v>
      </c>
      <c r="CP788" s="36">
        <f t="shared" si="1812"/>
        <v>0.33593900970193058</v>
      </c>
      <c r="CQ788" s="36">
        <f t="shared" ref="CQ788:DG788" si="1813">SUMPRODUCT(BN$3:BN$6,$B788:$B791)</f>
        <v>-0.12740434304843234</v>
      </c>
      <c r="CR788" s="36">
        <f t="shared" si="1813"/>
        <v>-0.59074769579879527</v>
      </c>
      <c r="CS788" s="36">
        <f t="shared" si="1813"/>
        <v>-8.6127110891302816E-2</v>
      </c>
      <c r="CT788" s="36">
        <f t="shared" si="1813"/>
        <v>-0.54947046364166574</v>
      </c>
      <c r="CU788" s="36">
        <f t="shared" si="1813"/>
        <v>-1.0128138163920286</v>
      </c>
      <c r="CV788" s="36">
        <f t="shared" si="1813"/>
        <v>-0.5081932314845361</v>
      </c>
      <c r="CW788" s="36">
        <f t="shared" si="1813"/>
        <v>-0.97153658423489908</v>
      </c>
      <c r="CX788" s="36">
        <f t="shared" si="1813"/>
        <v>-1.4348799369852621</v>
      </c>
      <c r="CY788" s="36">
        <f t="shared" si="1813"/>
        <v>0.82392437514301109</v>
      </c>
      <c r="CZ788" s="36">
        <f t="shared" si="1813"/>
        <v>0.36058102239264817</v>
      </c>
      <c r="DA788" s="36">
        <f t="shared" si="1813"/>
        <v>-0.10276233035771476</v>
      </c>
      <c r="DB788" s="36">
        <f t="shared" si="1813"/>
        <v>0.40185825454977769</v>
      </c>
      <c r="DC788" s="36">
        <f t="shared" si="1813"/>
        <v>-6.1485098200585231E-2</v>
      </c>
      <c r="DD788" s="36">
        <f t="shared" si="1813"/>
        <v>-0.52482845095094821</v>
      </c>
      <c r="DE788" s="36">
        <f t="shared" si="1813"/>
        <v>-2.0207866043455702E-2</v>
      </c>
      <c r="DF788" s="36">
        <f t="shared" si="1813"/>
        <v>-0.48355121879381863</v>
      </c>
      <c r="DG788" s="36">
        <f t="shared" si="1813"/>
        <v>-0.94689457154418155</v>
      </c>
    </row>
    <row r="789" spans="1:111" ht="13.15" x14ac:dyDescent="0.35">
      <c r="B789" s="35">
        <f t="shared" ref="B789:B791" si="1814">K782</f>
        <v>0.42698719476094543</v>
      </c>
      <c r="D789" s="35">
        <f>$CE$4-$CE$7*SUMPRODUCT($B$4:$CD$4,AE790:DG790)</f>
        <v>0</v>
      </c>
      <c r="F789" s="37" t="s">
        <v>364</v>
      </c>
      <c r="H789" s="35">
        <f t="shared" si="1810"/>
        <v>1.5292162930368716E-5</v>
      </c>
      <c r="I789" s="35">
        <f t="shared" si="1810"/>
        <v>-2.605236053594185E-3</v>
      </c>
      <c r="J789" s="35">
        <f t="shared" si="1810"/>
        <v>-4.8665533253333454E-5</v>
      </c>
      <c r="K789" s="35">
        <f t="shared" si="1810"/>
        <v>5.1602188569054887E-5</v>
      </c>
      <c r="M789" s="35">
        <v>3.911664702324016E-18</v>
      </c>
      <c r="N789" s="35">
        <f>IFERROR(M789/(MAX(ABS(M788),ABS(M789),ABS(M790),ABS(M791))),0)</f>
        <v>5.6558928596733274E-3</v>
      </c>
      <c r="P789" s="35">
        <f>L840</f>
        <v>0</v>
      </c>
      <c r="R789" s="35">
        <f>H840*J840</f>
        <v>-6.1659156781329273E-18</v>
      </c>
      <c r="T789" s="35">
        <f>P789-D789</f>
        <v>0</v>
      </c>
      <c r="V789" s="35">
        <v>-7.3886999932786969E-18</v>
      </c>
      <c r="X789" s="35">
        <v>1.2761404205164228E-5</v>
      </c>
      <c r="Y789" s="35">
        <v>-2.6052217398939812E-3</v>
      </c>
      <c r="Z789" s="35">
        <v>-4.8648066705617693E-5</v>
      </c>
      <c r="AA789" s="35">
        <v>5.157970611738022E-5</v>
      </c>
      <c r="AC789" s="43">
        <f t="shared" ref="AC789:AC790" si="1815">SUM(AE789:DG789)</f>
        <v>103.79476315504535</v>
      </c>
      <c r="AD789" s="37" t="s">
        <v>365</v>
      </c>
      <c r="AE789" s="35">
        <f>EXP(AE788)</f>
        <v>2.5776923779511769</v>
      </c>
      <c r="AF789" s="35">
        <f t="shared" ref="AF789:CQ789" si="1816">EXP(AF788)</f>
        <v>1.621823638337853</v>
      </c>
      <c r="AG789" s="35">
        <f t="shared" si="1816"/>
        <v>1.0204134272849412</v>
      </c>
      <c r="AH789" s="35">
        <f t="shared" si="1816"/>
        <v>1.6901688766440897</v>
      </c>
      <c r="AI789" s="35">
        <f t="shared" si="1816"/>
        <v>1.0634146496189227</v>
      </c>
      <c r="AJ789" s="35">
        <f t="shared" si="1816"/>
        <v>0.66907557738815671</v>
      </c>
      <c r="AK789" s="35">
        <f t="shared" si="1816"/>
        <v>1.1082279856244546</v>
      </c>
      <c r="AL789" s="35">
        <f t="shared" si="1816"/>
        <v>0.69727107824319512</v>
      </c>
      <c r="AM789" s="35">
        <f t="shared" si="1816"/>
        <v>0.43870662251907988</v>
      </c>
      <c r="AN789" s="35">
        <f t="shared" si="1816"/>
        <v>3.7168762419801284</v>
      </c>
      <c r="AO789" s="35">
        <f t="shared" si="1816"/>
        <v>2.3385714298503903</v>
      </c>
      <c r="AP789" s="35">
        <f t="shared" si="1816"/>
        <v>1.4713743413740863</v>
      </c>
      <c r="AQ789" s="35">
        <f t="shared" si="1816"/>
        <v>2.4371211228571377</v>
      </c>
      <c r="AR789" s="35">
        <f t="shared" si="1816"/>
        <v>1.5333794987917913</v>
      </c>
      <c r="AS789" s="35">
        <f t="shared" si="1816"/>
        <v>0.96476644729027439</v>
      </c>
      <c r="AT789" s="35">
        <f t="shared" si="1816"/>
        <v>1.5979976143386994</v>
      </c>
      <c r="AU789" s="35">
        <f t="shared" si="1816"/>
        <v>1.0054226513258078</v>
      </c>
      <c r="AV789" s="35">
        <f t="shared" si="1816"/>
        <v>0.63258837105169763</v>
      </c>
      <c r="AW789" s="35">
        <f t="shared" si="1816"/>
        <v>6.0549066572089423</v>
      </c>
      <c r="AX789" s="35">
        <f t="shared" si="1816"/>
        <v>3.8096053775027645</v>
      </c>
      <c r="AY789" s="35">
        <f t="shared" si="1816"/>
        <v>2.3969144288985471</v>
      </c>
      <c r="AZ789" s="35">
        <f t="shared" si="1816"/>
        <v>3.9701458834020302</v>
      </c>
      <c r="BA789" s="35">
        <f t="shared" si="1816"/>
        <v>2.4979227530900845</v>
      </c>
      <c r="BB789" s="35">
        <f t="shared" si="1816"/>
        <v>1.5716344597036314</v>
      </c>
      <c r="BC789" s="35">
        <f t="shared" si="1816"/>
        <v>2.6031876671010048</v>
      </c>
      <c r="BD789" s="35">
        <f t="shared" si="1816"/>
        <v>1.6378646768120848</v>
      </c>
      <c r="BE789" s="35">
        <f t="shared" si="1816"/>
        <v>1.0305060727858271</v>
      </c>
      <c r="BF789" s="35">
        <f t="shared" si="1816"/>
        <v>1.5815767280475905</v>
      </c>
      <c r="BG789" s="35">
        <f t="shared" si="1816"/>
        <v>0.9950910144799302</v>
      </c>
      <c r="BH789" s="35">
        <f t="shared" si="1816"/>
        <v>0.62608794726075456</v>
      </c>
      <c r="BI789" s="35">
        <f t="shared" si="1816"/>
        <v>1.0370251255098608</v>
      </c>
      <c r="BJ789" s="35">
        <f t="shared" si="1816"/>
        <v>0.65247190723315496</v>
      </c>
      <c r="BK789" s="35">
        <f t="shared" si="1816"/>
        <v>0.41052003394726111</v>
      </c>
      <c r="BL789" s="35">
        <f t="shared" si="1816"/>
        <v>0.67996771314807958</v>
      </c>
      <c r="BM789" s="35">
        <f t="shared" si="1816"/>
        <v>0.42781975068980688</v>
      </c>
      <c r="BN789" s="35">
        <f t="shared" si="1816"/>
        <v>0.26917416156850565</v>
      </c>
      <c r="BO789" s="35">
        <f t="shared" si="1816"/>
        <v>2.2805378235323692</v>
      </c>
      <c r="BP789" s="35">
        <f t="shared" si="1816"/>
        <v>1.4348609562434025</v>
      </c>
      <c r="BQ789" s="35">
        <f t="shared" si="1816"/>
        <v>0.90278088901098585</v>
      </c>
      <c r="BR789" s="35">
        <f t="shared" si="1816"/>
        <v>1.495327403810583</v>
      </c>
      <c r="BS789" s="35">
        <f t="shared" si="1816"/>
        <v>0.94082496084422584</v>
      </c>
      <c r="BT789" s="35">
        <f t="shared" si="1816"/>
        <v>0.59194501798862476</v>
      </c>
      <c r="BU789" s="35">
        <f t="shared" si="1816"/>
        <v>0.98047224716646353</v>
      </c>
      <c r="BV789" s="35">
        <f t="shared" si="1816"/>
        <v>0.61689016144459541</v>
      </c>
      <c r="BW789" s="35">
        <f t="shared" si="1816"/>
        <v>0.3881328333228477</v>
      </c>
      <c r="BX789" s="35">
        <f t="shared" si="1816"/>
        <v>3.7150668332090144</v>
      </c>
      <c r="BY789" s="35">
        <f t="shared" si="1816"/>
        <v>2.3374329922534494</v>
      </c>
      <c r="BZ789" s="35">
        <f t="shared" si="1816"/>
        <v>1.4706580631163373</v>
      </c>
      <c r="CA789" s="35">
        <f t="shared" si="1816"/>
        <v>2.4359347103836315</v>
      </c>
      <c r="CB789" s="35">
        <f t="shared" si="1816"/>
        <v>1.532633035865955</v>
      </c>
      <c r="CC789" s="35">
        <f t="shared" si="1816"/>
        <v>0.96429679031001581</v>
      </c>
      <c r="CD789" s="35">
        <f t="shared" si="1816"/>
        <v>1.5972196947332669</v>
      </c>
      <c r="CE789" s="35">
        <f t="shared" si="1816"/>
        <v>1.0049332025399058</v>
      </c>
      <c r="CF789" s="35">
        <f t="shared" si="1816"/>
        <v>0.63228042134539386</v>
      </c>
      <c r="CG789" s="35">
        <f t="shared" si="1816"/>
        <v>0.97039699853164563</v>
      </c>
      <c r="CH789" s="35">
        <f t="shared" si="1816"/>
        <v>0.61055105110782715</v>
      </c>
      <c r="CI789" s="35">
        <f t="shared" si="1816"/>
        <v>0.38414441365022017</v>
      </c>
      <c r="CJ789" s="35">
        <f t="shared" si="1816"/>
        <v>0.63628027104252571</v>
      </c>
      <c r="CK789" s="35">
        <f t="shared" si="1816"/>
        <v>0.40033263589233831</v>
      </c>
      <c r="CL789" s="35">
        <f t="shared" si="1816"/>
        <v>0.25187991307339491</v>
      </c>
      <c r="CM789" s="35">
        <f t="shared" si="1816"/>
        <v>0.41720304569217748</v>
      </c>
      <c r="CN789" s="35">
        <f t="shared" si="1816"/>
        <v>0.26249437957679234</v>
      </c>
      <c r="CO789" s="35">
        <f t="shared" si="1816"/>
        <v>0.16515531231342848</v>
      </c>
      <c r="CP789" s="35">
        <f t="shared" si="1816"/>
        <v>1.3992536813092964</v>
      </c>
      <c r="CQ789" s="35">
        <f t="shared" si="1816"/>
        <v>0.88037762604644676</v>
      </c>
      <c r="CR789" s="35">
        <f t="shared" ref="CR789:DG789" si="1817">EXP(CR788)</f>
        <v>0.55391297146200191</v>
      </c>
      <c r="CS789" s="35">
        <f t="shared" si="1817"/>
        <v>0.91747760241211918</v>
      </c>
      <c r="CT789" s="35">
        <f t="shared" si="1817"/>
        <v>0.57725540718718626</v>
      </c>
      <c r="CU789" s="35">
        <f t="shared" si="1817"/>
        <v>0.36319557474838976</v>
      </c>
      <c r="CV789" s="35">
        <f t="shared" si="1817"/>
        <v>0.60158151604092425</v>
      </c>
      <c r="CW789" s="35">
        <f t="shared" si="1817"/>
        <v>0.37850099237899543</v>
      </c>
      <c r="CX789" s="35">
        <f t="shared" si="1817"/>
        <v>0.23814395457944643</v>
      </c>
      <c r="CY789" s="35">
        <f t="shared" si="1817"/>
        <v>2.2794276372167341</v>
      </c>
      <c r="CZ789" s="35">
        <f t="shared" si="1817"/>
        <v>1.4341624530298083</v>
      </c>
      <c r="DA789" s="35">
        <f t="shared" si="1817"/>
        <v>0.90234140715777789</v>
      </c>
      <c r="DB789" s="35">
        <f t="shared" si="1817"/>
        <v>1.4945994649866903</v>
      </c>
      <c r="DC789" s="35">
        <f t="shared" si="1817"/>
        <v>0.9403669587948148</v>
      </c>
      <c r="DD789" s="35">
        <f t="shared" si="1817"/>
        <v>0.5916568538319954</v>
      </c>
      <c r="DE789" s="35">
        <f t="shared" si="1817"/>
        <v>0.9799949444616225</v>
      </c>
      <c r="DF789" s="35">
        <f t="shared" si="1817"/>
        <v>0.61658985376786279</v>
      </c>
      <c r="DG789" s="35">
        <f t="shared" si="1817"/>
        <v>0.38794388677008401</v>
      </c>
    </row>
    <row r="790" spans="1:111" ht="13.15" x14ac:dyDescent="0.35">
      <c r="B790" s="36">
        <f t="shared" si="1814"/>
        <v>-0.4220661205932334</v>
      </c>
      <c r="D790" s="36">
        <f>$CE$5-$CE$7*SUMPRODUCT($B$5:$CD$5,AE790:DG790)</f>
        <v>0</v>
      </c>
      <c r="F790" s="36">
        <f>SUMPRODUCT($B$7:$CD$7, LN(AE790:DG790))</f>
        <v>-2480.3390488774944</v>
      </c>
      <c r="H790" s="36">
        <f t="shared" si="1810"/>
        <v>1.8660534292610142E-5</v>
      </c>
      <c r="I790" s="36">
        <f t="shared" si="1810"/>
        <v>-4.8665533253333454E-5</v>
      </c>
      <c r="J790" s="36">
        <f t="shared" si="1810"/>
        <v>-2.7965513225115075E-3</v>
      </c>
      <c r="K790" s="36">
        <f t="shared" si="1810"/>
        <v>7.6494714279976396E-5</v>
      </c>
      <c r="M790" s="36">
        <v>4.7732785513258955E-18</v>
      </c>
      <c r="N790" s="36">
        <f>IFERROR(M790/(MAX(ABS(M788),ABS(M789),ABS(M790),ABS(M791))),0)</f>
        <v>6.901704039110587E-3</v>
      </c>
      <c r="P790" s="36">
        <f>L841</f>
        <v>0</v>
      </c>
      <c r="R790" s="36">
        <f>H841*J841</f>
        <v>-7.5240684709581342E-18</v>
      </c>
      <c r="T790" s="36">
        <f>P790-D790</f>
        <v>0</v>
      </c>
      <c r="V790" s="36">
        <v>-9.0161928191711359E-18</v>
      </c>
      <c r="X790" s="36">
        <v>1.5572330864943536E-5</v>
      </c>
      <c r="Y790" s="36">
        <v>-4.8648066705617693E-5</v>
      </c>
      <c r="Z790" s="36">
        <v>-2.7965300086454374E-3</v>
      </c>
      <c r="AA790" s="36">
        <v>7.6467279667726489E-5</v>
      </c>
      <c r="AC790" s="44">
        <f t="shared" si="1815"/>
        <v>1.0000000000000007</v>
      </c>
      <c r="AD790" s="37" t="s">
        <v>366</v>
      </c>
      <c r="AE790" s="36">
        <f t="shared" ref="AE790:BJ790" si="1818">AE789/$AC789</f>
        <v>2.4834512836651512E-2</v>
      </c>
      <c r="AF790" s="36">
        <f t="shared" si="1818"/>
        <v>1.5625293502671458E-2</v>
      </c>
      <c r="AG790" s="36">
        <f t="shared" si="1818"/>
        <v>9.8310685073839405E-3</v>
      </c>
      <c r="AH790" s="36">
        <f t="shared" si="1818"/>
        <v>1.6283758691364503E-2</v>
      </c>
      <c r="AI790" s="36">
        <f t="shared" si="1818"/>
        <v>1.0245359373578679E-2</v>
      </c>
      <c r="AJ790" s="36">
        <f t="shared" si="1818"/>
        <v>6.4461400272065048E-3</v>
      </c>
      <c r="AK790" s="36">
        <f t="shared" si="1818"/>
        <v>1.0677108863084147E-2</v>
      </c>
      <c r="AL790" s="36">
        <f t="shared" si="1818"/>
        <v>6.7177866883479809E-3</v>
      </c>
      <c r="AM790" s="36">
        <f t="shared" si="1818"/>
        <v>4.2266739591067205E-3</v>
      </c>
      <c r="AN790" s="36">
        <f t="shared" si="1818"/>
        <v>3.5809862935261734E-2</v>
      </c>
      <c r="AO790" s="36">
        <f t="shared" si="1818"/>
        <v>2.2530726587401198E-2</v>
      </c>
      <c r="AP790" s="36">
        <f t="shared" si="1818"/>
        <v>1.4175805181771972E-2</v>
      </c>
      <c r="AQ790" s="36">
        <f t="shared" si="1818"/>
        <v>2.3480193497013361E-2</v>
      </c>
      <c r="AR790" s="36">
        <f t="shared" si="1818"/>
        <v>1.4773187511409196E-2</v>
      </c>
      <c r="AS790" s="36">
        <f t="shared" si="1818"/>
        <v>9.294943386008182E-3</v>
      </c>
      <c r="AT790" s="36">
        <f t="shared" si="1818"/>
        <v>1.5395744118146509E-2</v>
      </c>
      <c r="AU790" s="36">
        <f t="shared" si="1818"/>
        <v>9.6866414139212317E-3</v>
      </c>
      <c r="AV790" s="36">
        <f t="shared" si="1818"/>
        <v>6.094607780035656E-3</v>
      </c>
      <c r="AW790" s="36">
        <f t="shared" si="1818"/>
        <v>5.8335377172780034E-2</v>
      </c>
      <c r="AX790" s="36">
        <f t="shared" si="1818"/>
        <v>3.6703252280773514E-2</v>
      </c>
      <c r="AY790" s="36">
        <f t="shared" si="1818"/>
        <v>2.3092826227833017E-2</v>
      </c>
      <c r="AZ790" s="36">
        <f t="shared" si="1818"/>
        <v>3.8249963319166226E-2</v>
      </c>
      <c r="BA790" s="36">
        <f t="shared" si="1818"/>
        <v>2.4065980567427724E-2</v>
      </c>
      <c r="BB790" s="36">
        <f t="shared" si="1818"/>
        <v>1.5141751008728383E-2</v>
      </c>
      <c r="BC790" s="36">
        <f t="shared" si="1818"/>
        <v>2.508014458506394E-2</v>
      </c>
      <c r="BD790" s="36">
        <f t="shared" si="1818"/>
        <v>1.5779839242616646E-2</v>
      </c>
      <c r="BE790" s="36">
        <f t="shared" si="1818"/>
        <v>9.9283050653190437E-3</v>
      </c>
      <c r="BF790" s="36">
        <f t="shared" si="1818"/>
        <v>1.5237538773368375E-2</v>
      </c>
      <c r="BG790" s="36">
        <f t="shared" si="1818"/>
        <v>9.5871023183847406E-3</v>
      </c>
      <c r="BH790" s="36">
        <f t="shared" si="1818"/>
        <v>6.0319801137319823E-3</v>
      </c>
      <c r="BI790" s="36">
        <f t="shared" si="1818"/>
        <v>9.9911122101679194E-3</v>
      </c>
      <c r="BJ790" s="36">
        <f t="shared" si="1818"/>
        <v>6.2861736700387571E-3</v>
      </c>
      <c r="BK790" s="36">
        <f t="shared" ref="BK790:CP790" si="1819">BK789/$AC789</f>
        <v>3.9551131624438437E-3</v>
      </c>
      <c r="BL790" s="36">
        <f t="shared" si="1819"/>
        <v>6.5510791920432949E-3</v>
      </c>
      <c r="BM790" s="36">
        <f t="shared" si="1819"/>
        <v>4.1217855090698863E-3</v>
      </c>
      <c r="BN790" s="36">
        <f t="shared" si="1819"/>
        <v>2.5933308520240251E-3</v>
      </c>
      <c r="BO790" s="36">
        <f t="shared" si="1819"/>
        <v>2.197160775949528E-2</v>
      </c>
      <c r="BP790" s="36">
        <f t="shared" si="1819"/>
        <v>1.382402071769317E-2</v>
      </c>
      <c r="BQ790" s="36">
        <f t="shared" si="1819"/>
        <v>8.6977498822598618E-3</v>
      </c>
      <c r="BR790" s="36">
        <f t="shared" si="1819"/>
        <v>1.4406578505091919E-2</v>
      </c>
      <c r="BS790" s="36">
        <f t="shared" si="1819"/>
        <v>9.0642815903809251E-3</v>
      </c>
      <c r="BT790" s="36">
        <f t="shared" si="1819"/>
        <v>5.7030335634987283E-3</v>
      </c>
      <c r="BU790" s="36">
        <f t="shared" si="1819"/>
        <v>9.4462593040639722E-3</v>
      </c>
      <c r="BV790" s="36">
        <f t="shared" si="1819"/>
        <v>5.9433649896488937E-3</v>
      </c>
      <c r="BW790" s="36">
        <f t="shared" si="1819"/>
        <v>3.7394259741511922E-3</v>
      </c>
      <c r="BX790" s="36">
        <f t="shared" si="1819"/>
        <v>3.5792430372036832E-2</v>
      </c>
      <c r="BY790" s="36">
        <f t="shared" si="1819"/>
        <v>2.2519758427136306E-2</v>
      </c>
      <c r="BZ790" s="36">
        <f t="shared" si="1819"/>
        <v>1.4168904272362129E-2</v>
      </c>
      <c r="CA790" s="36">
        <f t="shared" si="1819"/>
        <v>2.3468763127720702E-2</v>
      </c>
      <c r="CB790" s="36">
        <f t="shared" si="1819"/>
        <v>1.476599579091053E-2</v>
      </c>
      <c r="CC790" s="36">
        <f t="shared" si="1819"/>
        <v>9.2904185240018297E-3</v>
      </c>
      <c r="CD790" s="36">
        <f t="shared" si="1819"/>
        <v>1.5388249331494601E-2</v>
      </c>
      <c r="CE790" s="36">
        <f t="shared" si="1819"/>
        <v>9.6819258697933373E-3</v>
      </c>
      <c r="CF790" s="36">
        <f t="shared" si="1819"/>
        <v>6.091640870174859E-3</v>
      </c>
      <c r="CG790" s="36">
        <f t="shared" si="1819"/>
        <v>9.3491903544507069E-3</v>
      </c>
      <c r="CH790" s="36">
        <f t="shared" si="1819"/>
        <v>5.8822914812744955E-3</v>
      </c>
      <c r="CI790" s="36">
        <f t="shared" si="1819"/>
        <v>3.7009999538839679E-3</v>
      </c>
      <c r="CJ790" s="36">
        <f t="shared" si="1819"/>
        <v>6.1301770118408604E-3</v>
      </c>
      <c r="CK790" s="36">
        <f t="shared" si="1819"/>
        <v>3.8569637207450827E-3</v>
      </c>
      <c r="CL790" s="36">
        <f t="shared" si="1819"/>
        <v>2.4267111886670492E-3</v>
      </c>
      <c r="CM790" s="36">
        <f t="shared" si="1819"/>
        <v>4.0194999536631026E-3</v>
      </c>
      <c r="CN790" s="36">
        <f t="shared" si="1819"/>
        <v>2.5289751775307442E-3</v>
      </c>
      <c r="CO790" s="36">
        <f t="shared" si="1819"/>
        <v>1.5911719174764596E-3</v>
      </c>
      <c r="CP790" s="36">
        <f t="shared" si="1819"/>
        <v>1.3480966079368911E-2</v>
      </c>
      <c r="CQ790" s="36">
        <f t="shared" ref="CQ790:DG790" si="1820">CQ789/$AC789</f>
        <v>8.4819079429986882E-3</v>
      </c>
      <c r="CR790" s="36">
        <f t="shared" si="1820"/>
        <v>5.3366177119609027E-3</v>
      </c>
      <c r="CS790" s="36">
        <f t="shared" si="1820"/>
        <v>8.839343860167782E-3</v>
      </c>
      <c r="CT790" s="36">
        <f t="shared" si="1820"/>
        <v>5.5615080148590955E-3</v>
      </c>
      <c r="CU790" s="36">
        <f t="shared" si="1820"/>
        <v>3.4991705140832554E-3</v>
      </c>
      <c r="CV790" s="36">
        <f t="shared" si="1820"/>
        <v>5.7958754156247818E-3</v>
      </c>
      <c r="CW790" s="36">
        <f t="shared" si="1820"/>
        <v>3.6466289904588207E-3</v>
      </c>
      <c r="CX790" s="36">
        <f t="shared" si="1820"/>
        <v>2.2943735053734308E-3</v>
      </c>
      <c r="CY790" s="36">
        <f t="shared" si="1820"/>
        <v>2.1960911783302565E-2</v>
      </c>
      <c r="CZ790" s="36">
        <f t="shared" si="1820"/>
        <v>1.3817291060123155E-2</v>
      </c>
      <c r="DA790" s="36">
        <f t="shared" si="1820"/>
        <v>8.6935157394201941E-3</v>
      </c>
      <c r="DB790" s="36">
        <f t="shared" si="1820"/>
        <v>1.439956525315352E-2</v>
      </c>
      <c r="DC790" s="36">
        <f t="shared" si="1820"/>
        <v>9.0598690166104456E-3</v>
      </c>
      <c r="DD790" s="36">
        <f t="shared" si="1820"/>
        <v>5.7002572754869824E-3</v>
      </c>
      <c r="DE790" s="36">
        <f t="shared" si="1820"/>
        <v>9.4416607801083088E-3</v>
      </c>
      <c r="DF790" s="36">
        <f t="shared" si="1820"/>
        <v>5.9404717061382019E-3</v>
      </c>
      <c r="DG790" s="36">
        <f t="shared" si="1820"/>
        <v>3.737605587967725E-3</v>
      </c>
    </row>
    <row r="791" spans="1:111" x14ac:dyDescent="0.35">
      <c r="B791" s="35">
        <f t="shared" si="1814"/>
        <v>-0.46334335275036292</v>
      </c>
      <c r="D791" s="35">
        <f>$CE$6-$CE$7*SUMPRODUCT($B$6:$CD$6,AE790:DG790)</f>
        <v>0</v>
      </c>
      <c r="H791" s="35">
        <f t="shared" si="1810"/>
        <v>-2.4019317800197089E-5</v>
      </c>
      <c r="I791" s="35">
        <f t="shared" si="1810"/>
        <v>5.1602188569054887E-5</v>
      </c>
      <c r="J791" s="35">
        <f t="shared" si="1810"/>
        <v>7.6494714279976396E-5</v>
      </c>
      <c r="K791" s="35">
        <f t="shared" si="1810"/>
        <v>-2.8589637026645385E-3</v>
      </c>
      <c r="M791" s="35">
        <v>-6.1440306411035921E-18</v>
      </c>
      <c r="N791" s="35">
        <f>IFERROR(M791/(MAX(ABS(M788),ABS(M789),ABS(M790),ABS(M791))),0)</f>
        <v>-8.8836803962226429E-3</v>
      </c>
      <c r="P791" s="35">
        <f>L842</f>
        <v>0</v>
      </c>
      <c r="R791" s="35">
        <f>H842*J842</f>
        <v>9.6847704851599833E-18</v>
      </c>
      <c r="T791" s="35">
        <f>P791-D791</f>
        <v>0</v>
      </c>
      <c r="V791" s="35">
        <v>1.1605391210973452E-17</v>
      </c>
      <c r="X791" s="35">
        <v>-2.0044268726165113E-5</v>
      </c>
      <c r="Y791" s="35">
        <v>5.157970611738022E-5</v>
      </c>
      <c r="Z791" s="35">
        <v>7.6467279667726489E-5</v>
      </c>
      <c r="AA791" s="35">
        <v>-2.8589283895990056E-3</v>
      </c>
    </row>
    <row r="792" spans="1:111" x14ac:dyDescent="0.35">
      <c r="B792" s="3"/>
    </row>
    <row r="793" spans="1:111" ht="13.5" thickBot="1" x14ac:dyDescent="0.4">
      <c r="B793" s="39" t="s">
        <v>367</v>
      </c>
      <c r="D793" s="39" t="s">
        <v>368</v>
      </c>
      <c r="E793" s="39" t="s">
        <v>369</v>
      </c>
      <c r="F793" s="39" t="s">
        <v>370</v>
      </c>
      <c r="H793" s="39" t="s">
        <v>347</v>
      </c>
      <c r="I793" s="39" t="s">
        <v>371</v>
      </c>
      <c r="J793" s="39" t="s">
        <v>372</v>
      </c>
      <c r="K793" s="39" t="s">
        <v>349</v>
      </c>
      <c r="L793" s="39" t="s">
        <v>373</v>
      </c>
      <c r="M793" s="39" t="s">
        <v>374</v>
      </c>
    </row>
    <row r="794" spans="1:111" ht="13.15" thickTop="1" x14ac:dyDescent="0.35">
      <c r="B794" s="32">
        <v>1</v>
      </c>
      <c r="D794" s="32">
        <v>0</v>
      </c>
      <c r="E794" s="32"/>
      <c r="F794" s="32" t="b">
        <v>0</v>
      </c>
      <c r="H794" s="32">
        <v>0</v>
      </c>
      <c r="I794" s="32">
        <f>B788</f>
        <v>-0.48847229296153066</v>
      </c>
      <c r="J794" s="32">
        <f>IF(SUMPRODUCT(L794:L797,N788:N791)&gt;0,N788,-N788)</f>
        <v>1</v>
      </c>
      <c r="K794" s="32">
        <f>I794+J794*H794</f>
        <v>-0.48847229296153066</v>
      </c>
      <c r="L794" s="32">
        <f>D788</f>
        <v>2.5579538487363607E-13</v>
      </c>
      <c r="M794" s="32">
        <f>SUMPRODUCT(L794:L797,J794:J797)</f>
        <v>2.5579538487363607E-13</v>
      </c>
    </row>
    <row r="795" spans="1:111" ht="13.5" thickBot="1" x14ac:dyDescent="0.4">
      <c r="H795" s="33">
        <f>H794</f>
        <v>0</v>
      </c>
      <c r="I795" s="33">
        <f>B789</f>
        <v>0.42698719476094543</v>
      </c>
      <c r="J795" s="32">
        <f>IF(SUMPRODUCT(L794:L797,N788:N791)&gt;0,N789,-N789)</f>
        <v>-5.6558928596733274E-3</v>
      </c>
      <c r="K795" s="33">
        <f t="shared" ref="K795:K797" si="1821">I795+J795*H795</f>
        <v>0.42698719476094543</v>
      </c>
      <c r="L795" s="32">
        <f>D789</f>
        <v>0</v>
      </c>
      <c r="M795" s="39" t="s">
        <v>375</v>
      </c>
    </row>
    <row r="796" spans="1:111" ht="13.15" thickTop="1" x14ac:dyDescent="0.35">
      <c r="H796" s="33">
        <f t="shared" ref="H796:H797" si="1822">H795</f>
        <v>0</v>
      </c>
      <c r="I796" s="32">
        <f>B790</f>
        <v>-0.4220661205932334</v>
      </c>
      <c r="J796" s="32">
        <f>IF(SUMPRODUCT(L794:L797,N788:N791)&gt;0,N790,-N790)</f>
        <v>-6.901704039110587E-3</v>
      </c>
      <c r="K796" s="32">
        <f t="shared" si="1821"/>
        <v>-0.4220661205932334</v>
      </c>
      <c r="L796" s="32">
        <f>D790</f>
        <v>0</v>
      </c>
      <c r="M796" s="32">
        <f>F790</f>
        <v>-2480.3390488774944</v>
      </c>
    </row>
    <row r="797" spans="1:111" x14ac:dyDescent="0.35">
      <c r="H797" s="33">
        <f t="shared" si="1822"/>
        <v>0</v>
      </c>
      <c r="I797" s="34">
        <f>B791</f>
        <v>-0.46334335275036292</v>
      </c>
      <c r="J797" s="32">
        <f>IF(SUMPRODUCT(L794:L797,N788:N791)&gt;0,N791,-N791)</f>
        <v>8.8836803962226429E-3</v>
      </c>
      <c r="K797" s="34">
        <f t="shared" si="1821"/>
        <v>-0.46334335275036292</v>
      </c>
      <c r="L797" s="32">
        <f>D791</f>
        <v>0</v>
      </c>
    </row>
    <row r="798" spans="1:111" ht="13.5" thickBot="1" x14ac:dyDescent="0.4">
      <c r="B798" s="39" t="s">
        <v>367</v>
      </c>
      <c r="D798" s="39" t="s">
        <v>368</v>
      </c>
      <c r="E798" s="39" t="s">
        <v>369</v>
      </c>
      <c r="F798" s="39" t="s">
        <v>370</v>
      </c>
      <c r="H798" s="39" t="s">
        <v>347</v>
      </c>
      <c r="I798" s="39" t="s">
        <v>371</v>
      </c>
      <c r="J798" s="39" t="s">
        <v>372</v>
      </c>
      <c r="K798" s="39" t="s">
        <v>349</v>
      </c>
      <c r="L798" s="39" t="s">
        <v>373</v>
      </c>
      <c r="M798" s="39" t="s">
        <v>374</v>
      </c>
      <c r="O798" s="45" t="s">
        <v>336</v>
      </c>
    </row>
    <row r="799" spans="1:111" ht="13.9" thickTop="1" thickBot="1" x14ac:dyDescent="0.4">
      <c r="B799" s="32">
        <f>1+B794</f>
        <v>2</v>
      </c>
      <c r="D799" s="32">
        <v>0</v>
      </c>
      <c r="E799" s="32">
        <f>H799</f>
        <v>7.1560236229811156E-15</v>
      </c>
      <c r="F799" s="32" t="b">
        <f>OR(F794,M799*M794&lt;=0)</f>
        <v>1</v>
      </c>
      <c r="H799" s="32">
        <f>ABS(H781)</f>
        <v>7.1560236229811156E-15</v>
      </c>
      <c r="I799" s="32">
        <f>I794</f>
        <v>-0.48847229296153066</v>
      </c>
      <c r="J799" s="32">
        <f>J794</f>
        <v>1</v>
      </c>
      <c r="K799" s="32">
        <f>I799+J799*H799</f>
        <v>-0.4884722929615235</v>
      </c>
      <c r="L799" s="32">
        <f>$CE$3-$CE$7*SUMPRODUCT($B$3:$CD$3,Q801:CS801)</f>
        <v>-2.3874235921539366E-12</v>
      </c>
      <c r="M799" s="32">
        <f>SUMPRODUCT(L799:L802,J799:J802)</f>
        <v>-2.3874235921539366E-12</v>
      </c>
      <c r="O799" s="46">
        <f>SUM(Q799:CS799)</f>
        <v>-1.6469506083636452</v>
      </c>
      <c r="P799" s="39" t="s">
        <v>363</v>
      </c>
      <c r="Q799" s="32">
        <f t="shared" ref="Q799:AV799" si="1823">SUMPRODUCT(B$3:B$6,$K799:$K802)</f>
        <v>0.94689457154417445</v>
      </c>
      <c r="R799" s="32">
        <f t="shared" si="1823"/>
        <v>0.48355121879381158</v>
      </c>
      <c r="S799" s="32">
        <f t="shared" si="1823"/>
        <v>2.0207866043448708E-2</v>
      </c>
      <c r="T799" s="32">
        <f t="shared" si="1823"/>
        <v>0.52482845095094099</v>
      </c>
      <c r="U799" s="32">
        <f t="shared" si="1823"/>
        <v>6.1485098200578125E-2</v>
      </c>
      <c r="V799" s="32">
        <f t="shared" si="1823"/>
        <v>-0.40185825454978474</v>
      </c>
      <c r="W799" s="32">
        <f t="shared" si="1823"/>
        <v>0.10276233035770754</v>
      </c>
      <c r="X799" s="32">
        <f t="shared" si="1823"/>
        <v>-0.36058102239265533</v>
      </c>
      <c r="Y799" s="32">
        <f t="shared" si="1823"/>
        <v>-0.8239243751430182</v>
      </c>
      <c r="Z799" s="32">
        <f t="shared" si="1823"/>
        <v>1.3128835956249847</v>
      </c>
      <c r="AA799" s="32">
        <f t="shared" si="1823"/>
        <v>0.84954024287462193</v>
      </c>
      <c r="AB799" s="32">
        <f t="shared" si="1823"/>
        <v>0.38619689012425906</v>
      </c>
      <c r="AC799" s="32">
        <f t="shared" si="1823"/>
        <v>0.89081747503175135</v>
      </c>
      <c r="AD799" s="32">
        <f t="shared" si="1823"/>
        <v>0.42747412228138848</v>
      </c>
      <c r="AE799" s="32">
        <f t="shared" si="1823"/>
        <v>-3.5869230468974389E-2</v>
      </c>
      <c r="AF799" s="32">
        <f t="shared" si="1823"/>
        <v>0.4687513544385179</v>
      </c>
      <c r="AG799" s="32">
        <f t="shared" si="1823"/>
        <v>5.4080016881550286E-3</v>
      </c>
      <c r="AH799" s="32">
        <f t="shared" si="1823"/>
        <v>-0.45793535106220784</v>
      </c>
      <c r="AI799" s="32">
        <f t="shared" si="1823"/>
        <v>1.8008689610660653</v>
      </c>
      <c r="AJ799" s="32">
        <f t="shared" si="1823"/>
        <v>1.3375256083157023</v>
      </c>
      <c r="AK799" s="32">
        <f t="shared" si="1823"/>
        <v>0.87418225556533946</v>
      </c>
      <c r="AL799" s="32">
        <f t="shared" si="1823"/>
        <v>1.3788028404728316</v>
      </c>
      <c r="AM799" s="32">
        <f t="shared" si="1823"/>
        <v>0.91545948772246888</v>
      </c>
      <c r="AN799" s="32">
        <f t="shared" si="1823"/>
        <v>0.45211613497210601</v>
      </c>
      <c r="AO799" s="32">
        <f t="shared" si="1823"/>
        <v>0.9567367198795983</v>
      </c>
      <c r="AP799" s="32">
        <f t="shared" si="1823"/>
        <v>0.49339336712923543</v>
      </c>
      <c r="AQ799" s="32">
        <f t="shared" si="1823"/>
        <v>3.0050014378872558E-2</v>
      </c>
      <c r="AR799" s="32">
        <f t="shared" si="1823"/>
        <v>0.45842227858265094</v>
      </c>
      <c r="AS799" s="32">
        <f t="shared" si="1823"/>
        <v>-4.9210741677119252E-3</v>
      </c>
      <c r="AT799" s="32">
        <f t="shared" si="1823"/>
        <v>-0.46826442691807479</v>
      </c>
      <c r="AU799" s="32">
        <f t="shared" si="1823"/>
        <v>3.6356157989417492E-2</v>
      </c>
      <c r="AV799" s="32">
        <f t="shared" si="1823"/>
        <v>-0.42698719476094538</v>
      </c>
      <c r="AW799" s="32">
        <f t="shared" ref="AW799:CB799" si="1824">SUMPRODUCT(AH$3:AH$6,$K799:$K802)</f>
        <v>-0.89033054751130825</v>
      </c>
      <c r="AX799" s="32">
        <f t="shared" si="1824"/>
        <v>-0.38570996260381596</v>
      </c>
      <c r="AY799" s="32">
        <f t="shared" si="1824"/>
        <v>-0.84905331535417883</v>
      </c>
      <c r="AZ799" s="32">
        <f t="shared" si="1824"/>
        <v>-1.3123966681045416</v>
      </c>
      <c r="BA799" s="32">
        <f t="shared" si="1824"/>
        <v>0.8244113026634613</v>
      </c>
      <c r="BB799" s="32">
        <f t="shared" si="1824"/>
        <v>0.36106794991309843</v>
      </c>
      <c r="BC799" s="32">
        <f t="shared" si="1824"/>
        <v>-0.10227540283726444</v>
      </c>
      <c r="BD799" s="32">
        <f t="shared" si="1824"/>
        <v>0.40234518207022785</v>
      </c>
      <c r="BE799" s="32">
        <f t="shared" si="1824"/>
        <v>-6.099817068013505E-2</v>
      </c>
      <c r="BF799" s="32">
        <f t="shared" si="1824"/>
        <v>-0.52434152343049789</v>
      </c>
      <c r="BG799" s="32">
        <f t="shared" si="1824"/>
        <v>-1.9720938523005604E-2</v>
      </c>
      <c r="BH799" s="32">
        <f t="shared" si="1824"/>
        <v>-0.48306429127336847</v>
      </c>
      <c r="BI799" s="32">
        <f t="shared" si="1824"/>
        <v>-0.94640764402373134</v>
      </c>
      <c r="BJ799" s="32">
        <f t="shared" si="1824"/>
        <v>1.3123966681045416</v>
      </c>
      <c r="BK799" s="32">
        <f t="shared" si="1824"/>
        <v>0.84905331535417883</v>
      </c>
      <c r="BL799" s="32">
        <f t="shared" si="1824"/>
        <v>0.38570996260381596</v>
      </c>
      <c r="BM799" s="32">
        <f t="shared" si="1824"/>
        <v>0.89033054751130825</v>
      </c>
      <c r="BN799" s="32">
        <f t="shared" si="1824"/>
        <v>0.42698719476094538</v>
      </c>
      <c r="BO799" s="32">
        <f t="shared" si="1824"/>
        <v>-3.6356157989417492E-2</v>
      </c>
      <c r="BP799" s="32">
        <f t="shared" si="1824"/>
        <v>0.46826442691807479</v>
      </c>
      <c r="BQ799" s="32">
        <f t="shared" si="1824"/>
        <v>4.9210741677119252E-3</v>
      </c>
      <c r="BR799" s="32">
        <f t="shared" si="1824"/>
        <v>-0.45842227858265094</v>
      </c>
      <c r="BS799" s="32">
        <f t="shared" si="1824"/>
        <v>-3.0050014378872558E-2</v>
      </c>
      <c r="BT799" s="32">
        <f t="shared" si="1824"/>
        <v>-0.49339336712923543</v>
      </c>
      <c r="BU799" s="32">
        <f t="shared" si="1824"/>
        <v>-0.9567367198795983</v>
      </c>
      <c r="BV799" s="32">
        <f t="shared" si="1824"/>
        <v>-0.45211613497210601</v>
      </c>
      <c r="BW799" s="32">
        <f t="shared" si="1824"/>
        <v>-0.91545948772246888</v>
      </c>
      <c r="BX799" s="32">
        <f t="shared" si="1824"/>
        <v>-1.3788028404728316</v>
      </c>
      <c r="BY799" s="32">
        <f t="shared" si="1824"/>
        <v>-0.87418225556533946</v>
      </c>
      <c r="BZ799" s="32">
        <f t="shared" si="1824"/>
        <v>-1.3375256083157023</v>
      </c>
      <c r="CA799" s="32">
        <f t="shared" si="1824"/>
        <v>-1.8008689610660653</v>
      </c>
      <c r="CB799" s="32">
        <f t="shared" si="1824"/>
        <v>0.3359390097019378</v>
      </c>
      <c r="CC799" s="32">
        <f t="shared" ref="CC799:CS799" si="1825">SUMPRODUCT(BN$3:BN$6,$K799:$K802)</f>
        <v>-0.12740434304842507</v>
      </c>
      <c r="CD799" s="32">
        <f t="shared" si="1825"/>
        <v>-0.59074769579878794</v>
      </c>
      <c r="CE799" s="32">
        <f t="shared" si="1825"/>
        <v>-8.6127110891295655E-2</v>
      </c>
      <c r="CF799" s="32">
        <f t="shared" si="1825"/>
        <v>-0.54947046364165852</v>
      </c>
      <c r="CG799" s="32">
        <f t="shared" si="1825"/>
        <v>-1.0128138163920215</v>
      </c>
      <c r="CH799" s="32">
        <f t="shared" si="1825"/>
        <v>-0.50819323148452911</v>
      </c>
      <c r="CI799" s="32">
        <f t="shared" si="1825"/>
        <v>-0.97153658423489198</v>
      </c>
      <c r="CJ799" s="32">
        <f t="shared" si="1825"/>
        <v>-1.4348799369852547</v>
      </c>
      <c r="CK799" s="32">
        <f t="shared" si="1825"/>
        <v>0.8239243751430182</v>
      </c>
      <c r="CL799" s="32">
        <f t="shared" si="1825"/>
        <v>0.36058102239265533</v>
      </c>
      <c r="CM799" s="32">
        <f t="shared" si="1825"/>
        <v>-0.10276233035770754</v>
      </c>
      <c r="CN799" s="32">
        <f t="shared" si="1825"/>
        <v>0.40185825454978474</v>
      </c>
      <c r="CO799" s="32">
        <f t="shared" si="1825"/>
        <v>-6.1485098200578125E-2</v>
      </c>
      <c r="CP799" s="32">
        <f t="shared" si="1825"/>
        <v>-0.52482845095094099</v>
      </c>
      <c r="CQ799" s="32">
        <f t="shared" si="1825"/>
        <v>-2.0207866043448708E-2</v>
      </c>
      <c r="CR799" s="32">
        <f t="shared" si="1825"/>
        <v>-0.48355121879381158</v>
      </c>
      <c r="CS799" s="32">
        <f t="shared" si="1825"/>
        <v>-0.94689457154417445</v>
      </c>
    </row>
    <row r="800" spans="1:111" ht="13.9" thickTop="1" thickBot="1" x14ac:dyDescent="0.4">
      <c r="H800" s="33">
        <f>H799</f>
        <v>7.1560236229811156E-15</v>
      </c>
      <c r="I800" s="33">
        <f t="shared" ref="I800:J800" si="1826">I795</f>
        <v>0.42698719476094543</v>
      </c>
      <c r="J800" s="33">
        <f t="shared" si="1826"/>
        <v>-5.6558928596733274E-3</v>
      </c>
      <c r="K800" s="33">
        <f t="shared" ref="K800:K802" si="1827">I800+J800*H800</f>
        <v>0.42698719476094538</v>
      </c>
      <c r="L800" s="33">
        <f>$CE$4-$CE$7*SUMPRODUCT($B$4:$CD$4,Q801:CS801)</f>
        <v>0</v>
      </c>
      <c r="M800" s="39" t="s">
        <v>375</v>
      </c>
      <c r="O800" s="47">
        <f t="shared" ref="O800:O801" si="1828">SUM(Q800:CS800)</f>
        <v>103.79476315504512</v>
      </c>
      <c r="P800" s="39" t="s">
        <v>365</v>
      </c>
      <c r="Q800" s="33">
        <f>EXP(Q799)</f>
        <v>2.5776923779511587</v>
      </c>
      <c r="R800" s="33">
        <f>EXP(R799)</f>
        <v>1.6218236383378415</v>
      </c>
      <c r="S800" s="33">
        <f t="shared" ref="S800:CD800" si="1829">EXP(S799)</f>
        <v>1.0204134272849341</v>
      </c>
      <c r="T800" s="33">
        <f t="shared" si="1829"/>
        <v>1.6901688766440774</v>
      </c>
      <c r="U800" s="33">
        <f t="shared" si="1829"/>
        <v>1.0634146496189152</v>
      </c>
      <c r="V800" s="33">
        <f t="shared" si="1829"/>
        <v>0.66907557738815204</v>
      </c>
      <c r="W800" s="33">
        <f t="shared" si="1829"/>
        <v>1.1082279856244466</v>
      </c>
      <c r="X800" s="33">
        <f t="shared" si="1829"/>
        <v>0.69727107824319012</v>
      </c>
      <c r="Y800" s="33">
        <f t="shared" si="1829"/>
        <v>0.43870662251907677</v>
      </c>
      <c r="Z800" s="33">
        <f t="shared" si="1829"/>
        <v>3.7168762419801009</v>
      </c>
      <c r="AA800" s="33">
        <f t="shared" si="1829"/>
        <v>2.3385714298503739</v>
      </c>
      <c r="AB800" s="33">
        <f t="shared" si="1829"/>
        <v>1.4713743413740759</v>
      </c>
      <c r="AC800" s="33">
        <f t="shared" si="1829"/>
        <v>2.4371211228571199</v>
      </c>
      <c r="AD800" s="33">
        <f t="shared" si="1829"/>
        <v>1.5333794987917804</v>
      </c>
      <c r="AE800" s="33">
        <f t="shared" si="1829"/>
        <v>0.9647664472902675</v>
      </c>
      <c r="AF800" s="33">
        <f t="shared" si="1829"/>
        <v>1.5979976143386878</v>
      </c>
      <c r="AG800" s="33">
        <f t="shared" si="1829"/>
        <v>1.0054226513258007</v>
      </c>
      <c r="AH800" s="33">
        <f t="shared" si="1829"/>
        <v>0.63258837105169319</v>
      </c>
      <c r="AI800" s="33">
        <f t="shared" si="1829"/>
        <v>6.0549066572088988</v>
      </c>
      <c r="AJ800" s="33">
        <f t="shared" si="1829"/>
        <v>3.8096053775027374</v>
      </c>
      <c r="AK800" s="33">
        <f t="shared" si="1829"/>
        <v>2.3969144288985302</v>
      </c>
      <c r="AL800" s="33">
        <f t="shared" si="1829"/>
        <v>3.9701458834020014</v>
      </c>
      <c r="AM800" s="33">
        <f t="shared" si="1829"/>
        <v>2.4979227530900663</v>
      </c>
      <c r="AN800" s="33">
        <f t="shared" si="1829"/>
        <v>1.57163445970362</v>
      </c>
      <c r="AO800" s="33">
        <f t="shared" si="1829"/>
        <v>2.6031876671009857</v>
      </c>
      <c r="AP800" s="33">
        <f t="shared" si="1829"/>
        <v>1.637864676812073</v>
      </c>
      <c r="AQ800" s="33">
        <f t="shared" si="1829"/>
        <v>1.0305060727858195</v>
      </c>
      <c r="AR800" s="33">
        <f t="shared" si="1829"/>
        <v>1.5815767280475908</v>
      </c>
      <c r="AS800" s="33">
        <f t="shared" si="1829"/>
        <v>0.99509101447993031</v>
      </c>
      <c r="AT800" s="33">
        <f t="shared" si="1829"/>
        <v>0.62608794726075467</v>
      </c>
      <c r="AU800" s="33">
        <f t="shared" si="1829"/>
        <v>1.0370251255098608</v>
      </c>
      <c r="AV800" s="33">
        <f t="shared" si="1829"/>
        <v>0.65247190723315496</v>
      </c>
      <c r="AW800" s="33">
        <f t="shared" si="1829"/>
        <v>0.41052003394726116</v>
      </c>
      <c r="AX800" s="33">
        <f t="shared" si="1829"/>
        <v>0.67996771314807958</v>
      </c>
      <c r="AY800" s="33">
        <f t="shared" si="1829"/>
        <v>0.42781975068980688</v>
      </c>
      <c r="AZ800" s="33">
        <f t="shared" si="1829"/>
        <v>0.26917416156850571</v>
      </c>
      <c r="BA800" s="33">
        <f t="shared" si="1829"/>
        <v>2.2805378235323697</v>
      </c>
      <c r="BB800" s="33">
        <f t="shared" si="1829"/>
        <v>1.4348609562434027</v>
      </c>
      <c r="BC800" s="33">
        <f t="shared" si="1829"/>
        <v>0.90278088901098597</v>
      </c>
      <c r="BD800" s="33">
        <f t="shared" si="1829"/>
        <v>1.495327403810583</v>
      </c>
      <c r="BE800" s="33">
        <f t="shared" si="1829"/>
        <v>0.94082496084422584</v>
      </c>
      <c r="BF800" s="33">
        <f t="shared" si="1829"/>
        <v>0.59194501798862476</v>
      </c>
      <c r="BG800" s="33">
        <f t="shared" si="1829"/>
        <v>0.98047224716646353</v>
      </c>
      <c r="BH800" s="33">
        <f t="shared" si="1829"/>
        <v>0.61689016144459541</v>
      </c>
      <c r="BI800" s="33">
        <f t="shared" si="1829"/>
        <v>0.38813283332284776</v>
      </c>
      <c r="BJ800" s="33">
        <f t="shared" si="1829"/>
        <v>3.7150668332090135</v>
      </c>
      <c r="BK800" s="33">
        <f t="shared" si="1829"/>
        <v>2.3374329922534494</v>
      </c>
      <c r="BL800" s="33">
        <f t="shared" si="1829"/>
        <v>1.4706580631163373</v>
      </c>
      <c r="BM800" s="33">
        <f t="shared" si="1829"/>
        <v>2.4359347103836311</v>
      </c>
      <c r="BN800" s="33">
        <f t="shared" si="1829"/>
        <v>1.5326330358659548</v>
      </c>
      <c r="BO800" s="33">
        <f t="shared" si="1829"/>
        <v>0.96429679031001581</v>
      </c>
      <c r="BP800" s="33">
        <f t="shared" si="1829"/>
        <v>1.5972196947332664</v>
      </c>
      <c r="BQ800" s="33">
        <f t="shared" si="1829"/>
        <v>1.0049332025399056</v>
      </c>
      <c r="BR800" s="33">
        <f t="shared" si="1829"/>
        <v>0.63228042134539386</v>
      </c>
      <c r="BS800" s="33">
        <f t="shared" si="1829"/>
        <v>0.97039699853165262</v>
      </c>
      <c r="BT800" s="33">
        <f t="shared" si="1829"/>
        <v>0.61055105110783159</v>
      </c>
      <c r="BU800" s="33">
        <f t="shared" si="1829"/>
        <v>0.384144413650223</v>
      </c>
      <c r="BV800" s="33">
        <f t="shared" si="1829"/>
        <v>0.63628027104253027</v>
      </c>
      <c r="BW800" s="33">
        <f t="shared" si="1829"/>
        <v>0.40033263589234119</v>
      </c>
      <c r="BX800" s="33">
        <f t="shared" si="1829"/>
        <v>0.25187991307339674</v>
      </c>
      <c r="BY800" s="33">
        <f t="shared" si="1829"/>
        <v>0.41720304569218036</v>
      </c>
      <c r="BZ800" s="33">
        <f t="shared" si="1829"/>
        <v>0.26249437957679422</v>
      </c>
      <c r="CA800" s="33">
        <f t="shared" si="1829"/>
        <v>0.16515531231342964</v>
      </c>
      <c r="CB800" s="33">
        <f t="shared" si="1829"/>
        <v>1.3992536813093064</v>
      </c>
      <c r="CC800" s="33">
        <f t="shared" si="1829"/>
        <v>0.8803776260464532</v>
      </c>
      <c r="CD800" s="33">
        <f t="shared" si="1829"/>
        <v>0.55391297146200591</v>
      </c>
      <c r="CE800" s="33">
        <f t="shared" ref="CE800:CS800" si="1830">EXP(CE799)</f>
        <v>0.91747760241212573</v>
      </c>
      <c r="CF800" s="33">
        <f t="shared" si="1830"/>
        <v>0.57725540718719048</v>
      </c>
      <c r="CG800" s="33">
        <f t="shared" si="1830"/>
        <v>0.36319557474839237</v>
      </c>
      <c r="CH800" s="33">
        <f t="shared" si="1830"/>
        <v>0.60158151604092847</v>
      </c>
      <c r="CI800" s="33">
        <f t="shared" si="1830"/>
        <v>0.37850099237899815</v>
      </c>
      <c r="CJ800" s="33">
        <f t="shared" si="1830"/>
        <v>0.23814395457944815</v>
      </c>
      <c r="CK800" s="33">
        <f t="shared" si="1830"/>
        <v>2.2794276372167506</v>
      </c>
      <c r="CL800" s="33">
        <f t="shared" si="1830"/>
        <v>1.4341624530298185</v>
      </c>
      <c r="CM800" s="33">
        <f t="shared" si="1830"/>
        <v>0.90234140715778433</v>
      </c>
      <c r="CN800" s="33">
        <f t="shared" si="1830"/>
        <v>1.4945994649867009</v>
      </c>
      <c r="CO800" s="33">
        <f t="shared" si="1830"/>
        <v>0.94036695879482146</v>
      </c>
      <c r="CP800" s="33">
        <f t="shared" si="1830"/>
        <v>0.59165685383199973</v>
      </c>
      <c r="CQ800" s="33">
        <f t="shared" si="1830"/>
        <v>0.97999494446162938</v>
      </c>
      <c r="CR800" s="33">
        <f t="shared" si="1830"/>
        <v>0.61658985376786712</v>
      </c>
      <c r="CS800" s="33">
        <f t="shared" si="1830"/>
        <v>0.38794388677008673</v>
      </c>
    </row>
    <row r="801" spans="2:97" ht="13.9" thickTop="1" thickBot="1" x14ac:dyDescent="0.4">
      <c r="H801" s="32">
        <f t="shared" ref="H801:H802" si="1831">H800</f>
        <v>7.1560236229811156E-15</v>
      </c>
      <c r="I801" s="32">
        <f t="shared" ref="I801:J801" si="1832">I796</f>
        <v>-0.4220661205932334</v>
      </c>
      <c r="J801" s="32">
        <f t="shared" si="1832"/>
        <v>-6.901704039110587E-3</v>
      </c>
      <c r="K801" s="32">
        <f t="shared" si="1827"/>
        <v>-0.42206612059323345</v>
      </c>
      <c r="L801" s="32">
        <f>$CE$5-$CE$7*SUMPRODUCT($B$5:$CD$5,Q801:CS801)</f>
        <v>0</v>
      </c>
      <c r="M801" s="32">
        <f>SUMPRODUCT($B$7:$CD$7, LN(Q801:CS801))</f>
        <v>-2480.3390488774953</v>
      </c>
      <c r="O801" s="48">
        <f t="shared" si="1828"/>
        <v>1</v>
      </c>
      <c r="P801" s="39" t="s">
        <v>366</v>
      </c>
      <c r="Q801" s="32">
        <f t="shared" ref="Q801:AV801" si="1833">Q800/$O800</f>
        <v>2.483451283665139E-2</v>
      </c>
      <c r="R801" s="32">
        <f t="shared" si="1833"/>
        <v>1.5625293502671382E-2</v>
      </c>
      <c r="S801" s="32">
        <f t="shared" si="1833"/>
        <v>9.8310685073838937E-3</v>
      </c>
      <c r="T801" s="32">
        <f t="shared" si="1833"/>
        <v>1.6283758691364419E-2</v>
      </c>
      <c r="U801" s="32">
        <f t="shared" si="1833"/>
        <v>1.0245359373578629E-2</v>
      </c>
      <c r="V801" s="32">
        <f t="shared" si="1833"/>
        <v>6.4461400272064736E-3</v>
      </c>
      <c r="W801" s="32">
        <f t="shared" si="1833"/>
        <v>1.0677108863084093E-2</v>
      </c>
      <c r="X801" s="32">
        <f t="shared" si="1833"/>
        <v>6.717786688347948E-3</v>
      </c>
      <c r="Y801" s="32">
        <f t="shared" si="1833"/>
        <v>4.2266739591066997E-3</v>
      </c>
      <c r="Z801" s="32">
        <f t="shared" si="1833"/>
        <v>3.5809862935261547E-2</v>
      </c>
      <c r="AA801" s="32">
        <f t="shared" si="1833"/>
        <v>2.2530726587401087E-2</v>
      </c>
      <c r="AB801" s="32">
        <f t="shared" si="1833"/>
        <v>1.4175805181771901E-2</v>
      </c>
      <c r="AC801" s="32">
        <f t="shared" si="1833"/>
        <v>2.3480193497013239E-2</v>
      </c>
      <c r="AD801" s="32">
        <f t="shared" si="1833"/>
        <v>1.4773187511409124E-2</v>
      </c>
      <c r="AE801" s="32">
        <f t="shared" si="1833"/>
        <v>9.2949433860081351E-3</v>
      </c>
      <c r="AF801" s="32">
        <f t="shared" si="1833"/>
        <v>1.5395744118146431E-2</v>
      </c>
      <c r="AG801" s="32">
        <f t="shared" si="1833"/>
        <v>9.6866414139211848E-3</v>
      </c>
      <c r="AH801" s="32">
        <f t="shared" si="1833"/>
        <v>6.0946077800356265E-3</v>
      </c>
      <c r="AI801" s="32">
        <f t="shared" si="1833"/>
        <v>5.8335377172779743E-2</v>
      </c>
      <c r="AJ801" s="32">
        <f t="shared" si="1833"/>
        <v>3.6703252280773334E-2</v>
      </c>
      <c r="AK801" s="32">
        <f t="shared" si="1833"/>
        <v>2.3092826227832906E-2</v>
      </c>
      <c r="AL801" s="32">
        <f t="shared" si="1833"/>
        <v>3.8249963319166032E-2</v>
      </c>
      <c r="AM801" s="32">
        <f t="shared" si="1833"/>
        <v>2.4065980567427602E-2</v>
      </c>
      <c r="AN801" s="32">
        <f t="shared" si="1833"/>
        <v>1.5141751008728306E-2</v>
      </c>
      <c r="AO801" s="32">
        <f t="shared" si="1833"/>
        <v>2.5080144585063812E-2</v>
      </c>
      <c r="AP801" s="32">
        <f t="shared" si="1833"/>
        <v>1.5779839242616566E-2</v>
      </c>
      <c r="AQ801" s="32">
        <f t="shared" si="1833"/>
        <v>9.9283050653189917E-3</v>
      </c>
      <c r="AR801" s="32">
        <f t="shared" si="1833"/>
        <v>1.5237538773368409E-2</v>
      </c>
      <c r="AS801" s="32">
        <f t="shared" si="1833"/>
        <v>9.5871023183847614E-3</v>
      </c>
      <c r="AT801" s="32">
        <f t="shared" si="1833"/>
        <v>6.0319801137319962E-3</v>
      </c>
      <c r="AU801" s="32">
        <f t="shared" si="1833"/>
        <v>9.991112210167942E-3</v>
      </c>
      <c r="AV801" s="32">
        <f t="shared" si="1833"/>
        <v>6.2861736700387709E-3</v>
      </c>
      <c r="AW801" s="32">
        <f t="shared" ref="AW801:CB801" si="1834">AW800/$O800</f>
        <v>3.9551131624438523E-3</v>
      </c>
      <c r="AX801" s="32">
        <f t="shared" si="1834"/>
        <v>6.5510791920433088E-3</v>
      </c>
      <c r="AY801" s="32">
        <f t="shared" si="1834"/>
        <v>4.1217855090698958E-3</v>
      </c>
      <c r="AZ801" s="32">
        <f t="shared" si="1834"/>
        <v>2.5933308520240317E-3</v>
      </c>
      <c r="BA801" s="32">
        <f t="shared" si="1834"/>
        <v>2.1971607759495335E-2</v>
      </c>
      <c r="BB801" s="32">
        <f t="shared" si="1834"/>
        <v>1.3824020717693201E-2</v>
      </c>
      <c r="BC801" s="32">
        <f t="shared" si="1834"/>
        <v>8.6977498822598809E-3</v>
      </c>
      <c r="BD801" s="32">
        <f t="shared" si="1834"/>
        <v>1.4406578505091951E-2</v>
      </c>
      <c r="BE801" s="32">
        <f t="shared" si="1834"/>
        <v>9.0642815903809442E-3</v>
      </c>
      <c r="BF801" s="32">
        <f t="shared" si="1834"/>
        <v>5.7030335634987404E-3</v>
      </c>
      <c r="BG801" s="32">
        <f t="shared" si="1834"/>
        <v>9.446259304063993E-3</v>
      </c>
      <c r="BH801" s="32">
        <f t="shared" si="1834"/>
        <v>5.9433649896489067E-3</v>
      </c>
      <c r="BI801" s="32">
        <f t="shared" si="1834"/>
        <v>3.7394259741512009E-3</v>
      </c>
      <c r="BJ801" s="32">
        <f t="shared" si="1834"/>
        <v>3.5792430372036901E-2</v>
      </c>
      <c r="BK801" s="32">
        <f t="shared" si="1834"/>
        <v>2.2519758427136355E-2</v>
      </c>
      <c r="BL801" s="32">
        <f t="shared" si="1834"/>
        <v>1.416890427236216E-2</v>
      </c>
      <c r="BM801" s="32">
        <f t="shared" si="1834"/>
        <v>2.3468763127720751E-2</v>
      </c>
      <c r="BN801" s="32">
        <f t="shared" si="1834"/>
        <v>1.4765995790910562E-2</v>
      </c>
      <c r="BO801" s="32">
        <f t="shared" si="1834"/>
        <v>9.2904185240018488E-3</v>
      </c>
      <c r="BP801" s="32">
        <f t="shared" si="1834"/>
        <v>1.538824933149463E-2</v>
      </c>
      <c r="BQ801" s="32">
        <f t="shared" si="1834"/>
        <v>9.6819258697933563E-3</v>
      </c>
      <c r="BR801" s="32">
        <f t="shared" si="1834"/>
        <v>6.0916408701748729E-3</v>
      </c>
      <c r="BS801" s="32">
        <f t="shared" si="1834"/>
        <v>9.3491903544507954E-3</v>
      </c>
      <c r="BT801" s="32">
        <f t="shared" si="1834"/>
        <v>5.8822914812745519E-3</v>
      </c>
      <c r="BU801" s="32">
        <f t="shared" si="1834"/>
        <v>3.700999953884003E-3</v>
      </c>
      <c r="BV801" s="32">
        <f t="shared" si="1834"/>
        <v>6.1301770118409177E-3</v>
      </c>
      <c r="BW801" s="32">
        <f t="shared" si="1834"/>
        <v>3.8569637207451187E-3</v>
      </c>
      <c r="BX801" s="32">
        <f t="shared" si="1834"/>
        <v>2.4267111886670718E-3</v>
      </c>
      <c r="BY801" s="32">
        <f t="shared" si="1834"/>
        <v>4.0194999536631391E-3</v>
      </c>
      <c r="BZ801" s="32">
        <f t="shared" si="1834"/>
        <v>2.528975177530768E-3</v>
      </c>
      <c r="CA801" s="32">
        <f t="shared" si="1834"/>
        <v>1.5911719174764743E-3</v>
      </c>
      <c r="CB801" s="32">
        <f t="shared" si="1834"/>
        <v>1.3480966079369038E-2</v>
      </c>
      <c r="CC801" s="32">
        <f t="shared" ref="CC801:CS801" si="1835">CC800/$O800</f>
        <v>8.4819079429987697E-3</v>
      </c>
      <c r="CD801" s="32">
        <f t="shared" si="1835"/>
        <v>5.336617711960953E-3</v>
      </c>
      <c r="CE801" s="32">
        <f t="shared" si="1835"/>
        <v>8.8393438601678635E-3</v>
      </c>
      <c r="CF801" s="32">
        <f t="shared" si="1835"/>
        <v>5.5615080148591484E-3</v>
      </c>
      <c r="CG801" s="32">
        <f t="shared" si="1835"/>
        <v>3.4991705140832883E-3</v>
      </c>
      <c r="CH801" s="32">
        <f t="shared" si="1835"/>
        <v>5.7958754156248356E-3</v>
      </c>
      <c r="CI801" s="32">
        <f t="shared" si="1835"/>
        <v>3.646628990458855E-3</v>
      </c>
      <c r="CJ801" s="32">
        <f t="shared" si="1835"/>
        <v>2.2943735053734524E-3</v>
      </c>
      <c r="CK801" s="32">
        <f t="shared" si="1835"/>
        <v>2.1960911783302769E-2</v>
      </c>
      <c r="CL801" s="32">
        <f t="shared" si="1835"/>
        <v>1.3817291060123284E-2</v>
      </c>
      <c r="CM801" s="32">
        <f t="shared" si="1835"/>
        <v>8.6935157394202739E-3</v>
      </c>
      <c r="CN801" s="32">
        <f t="shared" si="1835"/>
        <v>1.4399565253153656E-2</v>
      </c>
      <c r="CO801" s="32">
        <f t="shared" si="1835"/>
        <v>9.0598690166105306E-3</v>
      </c>
      <c r="CP801" s="32">
        <f t="shared" si="1835"/>
        <v>5.7002572754870362E-3</v>
      </c>
      <c r="CQ801" s="32">
        <f t="shared" si="1835"/>
        <v>9.4416607801083956E-3</v>
      </c>
      <c r="CR801" s="32">
        <f t="shared" si="1835"/>
        <v>5.9404717061382565E-3</v>
      </c>
      <c r="CS801" s="32">
        <f t="shared" si="1835"/>
        <v>3.7376055879677593E-3</v>
      </c>
    </row>
    <row r="802" spans="2:97" ht="13.15" thickTop="1" x14ac:dyDescent="0.35">
      <c r="H802" s="34">
        <f t="shared" si="1831"/>
        <v>7.1560236229811156E-15</v>
      </c>
      <c r="I802" s="34">
        <f t="shared" ref="I802:J802" si="1836">I797</f>
        <v>-0.46334335275036292</v>
      </c>
      <c r="J802" s="34">
        <f t="shared" si="1836"/>
        <v>8.8836803962226429E-3</v>
      </c>
      <c r="K802" s="34">
        <f t="shared" si="1827"/>
        <v>-0.46334335275036287</v>
      </c>
      <c r="L802" s="34">
        <f>$CE$6-$CE$7*SUMPRODUCT($B$6:$CD$6,Q801:CS801)</f>
        <v>0</v>
      </c>
    </row>
    <row r="803" spans="2:97" ht="13.5" thickBot="1" x14ac:dyDescent="0.4">
      <c r="B803" s="39" t="s">
        <v>367</v>
      </c>
      <c r="D803" s="39" t="s">
        <v>368</v>
      </c>
      <c r="E803" s="39" t="s">
        <v>369</v>
      </c>
      <c r="F803" s="39" t="s">
        <v>370</v>
      </c>
      <c r="H803" s="39" t="s">
        <v>347</v>
      </c>
      <c r="I803" s="39" t="s">
        <v>371</v>
      </c>
      <c r="J803" s="39" t="s">
        <v>372</v>
      </c>
      <c r="K803" s="39" t="s">
        <v>349</v>
      </c>
      <c r="L803" s="39" t="s">
        <v>373</v>
      </c>
      <c r="M803" s="39" t="s">
        <v>374</v>
      </c>
      <c r="O803" s="45" t="s">
        <v>336</v>
      </c>
    </row>
    <row r="804" spans="2:97" ht="13.9" thickTop="1" thickBot="1" x14ac:dyDescent="0.4">
      <c r="B804" s="32">
        <f>1+B799</f>
        <v>3</v>
      </c>
      <c r="D804" s="32">
        <f>IF(F799,IF(M804&lt;0,D799,H804),E799)</f>
        <v>0</v>
      </c>
      <c r="E804" s="32">
        <f>IF(F799,IF(M804&lt;0,H804,E799),H804)</f>
        <v>3.5780118114905578E-15</v>
      </c>
      <c r="F804" s="32" t="b">
        <f>OR(F799,M804*M799&lt;=0)</f>
        <v>1</v>
      </c>
      <c r="H804" s="32">
        <f>IF(F799,(D799+E799)/2,2*H799)</f>
        <v>3.5780118114905578E-15</v>
      </c>
      <c r="I804" s="32">
        <f>I799</f>
        <v>-0.48847229296153066</v>
      </c>
      <c r="J804" s="32">
        <f>J799</f>
        <v>1</v>
      </c>
      <c r="K804" s="32">
        <f>I804+J804*H804</f>
        <v>-0.48847229296152711</v>
      </c>
      <c r="L804" s="32">
        <f>$CE$3-$CE$7*SUMPRODUCT($B$3:$CD$3,Q806:CS806)</f>
        <v>-9.9475983006414026E-13</v>
      </c>
      <c r="M804" s="32">
        <f>SUMPRODUCT(L804:L807,J804:J807)</f>
        <v>-9.9475983006414026E-13</v>
      </c>
      <c r="O804" s="46">
        <f>SUM(Q804:CS804)</f>
        <v>-1.6469506083636469</v>
      </c>
      <c r="P804" s="39" t="s">
        <v>363</v>
      </c>
      <c r="Q804" s="32">
        <f t="shared" ref="Q804:AV804" si="1837">SUMPRODUCT(B$3:B$6,$K804:$K807)</f>
        <v>0.94689457154417789</v>
      </c>
      <c r="R804" s="32">
        <f t="shared" si="1837"/>
        <v>0.48355121879381507</v>
      </c>
      <c r="S804" s="32">
        <f t="shared" si="1837"/>
        <v>2.0207866043452205E-2</v>
      </c>
      <c r="T804" s="32">
        <f t="shared" si="1837"/>
        <v>0.52482845095094455</v>
      </c>
      <c r="U804" s="32">
        <f t="shared" si="1837"/>
        <v>6.1485098200581678E-2</v>
      </c>
      <c r="V804" s="32">
        <f t="shared" si="1837"/>
        <v>-0.40185825454978119</v>
      </c>
      <c r="W804" s="32">
        <f t="shared" si="1837"/>
        <v>0.10276233035771115</v>
      </c>
      <c r="X804" s="32">
        <f t="shared" si="1837"/>
        <v>-0.36058102239265172</v>
      </c>
      <c r="Y804" s="32">
        <f t="shared" si="1837"/>
        <v>-0.82392437514301453</v>
      </c>
      <c r="Z804" s="32">
        <f t="shared" si="1837"/>
        <v>1.3128835956249882</v>
      </c>
      <c r="AA804" s="32">
        <f t="shared" si="1837"/>
        <v>0.84954024287462548</v>
      </c>
      <c r="AB804" s="32">
        <f t="shared" si="1837"/>
        <v>0.38619689012426262</v>
      </c>
      <c r="AC804" s="32">
        <f t="shared" si="1837"/>
        <v>0.8908174750317549</v>
      </c>
      <c r="AD804" s="32">
        <f t="shared" si="1837"/>
        <v>0.42747412228139203</v>
      </c>
      <c r="AE804" s="32">
        <f t="shared" si="1837"/>
        <v>-3.5869230468970836E-2</v>
      </c>
      <c r="AF804" s="32">
        <f t="shared" si="1837"/>
        <v>0.46875135443852151</v>
      </c>
      <c r="AG804" s="32">
        <f t="shared" si="1837"/>
        <v>5.4080016881586368E-3</v>
      </c>
      <c r="AH804" s="32">
        <f t="shared" si="1837"/>
        <v>-0.45793535106220423</v>
      </c>
      <c r="AI804" s="32">
        <f t="shared" si="1837"/>
        <v>1.8008689610660689</v>
      </c>
      <c r="AJ804" s="32">
        <f t="shared" si="1837"/>
        <v>1.3375256083157059</v>
      </c>
      <c r="AK804" s="32">
        <f t="shared" si="1837"/>
        <v>0.87418225556534301</v>
      </c>
      <c r="AL804" s="32">
        <f t="shared" si="1837"/>
        <v>1.3788028404728354</v>
      </c>
      <c r="AM804" s="32">
        <f t="shared" si="1837"/>
        <v>0.91545948772247254</v>
      </c>
      <c r="AN804" s="32">
        <f t="shared" si="1837"/>
        <v>0.45211613497210967</v>
      </c>
      <c r="AO804" s="32">
        <f t="shared" si="1837"/>
        <v>0.95673671987960196</v>
      </c>
      <c r="AP804" s="32">
        <f t="shared" si="1837"/>
        <v>0.49339336712923915</v>
      </c>
      <c r="AQ804" s="32">
        <f t="shared" si="1837"/>
        <v>3.0050014378876277E-2</v>
      </c>
      <c r="AR804" s="32">
        <f t="shared" si="1837"/>
        <v>0.45842227858265083</v>
      </c>
      <c r="AS804" s="32">
        <f t="shared" si="1837"/>
        <v>-4.9210741677120362E-3</v>
      </c>
      <c r="AT804" s="32">
        <f t="shared" si="1837"/>
        <v>-0.46826442691807491</v>
      </c>
      <c r="AU804" s="32">
        <f t="shared" si="1837"/>
        <v>3.6356157989417437E-2</v>
      </c>
      <c r="AV804" s="32">
        <f t="shared" si="1837"/>
        <v>-0.42698719476094543</v>
      </c>
      <c r="AW804" s="32">
        <f t="shared" ref="AW804:CB804" si="1838">SUMPRODUCT(AH$3:AH$6,$K804:$K807)</f>
        <v>-0.89033054751130836</v>
      </c>
      <c r="AX804" s="32">
        <f t="shared" si="1838"/>
        <v>-0.38570996260381596</v>
      </c>
      <c r="AY804" s="32">
        <f t="shared" si="1838"/>
        <v>-0.84905331535417883</v>
      </c>
      <c r="AZ804" s="32">
        <f t="shared" si="1838"/>
        <v>-1.3123966681045416</v>
      </c>
      <c r="BA804" s="32">
        <f t="shared" si="1838"/>
        <v>0.82441130266346119</v>
      </c>
      <c r="BB804" s="32">
        <f t="shared" si="1838"/>
        <v>0.36106794991309832</v>
      </c>
      <c r="BC804" s="32">
        <f t="shared" si="1838"/>
        <v>-0.10227540283726455</v>
      </c>
      <c r="BD804" s="32">
        <f t="shared" si="1838"/>
        <v>0.40234518207022779</v>
      </c>
      <c r="BE804" s="32">
        <f t="shared" si="1838"/>
        <v>-6.0998170680135057E-2</v>
      </c>
      <c r="BF804" s="32">
        <f t="shared" si="1838"/>
        <v>-0.52434152343049789</v>
      </c>
      <c r="BG804" s="32">
        <f t="shared" si="1838"/>
        <v>-1.9720938523005604E-2</v>
      </c>
      <c r="BH804" s="32">
        <f t="shared" si="1838"/>
        <v>-0.48306429127336847</v>
      </c>
      <c r="BI804" s="32">
        <f t="shared" si="1838"/>
        <v>-0.94640764402373134</v>
      </c>
      <c r="BJ804" s="32">
        <f t="shared" si="1838"/>
        <v>1.3123966681045416</v>
      </c>
      <c r="BK804" s="32">
        <f t="shared" si="1838"/>
        <v>0.84905331535417883</v>
      </c>
      <c r="BL804" s="32">
        <f t="shared" si="1838"/>
        <v>0.38570996260381596</v>
      </c>
      <c r="BM804" s="32">
        <f t="shared" si="1838"/>
        <v>0.89033054751130836</v>
      </c>
      <c r="BN804" s="32">
        <f t="shared" si="1838"/>
        <v>0.42698719476094543</v>
      </c>
      <c r="BO804" s="32">
        <f t="shared" si="1838"/>
        <v>-3.6356157989417437E-2</v>
      </c>
      <c r="BP804" s="32">
        <f t="shared" si="1838"/>
        <v>0.46826442691807491</v>
      </c>
      <c r="BQ804" s="32">
        <f t="shared" si="1838"/>
        <v>4.9210741677120362E-3</v>
      </c>
      <c r="BR804" s="32">
        <f t="shared" si="1838"/>
        <v>-0.45842227858265083</v>
      </c>
      <c r="BS804" s="32">
        <f t="shared" si="1838"/>
        <v>-3.0050014378876277E-2</v>
      </c>
      <c r="BT804" s="32">
        <f t="shared" si="1838"/>
        <v>-0.49339336712923915</v>
      </c>
      <c r="BU804" s="32">
        <f t="shared" si="1838"/>
        <v>-0.95673671987960196</v>
      </c>
      <c r="BV804" s="32">
        <f t="shared" si="1838"/>
        <v>-0.45211613497210967</v>
      </c>
      <c r="BW804" s="32">
        <f t="shared" si="1838"/>
        <v>-0.91545948772247254</v>
      </c>
      <c r="BX804" s="32">
        <f t="shared" si="1838"/>
        <v>-1.3788028404728354</v>
      </c>
      <c r="BY804" s="32">
        <f t="shared" si="1838"/>
        <v>-0.87418225556534301</v>
      </c>
      <c r="BZ804" s="32">
        <f t="shared" si="1838"/>
        <v>-1.3375256083157059</v>
      </c>
      <c r="CA804" s="32">
        <f t="shared" si="1838"/>
        <v>-1.8008689610660689</v>
      </c>
      <c r="CB804" s="32">
        <f t="shared" si="1838"/>
        <v>0.33593900970193408</v>
      </c>
      <c r="CC804" s="32">
        <f t="shared" ref="CC804:CS804" si="1839">SUMPRODUCT(BN$3:BN$6,$K804:$K807)</f>
        <v>-0.12740434304842879</v>
      </c>
      <c r="CD804" s="32">
        <f t="shared" si="1839"/>
        <v>-0.59074769579879161</v>
      </c>
      <c r="CE804" s="32">
        <f t="shared" si="1839"/>
        <v>-8.6127110891299319E-2</v>
      </c>
      <c r="CF804" s="32">
        <f t="shared" si="1839"/>
        <v>-0.54947046364166219</v>
      </c>
      <c r="CG804" s="32">
        <f t="shared" si="1839"/>
        <v>-1.0128138163920251</v>
      </c>
      <c r="CH804" s="32">
        <f t="shared" si="1839"/>
        <v>-0.50819323148453266</v>
      </c>
      <c r="CI804" s="32">
        <f t="shared" si="1839"/>
        <v>-0.97153658423489553</v>
      </c>
      <c r="CJ804" s="32">
        <f t="shared" si="1839"/>
        <v>-1.4348799369852583</v>
      </c>
      <c r="CK804" s="32">
        <f t="shared" si="1839"/>
        <v>0.82392437514301453</v>
      </c>
      <c r="CL804" s="32">
        <f t="shared" si="1839"/>
        <v>0.36058102239265172</v>
      </c>
      <c r="CM804" s="32">
        <f t="shared" si="1839"/>
        <v>-0.10276233035771115</v>
      </c>
      <c r="CN804" s="32">
        <f t="shared" si="1839"/>
        <v>0.40185825454978119</v>
      </c>
      <c r="CO804" s="32">
        <f t="shared" si="1839"/>
        <v>-6.1485098200581678E-2</v>
      </c>
      <c r="CP804" s="32">
        <f t="shared" si="1839"/>
        <v>-0.52482845095094455</v>
      </c>
      <c r="CQ804" s="32">
        <f t="shared" si="1839"/>
        <v>-2.0207866043452205E-2</v>
      </c>
      <c r="CR804" s="32">
        <f t="shared" si="1839"/>
        <v>-0.48355121879381507</v>
      </c>
      <c r="CS804" s="32">
        <f t="shared" si="1839"/>
        <v>-0.94689457154417789</v>
      </c>
    </row>
    <row r="805" spans="2:97" ht="13.9" thickTop="1" thickBot="1" x14ac:dyDescent="0.4">
      <c r="H805" s="33">
        <f>H804</f>
        <v>3.5780118114905578E-15</v>
      </c>
      <c r="I805" s="33">
        <f t="shared" ref="I805:J805" si="1840">I800</f>
        <v>0.42698719476094543</v>
      </c>
      <c r="J805" s="33">
        <f t="shared" si="1840"/>
        <v>-5.6558928596733274E-3</v>
      </c>
      <c r="K805" s="33">
        <f t="shared" ref="K805:K807" si="1841">I805+J805*H805</f>
        <v>0.42698719476094543</v>
      </c>
      <c r="L805" s="33">
        <f>$CE$4-$CE$7*SUMPRODUCT($B$4:$CD$4,Q806:CS806)</f>
        <v>0</v>
      </c>
      <c r="M805" s="39" t="s">
        <v>375</v>
      </c>
      <c r="O805" s="47">
        <f t="shared" ref="O805:O806" si="1842">SUM(Q805:CS805)</f>
        <v>103.79476315504523</v>
      </c>
      <c r="P805" s="39" t="s">
        <v>365</v>
      </c>
      <c r="Q805" s="33">
        <f>EXP(Q804)</f>
        <v>2.5776923779511676</v>
      </c>
      <c r="R805" s="33">
        <f>EXP(R804)</f>
        <v>1.6218236383378473</v>
      </c>
      <c r="S805" s="33">
        <f t="shared" ref="S805:CD805" si="1843">EXP(S804)</f>
        <v>1.0204134272849377</v>
      </c>
      <c r="T805" s="33">
        <f t="shared" si="1843"/>
        <v>1.6901688766440834</v>
      </c>
      <c r="U805" s="33">
        <f t="shared" si="1843"/>
        <v>1.063414649618919</v>
      </c>
      <c r="V805" s="33">
        <f t="shared" si="1843"/>
        <v>0.66907557738815437</v>
      </c>
      <c r="W805" s="33">
        <f t="shared" si="1843"/>
        <v>1.1082279856244506</v>
      </c>
      <c r="X805" s="33">
        <f t="shared" si="1843"/>
        <v>0.69727107824319257</v>
      </c>
      <c r="Y805" s="33">
        <f t="shared" si="1843"/>
        <v>0.43870662251907838</v>
      </c>
      <c r="Z805" s="33">
        <f t="shared" si="1843"/>
        <v>3.7168762419801142</v>
      </c>
      <c r="AA805" s="33">
        <f t="shared" si="1843"/>
        <v>2.3385714298503824</v>
      </c>
      <c r="AB805" s="33">
        <f t="shared" si="1843"/>
        <v>1.4713743413740812</v>
      </c>
      <c r="AC805" s="33">
        <f t="shared" si="1843"/>
        <v>2.4371211228571288</v>
      </c>
      <c r="AD805" s="33">
        <f t="shared" si="1843"/>
        <v>1.5333794987917857</v>
      </c>
      <c r="AE805" s="33">
        <f t="shared" si="1843"/>
        <v>0.96476644729027095</v>
      </c>
      <c r="AF805" s="33">
        <f t="shared" si="1843"/>
        <v>1.5979976143386936</v>
      </c>
      <c r="AG805" s="33">
        <f t="shared" si="1843"/>
        <v>1.0054226513258042</v>
      </c>
      <c r="AH805" s="33">
        <f t="shared" si="1843"/>
        <v>0.63258837105169552</v>
      </c>
      <c r="AI805" s="33">
        <f t="shared" si="1843"/>
        <v>6.054906657208921</v>
      </c>
      <c r="AJ805" s="33">
        <f t="shared" si="1843"/>
        <v>3.8096053775027512</v>
      </c>
      <c r="AK805" s="33">
        <f t="shared" si="1843"/>
        <v>2.3969144288985387</v>
      </c>
      <c r="AL805" s="33">
        <f t="shared" si="1843"/>
        <v>3.970145883402016</v>
      </c>
      <c r="AM805" s="33">
        <f t="shared" si="1843"/>
        <v>2.4979227530900756</v>
      </c>
      <c r="AN805" s="33">
        <f t="shared" si="1843"/>
        <v>1.5716344597036258</v>
      </c>
      <c r="AO805" s="33">
        <f t="shared" si="1843"/>
        <v>2.603187667100995</v>
      </c>
      <c r="AP805" s="33">
        <f t="shared" si="1843"/>
        <v>1.637864676812079</v>
      </c>
      <c r="AQ805" s="33">
        <f t="shared" si="1843"/>
        <v>1.0305060727858233</v>
      </c>
      <c r="AR805" s="33">
        <f t="shared" si="1843"/>
        <v>1.5815767280475905</v>
      </c>
      <c r="AS805" s="33">
        <f t="shared" si="1843"/>
        <v>0.9950910144799302</v>
      </c>
      <c r="AT805" s="33">
        <f t="shared" si="1843"/>
        <v>0.62608794726075456</v>
      </c>
      <c r="AU805" s="33">
        <f t="shared" si="1843"/>
        <v>1.0370251255098606</v>
      </c>
      <c r="AV805" s="33">
        <f t="shared" si="1843"/>
        <v>0.65247190723315496</v>
      </c>
      <c r="AW805" s="33">
        <f t="shared" si="1843"/>
        <v>0.41052003394726111</v>
      </c>
      <c r="AX805" s="33">
        <f t="shared" si="1843"/>
        <v>0.67996771314807958</v>
      </c>
      <c r="AY805" s="33">
        <f t="shared" si="1843"/>
        <v>0.42781975068980688</v>
      </c>
      <c r="AZ805" s="33">
        <f t="shared" si="1843"/>
        <v>0.26917416156850571</v>
      </c>
      <c r="BA805" s="33">
        <f t="shared" si="1843"/>
        <v>2.2805378235323692</v>
      </c>
      <c r="BB805" s="33">
        <f t="shared" si="1843"/>
        <v>1.4348609562434025</v>
      </c>
      <c r="BC805" s="33">
        <f t="shared" si="1843"/>
        <v>0.90278088901098597</v>
      </c>
      <c r="BD805" s="33">
        <f t="shared" si="1843"/>
        <v>1.4953274038105828</v>
      </c>
      <c r="BE805" s="33">
        <f t="shared" si="1843"/>
        <v>0.94082496084422584</v>
      </c>
      <c r="BF805" s="33">
        <f t="shared" si="1843"/>
        <v>0.59194501798862476</v>
      </c>
      <c r="BG805" s="33">
        <f t="shared" si="1843"/>
        <v>0.98047224716646353</v>
      </c>
      <c r="BH805" s="33">
        <f t="shared" si="1843"/>
        <v>0.61689016144459541</v>
      </c>
      <c r="BI805" s="33">
        <f t="shared" si="1843"/>
        <v>0.38813283332284776</v>
      </c>
      <c r="BJ805" s="33">
        <f t="shared" si="1843"/>
        <v>3.7150668332090135</v>
      </c>
      <c r="BK805" s="33">
        <f t="shared" si="1843"/>
        <v>2.3374329922534494</v>
      </c>
      <c r="BL805" s="33">
        <f t="shared" si="1843"/>
        <v>1.4706580631163373</v>
      </c>
      <c r="BM805" s="33">
        <f t="shared" si="1843"/>
        <v>2.4359347103836315</v>
      </c>
      <c r="BN805" s="33">
        <f t="shared" si="1843"/>
        <v>1.532633035865955</v>
      </c>
      <c r="BO805" s="33">
        <f t="shared" si="1843"/>
        <v>0.96429679031001581</v>
      </c>
      <c r="BP805" s="33">
        <f t="shared" si="1843"/>
        <v>1.5972196947332666</v>
      </c>
      <c r="BQ805" s="33">
        <f t="shared" si="1843"/>
        <v>1.0049332025399058</v>
      </c>
      <c r="BR805" s="33">
        <f t="shared" si="1843"/>
        <v>0.63228042134539386</v>
      </c>
      <c r="BS805" s="33">
        <f t="shared" si="1843"/>
        <v>0.97039699853164896</v>
      </c>
      <c r="BT805" s="33">
        <f t="shared" si="1843"/>
        <v>0.61055105110782926</v>
      </c>
      <c r="BU805" s="33">
        <f t="shared" si="1843"/>
        <v>0.38414441365022156</v>
      </c>
      <c r="BV805" s="33">
        <f t="shared" si="1843"/>
        <v>0.63628027104252793</v>
      </c>
      <c r="BW805" s="33">
        <f t="shared" si="1843"/>
        <v>0.40033263589233969</v>
      </c>
      <c r="BX805" s="33">
        <f t="shared" si="1843"/>
        <v>0.2518799130733958</v>
      </c>
      <c r="BY805" s="33">
        <f t="shared" si="1843"/>
        <v>0.41720304569217892</v>
      </c>
      <c r="BZ805" s="33">
        <f t="shared" si="1843"/>
        <v>0.26249437957679328</v>
      </c>
      <c r="CA805" s="33">
        <f t="shared" si="1843"/>
        <v>0.16515531231342906</v>
      </c>
      <c r="CB805" s="33">
        <f t="shared" si="1843"/>
        <v>1.3992536813093013</v>
      </c>
      <c r="CC805" s="33">
        <f t="shared" si="1843"/>
        <v>0.88037762604644987</v>
      </c>
      <c r="CD805" s="33">
        <f t="shared" si="1843"/>
        <v>0.55391297146200391</v>
      </c>
      <c r="CE805" s="33">
        <f t="shared" ref="CE805:CS805" si="1844">EXP(CE804)</f>
        <v>0.91747760241212239</v>
      </c>
      <c r="CF805" s="33">
        <f t="shared" si="1844"/>
        <v>0.57725540718718837</v>
      </c>
      <c r="CG805" s="33">
        <f t="shared" si="1844"/>
        <v>0.36319557474839104</v>
      </c>
      <c r="CH805" s="33">
        <f t="shared" si="1844"/>
        <v>0.60158151604092636</v>
      </c>
      <c r="CI805" s="33">
        <f t="shared" si="1844"/>
        <v>0.37850099237899681</v>
      </c>
      <c r="CJ805" s="33">
        <f t="shared" si="1844"/>
        <v>0.23814395457944731</v>
      </c>
      <c r="CK805" s="33">
        <f t="shared" si="1844"/>
        <v>2.2794276372167421</v>
      </c>
      <c r="CL805" s="33">
        <f t="shared" si="1844"/>
        <v>1.4341624530298134</v>
      </c>
      <c r="CM805" s="33">
        <f t="shared" si="1844"/>
        <v>0.90234140715778111</v>
      </c>
      <c r="CN805" s="33">
        <f t="shared" si="1844"/>
        <v>1.4945994649866956</v>
      </c>
      <c r="CO805" s="33">
        <f t="shared" si="1844"/>
        <v>0.94036695879481813</v>
      </c>
      <c r="CP805" s="33">
        <f t="shared" si="1844"/>
        <v>0.59165685383199762</v>
      </c>
      <c r="CQ805" s="33">
        <f t="shared" si="1844"/>
        <v>0.97999494446162594</v>
      </c>
      <c r="CR805" s="33">
        <f t="shared" si="1844"/>
        <v>0.61658985376786501</v>
      </c>
      <c r="CS805" s="33">
        <f t="shared" si="1844"/>
        <v>0.3879438867700854</v>
      </c>
    </row>
    <row r="806" spans="2:97" ht="13.9" thickTop="1" thickBot="1" x14ac:dyDescent="0.4">
      <c r="H806" s="32">
        <f t="shared" ref="H806:H807" si="1845">H805</f>
        <v>3.5780118114905578E-15</v>
      </c>
      <c r="I806" s="32">
        <f t="shared" ref="I806:J806" si="1846">I801</f>
        <v>-0.4220661205932334</v>
      </c>
      <c r="J806" s="32">
        <f t="shared" si="1846"/>
        <v>-6.901704039110587E-3</v>
      </c>
      <c r="K806" s="32">
        <f t="shared" si="1841"/>
        <v>-0.4220661205932334</v>
      </c>
      <c r="L806" s="32">
        <f>$CE$5-$CE$7*SUMPRODUCT($B$5:$CD$5,Q806:CS806)</f>
        <v>0</v>
      </c>
      <c r="M806" s="32">
        <f>SUMPRODUCT($B$7:$CD$7, LN(Q806:CS806))</f>
        <v>-2480.3390488774949</v>
      </c>
      <c r="O806" s="48">
        <f t="shared" si="1842"/>
        <v>1.0000000000000002</v>
      </c>
      <c r="P806" s="39" t="s">
        <v>366</v>
      </c>
      <c r="Q806" s="32">
        <f t="shared" ref="Q806:AV806" si="1847">Q805/$O805</f>
        <v>2.4834512836651449E-2</v>
      </c>
      <c r="R806" s="32">
        <f t="shared" si="1847"/>
        <v>1.562529350267142E-2</v>
      </c>
      <c r="S806" s="32">
        <f t="shared" si="1847"/>
        <v>9.8310685073839162E-3</v>
      </c>
      <c r="T806" s="32">
        <f t="shared" si="1847"/>
        <v>1.6283758691364461E-2</v>
      </c>
      <c r="U806" s="32">
        <f t="shared" si="1847"/>
        <v>1.0245359373578653E-2</v>
      </c>
      <c r="V806" s="32">
        <f t="shared" si="1847"/>
        <v>6.4461400272064892E-3</v>
      </c>
      <c r="W806" s="32">
        <f t="shared" si="1847"/>
        <v>1.0677108863084121E-2</v>
      </c>
      <c r="X806" s="32">
        <f t="shared" si="1847"/>
        <v>6.7177866883479636E-3</v>
      </c>
      <c r="Y806" s="32">
        <f t="shared" si="1847"/>
        <v>4.226673959106711E-3</v>
      </c>
      <c r="Z806" s="32">
        <f t="shared" si="1847"/>
        <v>3.5809862935261637E-2</v>
      </c>
      <c r="AA806" s="32">
        <f t="shared" si="1847"/>
        <v>2.2530726587401146E-2</v>
      </c>
      <c r="AB806" s="32">
        <f t="shared" si="1847"/>
        <v>1.4175805181771937E-2</v>
      </c>
      <c r="AC806" s="32">
        <f t="shared" si="1847"/>
        <v>2.3480193497013302E-2</v>
      </c>
      <c r="AD806" s="32">
        <f t="shared" si="1847"/>
        <v>1.4773187511409158E-2</v>
      </c>
      <c r="AE806" s="32">
        <f t="shared" si="1847"/>
        <v>9.2949433860081577E-3</v>
      </c>
      <c r="AF806" s="32">
        <f t="shared" si="1847"/>
        <v>1.5395744118146469E-2</v>
      </c>
      <c r="AG806" s="32">
        <f t="shared" si="1847"/>
        <v>9.6866414139212074E-3</v>
      </c>
      <c r="AH806" s="32">
        <f t="shared" si="1847"/>
        <v>6.0946077800356421E-3</v>
      </c>
      <c r="AI806" s="32">
        <f t="shared" si="1847"/>
        <v>5.8335377172779888E-2</v>
      </c>
      <c r="AJ806" s="32">
        <f t="shared" si="1847"/>
        <v>3.6703252280773424E-2</v>
      </c>
      <c r="AK806" s="32">
        <f t="shared" si="1847"/>
        <v>2.3092826227832961E-2</v>
      </c>
      <c r="AL806" s="32">
        <f t="shared" si="1847"/>
        <v>3.8249963319166129E-2</v>
      </c>
      <c r="AM806" s="32">
        <f t="shared" si="1847"/>
        <v>2.4065980567427665E-2</v>
      </c>
      <c r="AN806" s="32">
        <f t="shared" si="1847"/>
        <v>1.5141751008728345E-2</v>
      </c>
      <c r="AO806" s="32">
        <f t="shared" si="1847"/>
        <v>2.5080144585063874E-2</v>
      </c>
      <c r="AP806" s="32">
        <f t="shared" si="1847"/>
        <v>1.5779839242616608E-2</v>
      </c>
      <c r="AQ806" s="32">
        <f t="shared" si="1847"/>
        <v>9.9283050653190177E-3</v>
      </c>
      <c r="AR806" s="32">
        <f t="shared" si="1847"/>
        <v>1.523753877336839E-2</v>
      </c>
      <c r="AS806" s="32">
        <f t="shared" si="1847"/>
        <v>9.587102318384751E-3</v>
      </c>
      <c r="AT806" s="32">
        <f t="shared" si="1847"/>
        <v>6.0319801137319884E-3</v>
      </c>
      <c r="AU806" s="32">
        <f t="shared" si="1847"/>
        <v>9.9911122101679281E-3</v>
      </c>
      <c r="AV806" s="32">
        <f t="shared" si="1847"/>
        <v>6.286173670038764E-3</v>
      </c>
      <c r="AW806" s="32">
        <f t="shared" ref="AW806:CB806" si="1848">AW805/$O805</f>
        <v>3.955113162443848E-3</v>
      </c>
      <c r="AX806" s="32">
        <f t="shared" si="1848"/>
        <v>6.5510791920433019E-3</v>
      </c>
      <c r="AY806" s="32">
        <f t="shared" si="1848"/>
        <v>4.1217855090698906E-3</v>
      </c>
      <c r="AZ806" s="32">
        <f t="shared" si="1848"/>
        <v>2.5933308520240286E-3</v>
      </c>
      <c r="BA806" s="32">
        <f t="shared" si="1848"/>
        <v>2.1971607759495304E-2</v>
      </c>
      <c r="BB806" s="32">
        <f t="shared" si="1848"/>
        <v>1.3824020717693184E-2</v>
      </c>
      <c r="BC806" s="32">
        <f t="shared" si="1848"/>
        <v>8.6977498822598722E-3</v>
      </c>
      <c r="BD806" s="32">
        <f t="shared" si="1848"/>
        <v>1.4406578505091933E-2</v>
      </c>
      <c r="BE806" s="32">
        <f t="shared" si="1848"/>
        <v>9.0642815903809355E-3</v>
      </c>
      <c r="BF806" s="32">
        <f t="shared" si="1848"/>
        <v>5.7030335634987344E-3</v>
      </c>
      <c r="BG806" s="32">
        <f t="shared" si="1848"/>
        <v>9.4462593040639826E-3</v>
      </c>
      <c r="BH806" s="32">
        <f t="shared" si="1848"/>
        <v>5.9433649896488997E-3</v>
      </c>
      <c r="BI806" s="32">
        <f t="shared" si="1848"/>
        <v>3.7394259741511966E-3</v>
      </c>
      <c r="BJ806" s="32">
        <f t="shared" si="1848"/>
        <v>3.579243037203686E-2</v>
      </c>
      <c r="BK806" s="32">
        <f t="shared" si="1848"/>
        <v>2.2519758427136331E-2</v>
      </c>
      <c r="BL806" s="32">
        <f t="shared" si="1848"/>
        <v>1.4168904272362145E-2</v>
      </c>
      <c r="BM806" s="32">
        <f t="shared" si="1848"/>
        <v>2.3468763127720726E-2</v>
      </c>
      <c r="BN806" s="32">
        <f t="shared" si="1848"/>
        <v>1.4765995790910548E-2</v>
      </c>
      <c r="BO806" s="32">
        <f t="shared" si="1848"/>
        <v>9.2904185240018384E-3</v>
      </c>
      <c r="BP806" s="32">
        <f t="shared" si="1848"/>
        <v>1.5388249331494614E-2</v>
      </c>
      <c r="BQ806" s="32">
        <f t="shared" si="1848"/>
        <v>9.6819258697933477E-3</v>
      </c>
      <c r="BR806" s="32">
        <f t="shared" si="1848"/>
        <v>6.0916408701748659E-3</v>
      </c>
      <c r="BS806" s="32">
        <f t="shared" si="1848"/>
        <v>9.3491903544507503E-3</v>
      </c>
      <c r="BT806" s="32">
        <f t="shared" si="1848"/>
        <v>5.8822914812745224E-3</v>
      </c>
      <c r="BU806" s="32">
        <f t="shared" si="1848"/>
        <v>3.7009999538839852E-3</v>
      </c>
      <c r="BV806" s="32">
        <f t="shared" si="1848"/>
        <v>6.1301770118408882E-3</v>
      </c>
      <c r="BW806" s="32">
        <f t="shared" si="1848"/>
        <v>3.8569637207451E-3</v>
      </c>
      <c r="BX806" s="32">
        <f t="shared" si="1848"/>
        <v>2.4267111886670601E-3</v>
      </c>
      <c r="BY806" s="32">
        <f t="shared" si="1848"/>
        <v>4.0194999536631209E-3</v>
      </c>
      <c r="BZ806" s="32">
        <f t="shared" si="1848"/>
        <v>2.5289751775307559E-3</v>
      </c>
      <c r="CA806" s="32">
        <f t="shared" si="1848"/>
        <v>1.5911719174764669E-3</v>
      </c>
      <c r="CB806" s="32">
        <f t="shared" si="1848"/>
        <v>1.3480966079368974E-2</v>
      </c>
      <c r="CC806" s="32">
        <f t="shared" ref="CC806:CS806" si="1849">CC805/$O805</f>
        <v>8.4819079429987281E-3</v>
      </c>
      <c r="CD806" s="32">
        <f t="shared" si="1849"/>
        <v>5.3366177119609278E-3</v>
      </c>
      <c r="CE806" s="32">
        <f t="shared" si="1849"/>
        <v>8.8393438601678219E-3</v>
      </c>
      <c r="CF806" s="32">
        <f t="shared" si="1849"/>
        <v>5.5615080148591223E-3</v>
      </c>
      <c r="CG806" s="32">
        <f t="shared" si="1849"/>
        <v>3.4991705140832714E-3</v>
      </c>
      <c r="CH806" s="32">
        <f t="shared" si="1849"/>
        <v>5.7958754156248087E-3</v>
      </c>
      <c r="CI806" s="32">
        <f t="shared" si="1849"/>
        <v>3.6466289904588381E-3</v>
      </c>
      <c r="CJ806" s="32">
        <f t="shared" si="1849"/>
        <v>2.294373505373442E-3</v>
      </c>
      <c r="CK806" s="32">
        <f t="shared" si="1849"/>
        <v>2.1960911783302665E-2</v>
      </c>
      <c r="CL806" s="32">
        <f t="shared" si="1849"/>
        <v>1.381729106012322E-2</v>
      </c>
      <c r="CM806" s="32">
        <f t="shared" si="1849"/>
        <v>8.693515739420234E-3</v>
      </c>
      <c r="CN806" s="32">
        <f t="shared" si="1849"/>
        <v>1.4399565253153588E-2</v>
      </c>
      <c r="CO806" s="32">
        <f t="shared" si="1849"/>
        <v>9.0598690166104872E-3</v>
      </c>
      <c r="CP806" s="32">
        <f t="shared" si="1849"/>
        <v>5.7002572754870102E-3</v>
      </c>
      <c r="CQ806" s="32">
        <f t="shared" si="1849"/>
        <v>9.4416607801083522E-3</v>
      </c>
      <c r="CR806" s="32">
        <f t="shared" si="1849"/>
        <v>5.9404717061382296E-3</v>
      </c>
      <c r="CS806" s="32">
        <f t="shared" si="1849"/>
        <v>3.7376055879677424E-3</v>
      </c>
    </row>
    <row r="807" spans="2:97" ht="13.15" thickTop="1" x14ac:dyDescent="0.35">
      <c r="H807" s="34">
        <f t="shared" si="1845"/>
        <v>3.5780118114905578E-15</v>
      </c>
      <c r="I807" s="34">
        <f t="shared" ref="I807:J807" si="1850">I802</f>
        <v>-0.46334335275036292</v>
      </c>
      <c r="J807" s="34">
        <f t="shared" si="1850"/>
        <v>8.8836803962226429E-3</v>
      </c>
      <c r="K807" s="34">
        <f t="shared" si="1841"/>
        <v>-0.46334335275036287</v>
      </c>
      <c r="L807" s="34">
        <f>$CE$6-$CE$7*SUMPRODUCT($B$6:$CD$6,Q806:CS806)</f>
        <v>0</v>
      </c>
    </row>
    <row r="808" spans="2:97" ht="13.5" thickBot="1" x14ac:dyDescent="0.4">
      <c r="B808" s="39" t="s">
        <v>367</v>
      </c>
      <c r="D808" s="39" t="s">
        <v>368</v>
      </c>
      <c r="E808" s="39" t="s">
        <v>369</v>
      </c>
      <c r="F808" s="39" t="s">
        <v>370</v>
      </c>
      <c r="H808" s="39" t="s">
        <v>347</v>
      </c>
      <c r="I808" s="39" t="s">
        <v>371</v>
      </c>
      <c r="J808" s="39" t="s">
        <v>372</v>
      </c>
      <c r="K808" s="39" t="s">
        <v>349</v>
      </c>
      <c r="L808" s="39" t="s">
        <v>373</v>
      </c>
      <c r="M808" s="39" t="s">
        <v>374</v>
      </c>
      <c r="O808" s="45" t="s">
        <v>336</v>
      </c>
    </row>
    <row r="809" spans="2:97" ht="13.9" thickTop="1" thickBot="1" x14ac:dyDescent="0.4">
      <c r="B809" s="32">
        <f>1+B804</f>
        <v>4</v>
      </c>
      <c r="D809" s="32">
        <f>IF(F804,IF(M809&lt;0,D804,H809),E804)</f>
        <v>0</v>
      </c>
      <c r="E809" s="32">
        <f>IF(F804,IF(M809&lt;0,H809,E804),H809)</f>
        <v>1.7890059057452789E-15</v>
      </c>
      <c r="F809" s="32" t="b">
        <f>OR(F804,M809*M804&lt;=0)</f>
        <v>1</v>
      </c>
      <c r="H809" s="32">
        <f>IF(F804,(D804+E804)/2,2*H804)</f>
        <v>1.7890059057452789E-15</v>
      </c>
      <c r="I809" s="32">
        <f>I804</f>
        <v>-0.48847229296153066</v>
      </c>
      <c r="J809" s="32">
        <f>J804</f>
        <v>1</v>
      </c>
      <c r="K809" s="32">
        <f>I809+J809*H809</f>
        <v>-0.48847229296152889</v>
      </c>
      <c r="L809" s="32">
        <f>$CE$3-$CE$7*SUMPRODUCT($B$3:$CD$3,Q811:CS811)</f>
        <v>-4.2632564145606011E-13</v>
      </c>
      <c r="M809" s="32">
        <f>SUMPRODUCT(L809:L812,J809:J812)</f>
        <v>-4.2632564145606011E-13</v>
      </c>
      <c r="O809" s="46">
        <f>SUM(Q809:CS809)</f>
        <v>-1.6469506083636491</v>
      </c>
      <c r="P809" s="39" t="s">
        <v>363</v>
      </c>
      <c r="Q809" s="32">
        <f t="shared" ref="Q809:AV809" si="1851">SUMPRODUCT(B$3:B$6,$K809:$K812)</f>
        <v>0.94689457154417978</v>
      </c>
      <c r="R809" s="32">
        <f t="shared" si="1851"/>
        <v>0.48355121879381685</v>
      </c>
      <c r="S809" s="32">
        <f t="shared" si="1851"/>
        <v>2.0207866043453926E-2</v>
      </c>
      <c r="T809" s="32">
        <f t="shared" si="1851"/>
        <v>0.52482845095094643</v>
      </c>
      <c r="U809" s="32">
        <f t="shared" si="1851"/>
        <v>6.1485098200583455E-2</v>
      </c>
      <c r="V809" s="32">
        <f t="shared" si="1851"/>
        <v>-0.40185825454977947</v>
      </c>
      <c r="W809" s="32">
        <f t="shared" si="1851"/>
        <v>0.10276233035771298</v>
      </c>
      <c r="X809" s="32">
        <f t="shared" si="1851"/>
        <v>-0.36058102239264994</v>
      </c>
      <c r="Y809" s="32">
        <f t="shared" si="1851"/>
        <v>-0.82392437514301287</v>
      </c>
      <c r="Z809" s="32">
        <f t="shared" si="1851"/>
        <v>1.3128835956249902</v>
      </c>
      <c r="AA809" s="32">
        <f t="shared" si="1851"/>
        <v>0.84954024287462726</v>
      </c>
      <c r="AB809" s="32">
        <f t="shared" si="1851"/>
        <v>0.38619689012426434</v>
      </c>
      <c r="AC809" s="32">
        <f t="shared" si="1851"/>
        <v>0.89081747503175679</v>
      </c>
      <c r="AD809" s="32">
        <f t="shared" si="1851"/>
        <v>0.42747412228139381</v>
      </c>
      <c r="AE809" s="32">
        <f t="shared" si="1851"/>
        <v>-3.5869230468969115E-2</v>
      </c>
      <c r="AF809" s="32">
        <f t="shared" si="1851"/>
        <v>0.46875135443852334</v>
      </c>
      <c r="AG809" s="32">
        <f t="shared" si="1851"/>
        <v>5.4080016881604132E-3</v>
      </c>
      <c r="AH809" s="32">
        <f t="shared" si="1851"/>
        <v>-0.45793535106220251</v>
      </c>
      <c r="AI809" s="32">
        <f t="shared" si="1851"/>
        <v>1.8008689610660706</v>
      </c>
      <c r="AJ809" s="32">
        <f t="shared" si="1851"/>
        <v>1.3375256083157077</v>
      </c>
      <c r="AK809" s="32">
        <f t="shared" si="1851"/>
        <v>0.87418225556534468</v>
      </c>
      <c r="AL809" s="32">
        <f t="shared" si="1851"/>
        <v>1.3788028404728372</v>
      </c>
      <c r="AM809" s="32">
        <f t="shared" si="1851"/>
        <v>0.91545948772247432</v>
      </c>
      <c r="AN809" s="32">
        <f t="shared" si="1851"/>
        <v>0.45211613497211139</v>
      </c>
      <c r="AO809" s="32">
        <f t="shared" si="1851"/>
        <v>0.95673671987960385</v>
      </c>
      <c r="AP809" s="32">
        <f t="shared" si="1851"/>
        <v>0.49339336712924092</v>
      </c>
      <c r="AQ809" s="32">
        <f t="shared" si="1851"/>
        <v>3.0050014378877998E-2</v>
      </c>
      <c r="AR809" s="32">
        <f t="shared" si="1851"/>
        <v>0.45842227858265089</v>
      </c>
      <c r="AS809" s="32">
        <f t="shared" si="1851"/>
        <v>-4.9210741677120362E-3</v>
      </c>
      <c r="AT809" s="32">
        <f t="shared" si="1851"/>
        <v>-0.46826442691807496</v>
      </c>
      <c r="AU809" s="32">
        <f t="shared" si="1851"/>
        <v>3.6356157989417492E-2</v>
      </c>
      <c r="AV809" s="32">
        <f t="shared" si="1851"/>
        <v>-0.42698719476094543</v>
      </c>
      <c r="AW809" s="32">
        <f t="shared" ref="AW809:CB809" si="1852">SUMPRODUCT(AH$3:AH$6,$K809:$K812)</f>
        <v>-0.89033054751130836</v>
      </c>
      <c r="AX809" s="32">
        <f t="shared" si="1852"/>
        <v>-0.3857099626038159</v>
      </c>
      <c r="AY809" s="32">
        <f t="shared" si="1852"/>
        <v>-0.84905331535417883</v>
      </c>
      <c r="AZ809" s="32">
        <f t="shared" si="1852"/>
        <v>-1.3123966681045418</v>
      </c>
      <c r="BA809" s="32">
        <f t="shared" si="1852"/>
        <v>0.82441130266346119</v>
      </c>
      <c r="BB809" s="32">
        <f t="shared" si="1852"/>
        <v>0.36106794991309832</v>
      </c>
      <c r="BC809" s="32">
        <f t="shared" si="1852"/>
        <v>-0.10227540283726461</v>
      </c>
      <c r="BD809" s="32">
        <f t="shared" si="1852"/>
        <v>0.40234518207022785</v>
      </c>
      <c r="BE809" s="32">
        <f t="shared" si="1852"/>
        <v>-6.0998170680135057E-2</v>
      </c>
      <c r="BF809" s="32">
        <f t="shared" si="1852"/>
        <v>-0.524341523430498</v>
      </c>
      <c r="BG809" s="32">
        <f t="shared" si="1852"/>
        <v>-1.9720938523005549E-2</v>
      </c>
      <c r="BH809" s="32">
        <f t="shared" si="1852"/>
        <v>-0.48306429127336847</v>
      </c>
      <c r="BI809" s="32">
        <f t="shared" si="1852"/>
        <v>-0.94640764402373145</v>
      </c>
      <c r="BJ809" s="32">
        <f t="shared" si="1852"/>
        <v>1.3123966681045418</v>
      </c>
      <c r="BK809" s="32">
        <f t="shared" si="1852"/>
        <v>0.84905331535417883</v>
      </c>
      <c r="BL809" s="32">
        <f t="shared" si="1852"/>
        <v>0.3857099626038159</v>
      </c>
      <c r="BM809" s="32">
        <f t="shared" si="1852"/>
        <v>0.89033054751130836</v>
      </c>
      <c r="BN809" s="32">
        <f t="shared" si="1852"/>
        <v>0.42698719476094543</v>
      </c>
      <c r="BO809" s="32">
        <f t="shared" si="1852"/>
        <v>-3.6356157989417492E-2</v>
      </c>
      <c r="BP809" s="32">
        <f t="shared" si="1852"/>
        <v>0.46826442691807496</v>
      </c>
      <c r="BQ809" s="32">
        <f t="shared" si="1852"/>
        <v>4.9210741677120362E-3</v>
      </c>
      <c r="BR809" s="32">
        <f t="shared" si="1852"/>
        <v>-0.45842227858265089</v>
      </c>
      <c r="BS809" s="32">
        <f t="shared" si="1852"/>
        <v>-3.0050014378877998E-2</v>
      </c>
      <c r="BT809" s="32">
        <f t="shared" si="1852"/>
        <v>-0.49339336712924092</v>
      </c>
      <c r="BU809" s="32">
        <f t="shared" si="1852"/>
        <v>-0.95673671987960385</v>
      </c>
      <c r="BV809" s="32">
        <f t="shared" si="1852"/>
        <v>-0.45211613497211139</v>
      </c>
      <c r="BW809" s="32">
        <f t="shared" si="1852"/>
        <v>-0.91545948772247432</v>
      </c>
      <c r="BX809" s="32">
        <f t="shared" si="1852"/>
        <v>-1.3788028404728372</v>
      </c>
      <c r="BY809" s="32">
        <f t="shared" si="1852"/>
        <v>-0.87418225556534468</v>
      </c>
      <c r="BZ809" s="32">
        <f t="shared" si="1852"/>
        <v>-1.3375256083157077</v>
      </c>
      <c r="CA809" s="32">
        <f t="shared" si="1852"/>
        <v>-1.8008689610660706</v>
      </c>
      <c r="CB809" s="32">
        <f t="shared" si="1852"/>
        <v>0.33593900970193236</v>
      </c>
      <c r="CC809" s="32">
        <f t="shared" ref="CC809:CS809" si="1853">SUMPRODUCT(BN$3:BN$6,$K809:$K812)</f>
        <v>-0.12740434304843057</v>
      </c>
      <c r="CD809" s="32">
        <f t="shared" si="1853"/>
        <v>-0.59074769579879349</v>
      </c>
      <c r="CE809" s="32">
        <f t="shared" si="1853"/>
        <v>-8.612711089130104E-2</v>
      </c>
      <c r="CF809" s="32">
        <f t="shared" si="1853"/>
        <v>-0.54947046364166396</v>
      </c>
      <c r="CG809" s="32">
        <f t="shared" si="1853"/>
        <v>-1.0128138163920268</v>
      </c>
      <c r="CH809" s="32">
        <f t="shared" si="1853"/>
        <v>-0.50819323148453432</v>
      </c>
      <c r="CI809" s="32">
        <f t="shared" si="1853"/>
        <v>-0.9715365842348973</v>
      </c>
      <c r="CJ809" s="32">
        <f t="shared" si="1853"/>
        <v>-1.4348799369852603</v>
      </c>
      <c r="CK809" s="32">
        <f t="shared" si="1853"/>
        <v>0.82392437514301287</v>
      </c>
      <c r="CL809" s="32">
        <f t="shared" si="1853"/>
        <v>0.36058102239264994</v>
      </c>
      <c r="CM809" s="32">
        <f t="shared" si="1853"/>
        <v>-0.10276233035771298</v>
      </c>
      <c r="CN809" s="32">
        <f t="shared" si="1853"/>
        <v>0.40185825454977947</v>
      </c>
      <c r="CO809" s="32">
        <f t="shared" si="1853"/>
        <v>-6.1485098200583455E-2</v>
      </c>
      <c r="CP809" s="32">
        <f t="shared" si="1853"/>
        <v>-0.52482845095094643</v>
      </c>
      <c r="CQ809" s="32">
        <f t="shared" si="1853"/>
        <v>-2.0207866043453926E-2</v>
      </c>
      <c r="CR809" s="32">
        <f t="shared" si="1853"/>
        <v>-0.48355121879381685</v>
      </c>
      <c r="CS809" s="32">
        <f t="shared" si="1853"/>
        <v>-0.94689457154417978</v>
      </c>
    </row>
    <row r="810" spans="2:97" ht="13.9" thickTop="1" thickBot="1" x14ac:dyDescent="0.4">
      <c r="H810" s="33">
        <f>H809</f>
        <v>1.7890059057452789E-15</v>
      </c>
      <c r="I810" s="33">
        <f t="shared" ref="I810:J810" si="1854">I805</f>
        <v>0.42698719476094543</v>
      </c>
      <c r="J810" s="33">
        <f t="shared" si="1854"/>
        <v>-5.6558928596733274E-3</v>
      </c>
      <c r="K810" s="33">
        <f t="shared" ref="K810:K812" si="1855">I810+J810*H810</f>
        <v>0.42698719476094543</v>
      </c>
      <c r="L810" s="33">
        <f>$CE$4-$CE$7*SUMPRODUCT($B$4:$CD$4,Q811:CS811)</f>
        <v>0</v>
      </c>
      <c r="M810" s="39" t="s">
        <v>375</v>
      </c>
      <c r="O810" s="47">
        <f t="shared" ref="O810:O811" si="1856">SUM(Q810:CS810)</f>
        <v>103.79476315504529</v>
      </c>
      <c r="P810" s="39" t="s">
        <v>365</v>
      </c>
      <c r="Q810" s="33">
        <f>EXP(Q809)</f>
        <v>2.5776923779511725</v>
      </c>
      <c r="R810" s="33">
        <f>EXP(R809)</f>
        <v>1.6218236383378501</v>
      </c>
      <c r="S810" s="33">
        <f t="shared" ref="S810:CD810" si="1857">EXP(S809)</f>
        <v>1.0204134272849394</v>
      </c>
      <c r="T810" s="33">
        <f t="shared" si="1857"/>
        <v>1.6901688766440865</v>
      </c>
      <c r="U810" s="33">
        <f t="shared" si="1857"/>
        <v>1.063414649618921</v>
      </c>
      <c r="V810" s="33">
        <f t="shared" si="1857"/>
        <v>0.6690755773881556</v>
      </c>
      <c r="W810" s="33">
        <f t="shared" si="1857"/>
        <v>1.1082279856244526</v>
      </c>
      <c r="X810" s="33">
        <f t="shared" si="1857"/>
        <v>0.6972710782431939</v>
      </c>
      <c r="Y810" s="33">
        <f t="shared" si="1857"/>
        <v>0.4387066225190791</v>
      </c>
      <c r="Z810" s="33">
        <f t="shared" si="1857"/>
        <v>3.7168762419801218</v>
      </c>
      <c r="AA810" s="33">
        <f t="shared" si="1857"/>
        <v>2.3385714298503864</v>
      </c>
      <c r="AB810" s="33">
        <f t="shared" si="1857"/>
        <v>1.4713743413740836</v>
      </c>
      <c r="AC810" s="33">
        <f t="shared" si="1857"/>
        <v>2.4371211228571332</v>
      </c>
      <c r="AD810" s="33">
        <f t="shared" si="1857"/>
        <v>1.5333794987917886</v>
      </c>
      <c r="AE810" s="33">
        <f t="shared" si="1857"/>
        <v>0.96476644729027261</v>
      </c>
      <c r="AF810" s="33">
        <f t="shared" si="1857"/>
        <v>1.5979976143386965</v>
      </c>
      <c r="AG810" s="33">
        <f t="shared" si="1857"/>
        <v>1.005422651325806</v>
      </c>
      <c r="AH810" s="33">
        <f t="shared" si="1857"/>
        <v>0.63258837105169652</v>
      </c>
      <c r="AI810" s="33">
        <f t="shared" si="1857"/>
        <v>6.0549066572089316</v>
      </c>
      <c r="AJ810" s="33">
        <f t="shared" si="1857"/>
        <v>3.8096053775027579</v>
      </c>
      <c r="AK810" s="33">
        <f t="shared" si="1857"/>
        <v>2.3969144288985427</v>
      </c>
      <c r="AL810" s="33">
        <f t="shared" si="1857"/>
        <v>3.9701458834020231</v>
      </c>
      <c r="AM810" s="33">
        <f t="shared" si="1857"/>
        <v>2.4979227530900801</v>
      </c>
      <c r="AN810" s="33">
        <f t="shared" si="1857"/>
        <v>1.5716344597036287</v>
      </c>
      <c r="AO810" s="33">
        <f t="shared" si="1857"/>
        <v>2.6031876671009999</v>
      </c>
      <c r="AP810" s="33">
        <f t="shared" si="1857"/>
        <v>1.6378646768120819</v>
      </c>
      <c r="AQ810" s="33">
        <f t="shared" si="1857"/>
        <v>1.0305060727858251</v>
      </c>
      <c r="AR810" s="33">
        <f t="shared" si="1857"/>
        <v>1.5815767280475905</v>
      </c>
      <c r="AS810" s="33">
        <f t="shared" si="1857"/>
        <v>0.9950910144799302</v>
      </c>
      <c r="AT810" s="33">
        <f t="shared" si="1857"/>
        <v>0.62608794726075456</v>
      </c>
      <c r="AU810" s="33">
        <f t="shared" si="1857"/>
        <v>1.0370251255098608</v>
      </c>
      <c r="AV810" s="33">
        <f t="shared" si="1857"/>
        <v>0.65247190723315496</v>
      </c>
      <c r="AW810" s="33">
        <f t="shared" si="1857"/>
        <v>0.41052003394726111</v>
      </c>
      <c r="AX810" s="33">
        <f t="shared" si="1857"/>
        <v>0.67996771314807958</v>
      </c>
      <c r="AY810" s="33">
        <f t="shared" si="1857"/>
        <v>0.42781975068980688</v>
      </c>
      <c r="AZ810" s="33">
        <f t="shared" si="1857"/>
        <v>0.26917416156850565</v>
      </c>
      <c r="BA810" s="33">
        <f t="shared" si="1857"/>
        <v>2.2805378235323692</v>
      </c>
      <c r="BB810" s="33">
        <f t="shared" si="1857"/>
        <v>1.4348609562434025</v>
      </c>
      <c r="BC810" s="33">
        <f t="shared" si="1857"/>
        <v>0.90278088901098585</v>
      </c>
      <c r="BD810" s="33">
        <f t="shared" si="1857"/>
        <v>1.495327403810583</v>
      </c>
      <c r="BE810" s="33">
        <f t="shared" si="1857"/>
        <v>0.94082496084422584</v>
      </c>
      <c r="BF810" s="33">
        <f t="shared" si="1857"/>
        <v>0.59194501798862476</v>
      </c>
      <c r="BG810" s="33">
        <f t="shared" si="1857"/>
        <v>0.98047224716646353</v>
      </c>
      <c r="BH810" s="33">
        <f t="shared" si="1857"/>
        <v>0.61689016144459541</v>
      </c>
      <c r="BI810" s="33">
        <f t="shared" si="1857"/>
        <v>0.3881328333228477</v>
      </c>
      <c r="BJ810" s="33">
        <f t="shared" si="1857"/>
        <v>3.7150668332090144</v>
      </c>
      <c r="BK810" s="33">
        <f t="shared" si="1857"/>
        <v>2.3374329922534494</v>
      </c>
      <c r="BL810" s="33">
        <f t="shared" si="1857"/>
        <v>1.4706580631163373</v>
      </c>
      <c r="BM810" s="33">
        <f t="shared" si="1857"/>
        <v>2.4359347103836315</v>
      </c>
      <c r="BN810" s="33">
        <f t="shared" si="1857"/>
        <v>1.532633035865955</v>
      </c>
      <c r="BO810" s="33">
        <f t="shared" si="1857"/>
        <v>0.96429679031001581</v>
      </c>
      <c r="BP810" s="33">
        <f t="shared" si="1857"/>
        <v>1.5972196947332669</v>
      </c>
      <c r="BQ810" s="33">
        <f t="shared" si="1857"/>
        <v>1.0049332025399058</v>
      </c>
      <c r="BR810" s="33">
        <f t="shared" si="1857"/>
        <v>0.63228042134539386</v>
      </c>
      <c r="BS810" s="33">
        <f t="shared" si="1857"/>
        <v>0.97039699853164729</v>
      </c>
      <c r="BT810" s="33">
        <f t="shared" si="1857"/>
        <v>0.61055105110782826</v>
      </c>
      <c r="BU810" s="33">
        <f t="shared" si="1857"/>
        <v>0.38414441365022084</v>
      </c>
      <c r="BV810" s="33">
        <f t="shared" si="1857"/>
        <v>0.63628027104252682</v>
      </c>
      <c r="BW810" s="33">
        <f t="shared" si="1857"/>
        <v>0.40033263589233903</v>
      </c>
      <c r="BX810" s="33">
        <f t="shared" si="1857"/>
        <v>0.25187991307339536</v>
      </c>
      <c r="BY810" s="33">
        <f t="shared" si="1857"/>
        <v>0.4172030456921782</v>
      </c>
      <c r="BZ810" s="33">
        <f t="shared" si="1857"/>
        <v>0.26249437957679284</v>
      </c>
      <c r="CA810" s="33">
        <f t="shared" si="1857"/>
        <v>0.16515531231342875</v>
      </c>
      <c r="CB810" s="33">
        <f t="shared" si="1857"/>
        <v>1.3992536813092988</v>
      </c>
      <c r="CC810" s="33">
        <f t="shared" si="1857"/>
        <v>0.88037762604644831</v>
      </c>
      <c r="CD810" s="33">
        <f t="shared" si="1857"/>
        <v>0.5539129714620028</v>
      </c>
      <c r="CE810" s="33">
        <f t="shared" ref="CE810:CS810" si="1858">EXP(CE809)</f>
        <v>0.91747760241212084</v>
      </c>
      <c r="CF810" s="33">
        <f t="shared" si="1858"/>
        <v>0.57725540718718726</v>
      </c>
      <c r="CG810" s="33">
        <f t="shared" si="1858"/>
        <v>0.36319557474839043</v>
      </c>
      <c r="CH810" s="33">
        <f t="shared" si="1858"/>
        <v>0.60158151604092536</v>
      </c>
      <c r="CI810" s="33">
        <f t="shared" si="1858"/>
        <v>0.37850099237899615</v>
      </c>
      <c r="CJ810" s="33">
        <f t="shared" si="1858"/>
        <v>0.23814395457944684</v>
      </c>
      <c r="CK810" s="33">
        <f t="shared" si="1858"/>
        <v>2.2794276372167381</v>
      </c>
      <c r="CL810" s="33">
        <f t="shared" si="1858"/>
        <v>1.4341624530298107</v>
      </c>
      <c r="CM810" s="33">
        <f t="shared" si="1858"/>
        <v>0.90234140715777944</v>
      </c>
      <c r="CN810" s="33">
        <f t="shared" si="1858"/>
        <v>1.4945994649866929</v>
      </c>
      <c r="CO810" s="33">
        <f t="shared" si="1858"/>
        <v>0.94036695879481647</v>
      </c>
      <c r="CP810" s="33">
        <f t="shared" si="1858"/>
        <v>0.59165685383199651</v>
      </c>
      <c r="CQ810" s="33">
        <f t="shared" si="1858"/>
        <v>0.97999494446162427</v>
      </c>
      <c r="CR810" s="33">
        <f t="shared" si="1858"/>
        <v>0.6165898537678639</v>
      </c>
      <c r="CS810" s="33">
        <f t="shared" si="1858"/>
        <v>0.38794388677008468</v>
      </c>
    </row>
    <row r="811" spans="2:97" ht="13.9" thickTop="1" thickBot="1" x14ac:dyDescent="0.4">
      <c r="H811" s="32">
        <f t="shared" ref="H811:H812" si="1859">H810</f>
        <v>1.7890059057452789E-15</v>
      </c>
      <c r="I811" s="32">
        <f t="shared" ref="I811:J811" si="1860">I806</f>
        <v>-0.4220661205932334</v>
      </c>
      <c r="J811" s="32">
        <f t="shared" si="1860"/>
        <v>-6.901704039110587E-3</v>
      </c>
      <c r="K811" s="32">
        <f t="shared" si="1855"/>
        <v>-0.4220661205932334</v>
      </c>
      <c r="L811" s="32">
        <f>$CE$5-$CE$7*SUMPRODUCT($B$5:$CD$5,Q811:CS811)</f>
        <v>0</v>
      </c>
      <c r="M811" s="32">
        <f>SUMPRODUCT($B$7:$CD$7, LN(Q811:CS811))</f>
        <v>-2480.3390488774944</v>
      </c>
      <c r="O811" s="48">
        <f t="shared" si="1856"/>
        <v>1.0000000000000002</v>
      </c>
      <c r="P811" s="39" t="s">
        <v>366</v>
      </c>
      <c r="Q811" s="32">
        <f t="shared" ref="Q811:AV811" si="1861">Q810/$O810</f>
        <v>2.483451283665148E-2</v>
      </c>
      <c r="R811" s="32">
        <f t="shared" si="1861"/>
        <v>1.5625293502671441E-2</v>
      </c>
      <c r="S811" s="32">
        <f t="shared" si="1861"/>
        <v>9.8310685073839284E-3</v>
      </c>
      <c r="T811" s="32">
        <f t="shared" si="1861"/>
        <v>1.6283758691364482E-2</v>
      </c>
      <c r="U811" s="32">
        <f t="shared" si="1861"/>
        <v>1.0245359373578667E-2</v>
      </c>
      <c r="V811" s="32">
        <f t="shared" si="1861"/>
        <v>6.4461400272064978E-3</v>
      </c>
      <c r="W811" s="32">
        <f t="shared" si="1861"/>
        <v>1.0677108863084135E-2</v>
      </c>
      <c r="X811" s="32">
        <f t="shared" si="1861"/>
        <v>6.7177866883479731E-3</v>
      </c>
      <c r="Y811" s="32">
        <f t="shared" si="1861"/>
        <v>4.2266739591067153E-3</v>
      </c>
      <c r="Z811" s="32">
        <f t="shared" si="1861"/>
        <v>3.5809862935261685E-2</v>
      </c>
      <c r="AA811" s="32">
        <f t="shared" si="1861"/>
        <v>2.253072658740117E-2</v>
      </c>
      <c r="AB811" s="32">
        <f t="shared" si="1861"/>
        <v>1.4175805181771953E-2</v>
      </c>
      <c r="AC811" s="32">
        <f t="shared" si="1861"/>
        <v>2.348019349701333E-2</v>
      </c>
      <c r="AD811" s="32">
        <f t="shared" si="1861"/>
        <v>1.4773187511409179E-2</v>
      </c>
      <c r="AE811" s="32">
        <f t="shared" si="1861"/>
        <v>9.2949433860081698E-3</v>
      </c>
      <c r="AF811" s="32">
        <f t="shared" si="1861"/>
        <v>1.539574411814649E-2</v>
      </c>
      <c r="AG811" s="32">
        <f t="shared" si="1861"/>
        <v>9.6866414139212195E-3</v>
      </c>
      <c r="AH811" s="32">
        <f t="shared" si="1861"/>
        <v>6.0946077800356491E-3</v>
      </c>
      <c r="AI811" s="32">
        <f t="shared" si="1861"/>
        <v>5.8335377172779965E-2</v>
      </c>
      <c r="AJ811" s="32">
        <f t="shared" si="1861"/>
        <v>3.6703252280773466E-2</v>
      </c>
      <c r="AK811" s="32">
        <f t="shared" si="1861"/>
        <v>2.3092826227832985E-2</v>
      </c>
      <c r="AL811" s="32">
        <f t="shared" si="1861"/>
        <v>3.8249963319166178E-2</v>
      </c>
      <c r="AM811" s="32">
        <f t="shared" si="1861"/>
        <v>2.4065980567427696E-2</v>
      </c>
      <c r="AN811" s="32">
        <f t="shared" si="1861"/>
        <v>1.5141751008728365E-2</v>
      </c>
      <c r="AO811" s="32">
        <f t="shared" si="1861"/>
        <v>2.5080144585063909E-2</v>
      </c>
      <c r="AP811" s="32">
        <f t="shared" si="1861"/>
        <v>1.5779839242616625E-2</v>
      </c>
      <c r="AQ811" s="32">
        <f t="shared" si="1861"/>
        <v>9.9283050653190298E-3</v>
      </c>
      <c r="AR811" s="32">
        <f t="shared" si="1861"/>
        <v>1.5237538773368382E-2</v>
      </c>
      <c r="AS811" s="32">
        <f t="shared" si="1861"/>
        <v>9.5871023183847458E-3</v>
      </c>
      <c r="AT811" s="32">
        <f t="shared" si="1861"/>
        <v>6.0319801137319858E-3</v>
      </c>
      <c r="AU811" s="32">
        <f t="shared" si="1861"/>
        <v>9.9911122101679246E-3</v>
      </c>
      <c r="AV811" s="32">
        <f t="shared" si="1861"/>
        <v>6.2861736700387605E-3</v>
      </c>
      <c r="AW811" s="32">
        <f t="shared" ref="AW811:CB811" si="1862">AW810/$O810</f>
        <v>3.9551131624438454E-3</v>
      </c>
      <c r="AX811" s="32">
        <f t="shared" si="1862"/>
        <v>6.5510791920432984E-3</v>
      </c>
      <c r="AY811" s="32">
        <f t="shared" si="1862"/>
        <v>4.1217855090698889E-3</v>
      </c>
      <c r="AZ811" s="32">
        <f t="shared" si="1862"/>
        <v>2.5933308520240269E-3</v>
      </c>
      <c r="BA811" s="32">
        <f t="shared" si="1862"/>
        <v>2.1971607759495294E-2</v>
      </c>
      <c r="BB811" s="32">
        <f t="shared" si="1862"/>
        <v>1.3824020717693177E-2</v>
      </c>
      <c r="BC811" s="32">
        <f t="shared" si="1862"/>
        <v>8.697749882259867E-3</v>
      </c>
      <c r="BD811" s="32">
        <f t="shared" si="1862"/>
        <v>1.4406578505091928E-2</v>
      </c>
      <c r="BE811" s="32">
        <f t="shared" si="1862"/>
        <v>9.0642815903809303E-3</v>
      </c>
      <c r="BF811" s="32">
        <f t="shared" si="1862"/>
        <v>5.7030335634987318E-3</v>
      </c>
      <c r="BG811" s="32">
        <f t="shared" si="1862"/>
        <v>9.4462593040639774E-3</v>
      </c>
      <c r="BH811" s="32">
        <f t="shared" si="1862"/>
        <v>5.9433649896488963E-3</v>
      </c>
      <c r="BI811" s="32">
        <f t="shared" si="1862"/>
        <v>3.7394259741511944E-3</v>
      </c>
      <c r="BJ811" s="32">
        <f t="shared" si="1862"/>
        <v>3.5792430372036853E-2</v>
      </c>
      <c r="BK811" s="32">
        <f t="shared" si="1862"/>
        <v>2.2519758427136317E-2</v>
      </c>
      <c r="BL811" s="32">
        <f t="shared" si="1862"/>
        <v>1.4168904272362138E-2</v>
      </c>
      <c r="BM811" s="32">
        <f t="shared" si="1862"/>
        <v>2.3468763127720716E-2</v>
      </c>
      <c r="BN811" s="32">
        <f t="shared" si="1862"/>
        <v>1.4765995790910539E-2</v>
      </c>
      <c r="BO811" s="32">
        <f t="shared" si="1862"/>
        <v>9.2904185240018349E-3</v>
      </c>
      <c r="BP811" s="32">
        <f t="shared" si="1862"/>
        <v>1.5388249331494607E-2</v>
      </c>
      <c r="BQ811" s="32">
        <f t="shared" si="1862"/>
        <v>9.6819258697933425E-3</v>
      </c>
      <c r="BR811" s="32">
        <f t="shared" si="1862"/>
        <v>6.0916408701748625E-3</v>
      </c>
      <c r="BS811" s="32">
        <f t="shared" si="1862"/>
        <v>9.3491903544507295E-3</v>
      </c>
      <c r="BT811" s="32">
        <f t="shared" si="1862"/>
        <v>5.8822914812745094E-3</v>
      </c>
      <c r="BU811" s="32">
        <f t="shared" si="1862"/>
        <v>3.7009999538839761E-3</v>
      </c>
      <c r="BV811" s="32">
        <f t="shared" si="1862"/>
        <v>6.1301770118408743E-3</v>
      </c>
      <c r="BW811" s="32">
        <f t="shared" si="1862"/>
        <v>3.8569637207450918E-3</v>
      </c>
      <c r="BX811" s="32">
        <f t="shared" si="1862"/>
        <v>2.4267111886670544E-3</v>
      </c>
      <c r="BY811" s="32">
        <f t="shared" si="1862"/>
        <v>4.0194999536631122E-3</v>
      </c>
      <c r="BZ811" s="32">
        <f t="shared" si="1862"/>
        <v>2.5289751775307502E-3</v>
      </c>
      <c r="CA811" s="32">
        <f t="shared" si="1862"/>
        <v>1.591171917476463E-3</v>
      </c>
      <c r="CB811" s="32">
        <f t="shared" si="1862"/>
        <v>1.3480966079368942E-2</v>
      </c>
      <c r="CC811" s="32">
        <f t="shared" ref="CC811:CS811" si="1863">CC810/$O810</f>
        <v>8.481907942998709E-3</v>
      </c>
      <c r="CD811" s="32">
        <f t="shared" si="1863"/>
        <v>5.3366177119609139E-3</v>
      </c>
      <c r="CE811" s="32">
        <f t="shared" si="1863"/>
        <v>8.8393438601678028E-3</v>
      </c>
      <c r="CF811" s="32">
        <f t="shared" si="1863"/>
        <v>5.5615080148591085E-3</v>
      </c>
      <c r="CG811" s="32">
        <f t="shared" si="1863"/>
        <v>3.4991705140832636E-3</v>
      </c>
      <c r="CH811" s="32">
        <f t="shared" si="1863"/>
        <v>5.7958754156247957E-3</v>
      </c>
      <c r="CI811" s="32">
        <f t="shared" si="1863"/>
        <v>3.6466289904588298E-3</v>
      </c>
      <c r="CJ811" s="32">
        <f t="shared" si="1863"/>
        <v>2.2943735053734364E-3</v>
      </c>
      <c r="CK811" s="32">
        <f t="shared" si="1863"/>
        <v>2.1960911783302613E-2</v>
      </c>
      <c r="CL811" s="32">
        <f t="shared" si="1863"/>
        <v>1.3817291060123187E-2</v>
      </c>
      <c r="CM811" s="32">
        <f t="shared" si="1863"/>
        <v>8.6935157394202132E-3</v>
      </c>
      <c r="CN811" s="32">
        <f t="shared" si="1863"/>
        <v>1.4399565253153555E-2</v>
      </c>
      <c r="CO811" s="32">
        <f t="shared" si="1863"/>
        <v>9.0598690166104664E-3</v>
      </c>
      <c r="CP811" s="32">
        <f t="shared" si="1863"/>
        <v>5.7002572754869963E-3</v>
      </c>
      <c r="CQ811" s="32">
        <f t="shared" si="1863"/>
        <v>9.4416607801083297E-3</v>
      </c>
      <c r="CR811" s="32">
        <f t="shared" si="1863"/>
        <v>5.9404717061382157E-3</v>
      </c>
      <c r="CS811" s="32">
        <f t="shared" si="1863"/>
        <v>3.7376055879677333E-3</v>
      </c>
    </row>
    <row r="812" spans="2:97" ht="13.15" thickTop="1" x14ac:dyDescent="0.35">
      <c r="H812" s="34">
        <f t="shared" si="1859"/>
        <v>1.7890059057452789E-15</v>
      </c>
      <c r="I812" s="34">
        <f t="shared" ref="I812:J812" si="1864">I807</f>
        <v>-0.46334335275036292</v>
      </c>
      <c r="J812" s="34">
        <f t="shared" si="1864"/>
        <v>8.8836803962226429E-3</v>
      </c>
      <c r="K812" s="34">
        <f t="shared" si="1855"/>
        <v>-0.46334335275036292</v>
      </c>
      <c r="L812" s="34">
        <f>$CE$6-$CE$7*SUMPRODUCT($B$6:$CD$6,Q811:CS811)</f>
        <v>0</v>
      </c>
    </row>
    <row r="813" spans="2:97" ht="13.5" thickBot="1" x14ac:dyDescent="0.4">
      <c r="B813" s="39" t="s">
        <v>367</v>
      </c>
      <c r="D813" s="39" t="s">
        <v>368</v>
      </c>
      <c r="E813" s="39" t="s">
        <v>369</v>
      </c>
      <c r="F813" s="39" t="s">
        <v>370</v>
      </c>
      <c r="H813" s="39" t="s">
        <v>347</v>
      </c>
      <c r="I813" s="39" t="s">
        <v>371</v>
      </c>
      <c r="J813" s="39" t="s">
        <v>372</v>
      </c>
      <c r="K813" s="39" t="s">
        <v>349</v>
      </c>
      <c r="L813" s="39" t="s">
        <v>373</v>
      </c>
      <c r="M813" s="39" t="s">
        <v>374</v>
      </c>
      <c r="O813" s="45" t="s">
        <v>336</v>
      </c>
    </row>
    <row r="814" spans="2:97" ht="13.9" thickTop="1" thickBot="1" x14ac:dyDescent="0.4">
      <c r="B814" s="32">
        <f>1+B809</f>
        <v>5</v>
      </c>
      <c r="D814" s="32">
        <f>IF(F809,IF(M814&lt;0,D809,H814),E809)</f>
        <v>8.9450295287263945E-16</v>
      </c>
      <c r="E814" s="32">
        <f>IF(F809,IF(M814&lt;0,H814,E809),H814)</f>
        <v>1.7890059057452789E-15</v>
      </c>
      <c r="F814" s="32" t="b">
        <f>OR(F809,M814*M809&lt;=0)</f>
        <v>1</v>
      </c>
      <c r="H814" s="32">
        <f>IF(F809,(D809+E809)/2,2*H809)</f>
        <v>8.9450295287263945E-16</v>
      </c>
      <c r="I814" s="32">
        <f>I809</f>
        <v>-0.48847229296153066</v>
      </c>
      <c r="J814" s="32">
        <f>J809</f>
        <v>1</v>
      </c>
      <c r="K814" s="32">
        <f>I814+J814*H814</f>
        <v>-0.48847229296152977</v>
      </c>
      <c r="L814" s="32">
        <f>$CE$3-$CE$7*SUMPRODUCT($B$3:$CD$3,Q816:CS816)</f>
        <v>0</v>
      </c>
      <c r="M814" s="32">
        <f>SUMPRODUCT(L814:L817,J814:J817)</f>
        <v>0</v>
      </c>
      <c r="O814" s="46">
        <f>SUM(Q814:CS814)</f>
        <v>-1.6469506083636456</v>
      </c>
      <c r="P814" s="39" t="s">
        <v>363</v>
      </c>
      <c r="Q814" s="32">
        <f t="shared" ref="Q814:AV814" si="1865">SUMPRODUCT(B$3:B$6,$K814:$K817)</f>
        <v>0.94689457154418066</v>
      </c>
      <c r="R814" s="32">
        <f t="shared" si="1865"/>
        <v>0.48355121879381774</v>
      </c>
      <c r="S814" s="32">
        <f t="shared" si="1865"/>
        <v>2.0207866043454814E-2</v>
      </c>
      <c r="T814" s="32">
        <f t="shared" si="1865"/>
        <v>0.52482845095094732</v>
      </c>
      <c r="U814" s="32">
        <f t="shared" si="1865"/>
        <v>6.1485098200584343E-2</v>
      </c>
      <c r="V814" s="32">
        <f t="shared" si="1865"/>
        <v>-0.40185825454977858</v>
      </c>
      <c r="W814" s="32">
        <f t="shared" si="1865"/>
        <v>0.10276233035771387</v>
      </c>
      <c r="X814" s="32">
        <f t="shared" si="1865"/>
        <v>-0.36058102239264905</v>
      </c>
      <c r="Y814" s="32">
        <f t="shared" si="1865"/>
        <v>-0.82392437514301198</v>
      </c>
      <c r="Z814" s="32">
        <f t="shared" si="1865"/>
        <v>1.3128835956249911</v>
      </c>
      <c r="AA814" s="32">
        <f t="shared" si="1865"/>
        <v>0.84954024287462815</v>
      </c>
      <c r="AB814" s="32">
        <f t="shared" si="1865"/>
        <v>0.38619689012426522</v>
      </c>
      <c r="AC814" s="32">
        <f t="shared" si="1865"/>
        <v>0.89081747503175768</v>
      </c>
      <c r="AD814" s="32">
        <f t="shared" si="1865"/>
        <v>0.4274741222813947</v>
      </c>
      <c r="AE814" s="32">
        <f t="shared" si="1865"/>
        <v>-3.5869230468968227E-2</v>
      </c>
      <c r="AF814" s="32">
        <f t="shared" si="1865"/>
        <v>0.46875135443852423</v>
      </c>
      <c r="AG814" s="32">
        <f t="shared" si="1865"/>
        <v>5.4080016881613013E-3</v>
      </c>
      <c r="AH814" s="32">
        <f t="shared" si="1865"/>
        <v>-0.45793535106220162</v>
      </c>
      <c r="AI814" s="32">
        <f t="shared" si="1865"/>
        <v>1.8008689610660715</v>
      </c>
      <c r="AJ814" s="32">
        <f t="shared" si="1865"/>
        <v>1.3375256083157085</v>
      </c>
      <c r="AK814" s="32">
        <f t="shared" si="1865"/>
        <v>0.87418225556534557</v>
      </c>
      <c r="AL814" s="32">
        <f t="shared" si="1865"/>
        <v>1.3788028404728381</v>
      </c>
      <c r="AM814" s="32">
        <f t="shared" si="1865"/>
        <v>0.91545948772247521</v>
      </c>
      <c r="AN814" s="32">
        <f t="shared" si="1865"/>
        <v>0.45211613497211228</v>
      </c>
      <c r="AO814" s="32">
        <f t="shared" si="1865"/>
        <v>0.95673671987960474</v>
      </c>
      <c r="AP814" s="32">
        <f t="shared" si="1865"/>
        <v>0.49339336712924181</v>
      </c>
      <c r="AQ814" s="32">
        <f t="shared" si="1865"/>
        <v>3.0050014378878886E-2</v>
      </c>
      <c r="AR814" s="32">
        <f t="shared" si="1865"/>
        <v>0.45842227858265089</v>
      </c>
      <c r="AS814" s="32">
        <f t="shared" si="1865"/>
        <v>-4.9210741677120362E-3</v>
      </c>
      <c r="AT814" s="32">
        <f t="shared" si="1865"/>
        <v>-0.46826442691807496</v>
      </c>
      <c r="AU814" s="32">
        <f t="shared" si="1865"/>
        <v>3.6356157989417492E-2</v>
      </c>
      <c r="AV814" s="32">
        <f t="shared" si="1865"/>
        <v>-0.42698719476094543</v>
      </c>
      <c r="AW814" s="32">
        <f t="shared" ref="AW814:CB814" si="1866">SUMPRODUCT(AH$3:AH$6,$K814:$K817)</f>
        <v>-0.89033054751130836</v>
      </c>
      <c r="AX814" s="32">
        <f t="shared" si="1866"/>
        <v>-0.3857099626038159</v>
      </c>
      <c r="AY814" s="32">
        <f t="shared" si="1866"/>
        <v>-0.84905331535417883</v>
      </c>
      <c r="AZ814" s="32">
        <f t="shared" si="1866"/>
        <v>-1.3123966681045418</v>
      </c>
      <c r="BA814" s="32">
        <f t="shared" si="1866"/>
        <v>0.82441130266346119</v>
      </c>
      <c r="BB814" s="32">
        <f t="shared" si="1866"/>
        <v>0.36106794991309832</v>
      </c>
      <c r="BC814" s="32">
        <f t="shared" si="1866"/>
        <v>-0.10227540283726461</v>
      </c>
      <c r="BD814" s="32">
        <f t="shared" si="1866"/>
        <v>0.40234518207022785</v>
      </c>
      <c r="BE814" s="32">
        <f t="shared" si="1866"/>
        <v>-6.0998170680135057E-2</v>
      </c>
      <c r="BF814" s="32">
        <f t="shared" si="1866"/>
        <v>-0.524341523430498</v>
      </c>
      <c r="BG814" s="32">
        <f t="shared" si="1866"/>
        <v>-1.9720938523005549E-2</v>
      </c>
      <c r="BH814" s="32">
        <f t="shared" si="1866"/>
        <v>-0.48306429127336847</v>
      </c>
      <c r="BI814" s="32">
        <f t="shared" si="1866"/>
        <v>-0.94640764402373145</v>
      </c>
      <c r="BJ814" s="32">
        <f t="shared" si="1866"/>
        <v>1.3123966681045418</v>
      </c>
      <c r="BK814" s="32">
        <f t="shared" si="1866"/>
        <v>0.84905331535417883</v>
      </c>
      <c r="BL814" s="32">
        <f t="shared" si="1866"/>
        <v>0.3857099626038159</v>
      </c>
      <c r="BM814" s="32">
        <f t="shared" si="1866"/>
        <v>0.89033054751130836</v>
      </c>
      <c r="BN814" s="32">
        <f t="shared" si="1866"/>
        <v>0.42698719476094543</v>
      </c>
      <c r="BO814" s="32">
        <f t="shared" si="1866"/>
        <v>-3.6356157989417492E-2</v>
      </c>
      <c r="BP814" s="32">
        <f t="shared" si="1866"/>
        <v>0.46826442691807496</v>
      </c>
      <c r="BQ814" s="32">
        <f t="shared" si="1866"/>
        <v>4.9210741677120362E-3</v>
      </c>
      <c r="BR814" s="32">
        <f t="shared" si="1866"/>
        <v>-0.45842227858265089</v>
      </c>
      <c r="BS814" s="32">
        <f t="shared" si="1866"/>
        <v>-3.0050014378878886E-2</v>
      </c>
      <c r="BT814" s="32">
        <f t="shared" si="1866"/>
        <v>-0.49339336712924181</v>
      </c>
      <c r="BU814" s="32">
        <f t="shared" si="1866"/>
        <v>-0.95673671987960474</v>
      </c>
      <c r="BV814" s="32">
        <f t="shared" si="1866"/>
        <v>-0.45211613497211228</v>
      </c>
      <c r="BW814" s="32">
        <f t="shared" si="1866"/>
        <v>-0.91545948772247521</v>
      </c>
      <c r="BX814" s="32">
        <f t="shared" si="1866"/>
        <v>-1.3788028404728381</v>
      </c>
      <c r="BY814" s="32">
        <f t="shared" si="1866"/>
        <v>-0.87418225556534557</v>
      </c>
      <c r="BZ814" s="32">
        <f t="shared" si="1866"/>
        <v>-1.3375256083157085</v>
      </c>
      <c r="CA814" s="32">
        <f t="shared" si="1866"/>
        <v>-1.8008689610660715</v>
      </c>
      <c r="CB814" s="32">
        <f t="shared" si="1866"/>
        <v>0.33593900970193147</v>
      </c>
      <c r="CC814" s="32">
        <f t="shared" ref="CC814:CS814" si="1867">SUMPRODUCT(BN$3:BN$6,$K814:$K817)</f>
        <v>-0.12740434304843146</v>
      </c>
      <c r="CD814" s="32">
        <f t="shared" si="1867"/>
        <v>-0.59074769579879438</v>
      </c>
      <c r="CE814" s="32">
        <f t="shared" si="1867"/>
        <v>-8.6127110891301928E-2</v>
      </c>
      <c r="CF814" s="32">
        <f t="shared" si="1867"/>
        <v>-0.54947046364166485</v>
      </c>
      <c r="CG814" s="32">
        <f t="shared" si="1867"/>
        <v>-1.0128138163920277</v>
      </c>
      <c r="CH814" s="32">
        <f t="shared" si="1867"/>
        <v>-0.50819323148453521</v>
      </c>
      <c r="CI814" s="32">
        <f t="shared" si="1867"/>
        <v>-0.97153658423489819</v>
      </c>
      <c r="CJ814" s="32">
        <f t="shared" si="1867"/>
        <v>-1.4348799369852612</v>
      </c>
      <c r="CK814" s="32">
        <f t="shared" si="1867"/>
        <v>0.82392437514301198</v>
      </c>
      <c r="CL814" s="32">
        <f t="shared" si="1867"/>
        <v>0.36058102239264905</v>
      </c>
      <c r="CM814" s="32">
        <f t="shared" si="1867"/>
        <v>-0.10276233035771387</v>
      </c>
      <c r="CN814" s="32">
        <f t="shared" si="1867"/>
        <v>0.40185825454977858</v>
      </c>
      <c r="CO814" s="32">
        <f t="shared" si="1867"/>
        <v>-6.1485098200584343E-2</v>
      </c>
      <c r="CP814" s="32">
        <f t="shared" si="1867"/>
        <v>-0.52482845095094732</v>
      </c>
      <c r="CQ814" s="32">
        <f t="shared" si="1867"/>
        <v>-2.0207866043454814E-2</v>
      </c>
      <c r="CR814" s="32">
        <f t="shared" si="1867"/>
        <v>-0.48355121879381774</v>
      </c>
      <c r="CS814" s="32">
        <f t="shared" si="1867"/>
        <v>-0.94689457154418066</v>
      </c>
    </row>
    <row r="815" spans="2:97" ht="13.9" thickTop="1" thickBot="1" x14ac:dyDescent="0.4">
      <c r="H815" s="33">
        <f>H814</f>
        <v>8.9450295287263945E-16</v>
      </c>
      <c r="I815" s="33">
        <f t="shared" ref="I815:J815" si="1868">I810</f>
        <v>0.42698719476094543</v>
      </c>
      <c r="J815" s="33">
        <f t="shared" si="1868"/>
        <v>-5.6558928596733274E-3</v>
      </c>
      <c r="K815" s="33">
        <f t="shared" ref="K815:K817" si="1869">I815+J815*H815</f>
        <v>0.42698719476094543</v>
      </c>
      <c r="L815" s="33">
        <f>$CE$4-$CE$7*SUMPRODUCT($B$4:$CD$4,Q816:CS816)</f>
        <v>0</v>
      </c>
      <c r="M815" s="39" t="s">
        <v>375</v>
      </c>
      <c r="O815" s="47">
        <f t="shared" ref="O815:O816" si="1870">SUM(Q815:CS815)</f>
        <v>103.79476315504535</v>
      </c>
      <c r="P815" s="39" t="s">
        <v>365</v>
      </c>
      <c r="Q815" s="33">
        <f>EXP(Q814)</f>
        <v>2.5776923779511747</v>
      </c>
      <c r="R815" s="33">
        <f>EXP(R814)</f>
        <v>1.6218236383378515</v>
      </c>
      <c r="S815" s="33">
        <f t="shared" ref="S815:CD815" si="1871">EXP(S814)</f>
        <v>1.0204134272849403</v>
      </c>
      <c r="T815" s="33">
        <f t="shared" si="1871"/>
        <v>1.6901688766440881</v>
      </c>
      <c r="U815" s="33">
        <f t="shared" si="1871"/>
        <v>1.0634146496189218</v>
      </c>
      <c r="V815" s="33">
        <f t="shared" si="1871"/>
        <v>0.66907557738815615</v>
      </c>
      <c r="W815" s="33">
        <f t="shared" si="1871"/>
        <v>1.1082279856244537</v>
      </c>
      <c r="X815" s="33">
        <f t="shared" si="1871"/>
        <v>0.69727107824319445</v>
      </c>
      <c r="Y815" s="33">
        <f t="shared" si="1871"/>
        <v>0.43870662251907949</v>
      </c>
      <c r="Z815" s="33">
        <f t="shared" si="1871"/>
        <v>3.7168762419801249</v>
      </c>
      <c r="AA815" s="33">
        <f t="shared" si="1871"/>
        <v>2.3385714298503886</v>
      </c>
      <c r="AB815" s="33">
        <f t="shared" si="1871"/>
        <v>1.471374341374085</v>
      </c>
      <c r="AC815" s="33">
        <f t="shared" si="1871"/>
        <v>2.4371211228571354</v>
      </c>
      <c r="AD815" s="33">
        <f t="shared" si="1871"/>
        <v>1.5333794987917899</v>
      </c>
      <c r="AE815" s="33">
        <f t="shared" si="1871"/>
        <v>0.9647664472902735</v>
      </c>
      <c r="AF815" s="33">
        <f t="shared" si="1871"/>
        <v>1.597997614338698</v>
      </c>
      <c r="AG815" s="33">
        <f t="shared" si="1871"/>
        <v>1.0054226513258069</v>
      </c>
      <c r="AH815" s="33">
        <f t="shared" si="1871"/>
        <v>0.63258837105169707</v>
      </c>
      <c r="AI815" s="33">
        <f t="shared" si="1871"/>
        <v>6.0549066572089369</v>
      </c>
      <c r="AJ815" s="33">
        <f t="shared" si="1871"/>
        <v>3.8096053775027614</v>
      </c>
      <c r="AK815" s="33">
        <f t="shared" si="1871"/>
        <v>2.3969144288985449</v>
      </c>
      <c r="AL815" s="33">
        <f t="shared" si="1871"/>
        <v>3.9701458834020267</v>
      </c>
      <c r="AM815" s="33">
        <f t="shared" si="1871"/>
        <v>2.4979227530900823</v>
      </c>
      <c r="AN815" s="33">
        <f t="shared" si="1871"/>
        <v>1.57163445970363</v>
      </c>
      <c r="AO815" s="33">
        <f t="shared" si="1871"/>
        <v>2.6031876671010026</v>
      </c>
      <c r="AP815" s="33">
        <f t="shared" si="1871"/>
        <v>1.6378646768120835</v>
      </c>
      <c r="AQ815" s="33">
        <f t="shared" si="1871"/>
        <v>1.0305060727858262</v>
      </c>
      <c r="AR815" s="33">
        <f t="shared" si="1871"/>
        <v>1.5815767280475905</v>
      </c>
      <c r="AS815" s="33">
        <f t="shared" si="1871"/>
        <v>0.9950910144799302</v>
      </c>
      <c r="AT815" s="33">
        <f t="shared" si="1871"/>
        <v>0.62608794726075456</v>
      </c>
      <c r="AU815" s="33">
        <f t="shared" si="1871"/>
        <v>1.0370251255098608</v>
      </c>
      <c r="AV815" s="33">
        <f t="shared" si="1871"/>
        <v>0.65247190723315496</v>
      </c>
      <c r="AW815" s="33">
        <f t="shared" si="1871"/>
        <v>0.41052003394726111</v>
      </c>
      <c r="AX815" s="33">
        <f t="shared" si="1871"/>
        <v>0.67996771314807958</v>
      </c>
      <c r="AY815" s="33">
        <f t="shared" si="1871"/>
        <v>0.42781975068980688</v>
      </c>
      <c r="AZ815" s="33">
        <f t="shared" si="1871"/>
        <v>0.26917416156850565</v>
      </c>
      <c r="BA815" s="33">
        <f t="shared" si="1871"/>
        <v>2.2805378235323692</v>
      </c>
      <c r="BB815" s="33">
        <f t="shared" si="1871"/>
        <v>1.4348609562434025</v>
      </c>
      <c r="BC815" s="33">
        <f t="shared" si="1871"/>
        <v>0.90278088901098585</v>
      </c>
      <c r="BD815" s="33">
        <f t="shared" si="1871"/>
        <v>1.495327403810583</v>
      </c>
      <c r="BE815" s="33">
        <f t="shared" si="1871"/>
        <v>0.94082496084422584</v>
      </c>
      <c r="BF815" s="33">
        <f t="shared" si="1871"/>
        <v>0.59194501798862476</v>
      </c>
      <c r="BG815" s="33">
        <f t="shared" si="1871"/>
        <v>0.98047224716646353</v>
      </c>
      <c r="BH815" s="33">
        <f t="shared" si="1871"/>
        <v>0.61689016144459541</v>
      </c>
      <c r="BI815" s="33">
        <f t="shared" si="1871"/>
        <v>0.3881328333228477</v>
      </c>
      <c r="BJ815" s="33">
        <f t="shared" si="1871"/>
        <v>3.7150668332090144</v>
      </c>
      <c r="BK815" s="33">
        <f t="shared" si="1871"/>
        <v>2.3374329922534494</v>
      </c>
      <c r="BL815" s="33">
        <f t="shared" si="1871"/>
        <v>1.4706580631163373</v>
      </c>
      <c r="BM815" s="33">
        <f t="shared" si="1871"/>
        <v>2.4359347103836315</v>
      </c>
      <c r="BN815" s="33">
        <f t="shared" si="1871"/>
        <v>1.532633035865955</v>
      </c>
      <c r="BO815" s="33">
        <f t="shared" si="1871"/>
        <v>0.96429679031001581</v>
      </c>
      <c r="BP815" s="33">
        <f t="shared" si="1871"/>
        <v>1.5972196947332669</v>
      </c>
      <c r="BQ815" s="33">
        <f t="shared" si="1871"/>
        <v>1.0049332025399058</v>
      </c>
      <c r="BR815" s="33">
        <f t="shared" si="1871"/>
        <v>0.63228042134539386</v>
      </c>
      <c r="BS815" s="33">
        <f t="shared" si="1871"/>
        <v>0.9703969985316464</v>
      </c>
      <c r="BT815" s="33">
        <f t="shared" si="1871"/>
        <v>0.6105510511078277</v>
      </c>
      <c r="BU815" s="33">
        <f t="shared" si="1871"/>
        <v>0.38414441365022051</v>
      </c>
      <c r="BV815" s="33">
        <f t="shared" si="1871"/>
        <v>0.63628027104252627</v>
      </c>
      <c r="BW815" s="33">
        <f t="shared" si="1871"/>
        <v>0.40033263589233864</v>
      </c>
      <c r="BX815" s="33">
        <f t="shared" si="1871"/>
        <v>0.25187991307339513</v>
      </c>
      <c r="BY815" s="33">
        <f t="shared" si="1871"/>
        <v>0.41720304569217787</v>
      </c>
      <c r="BZ815" s="33">
        <f t="shared" si="1871"/>
        <v>0.26249437957679256</v>
      </c>
      <c r="CA815" s="33">
        <f t="shared" si="1871"/>
        <v>0.16515531231342861</v>
      </c>
      <c r="CB815" s="33">
        <f t="shared" si="1871"/>
        <v>1.3992536813092975</v>
      </c>
      <c r="CC815" s="33">
        <f t="shared" si="1871"/>
        <v>0.88037762604644754</v>
      </c>
      <c r="CD815" s="33">
        <f t="shared" si="1871"/>
        <v>0.55391297146200236</v>
      </c>
      <c r="CE815" s="33">
        <f t="shared" ref="CE815:CS815" si="1872">EXP(CE814)</f>
        <v>0.91747760241211995</v>
      </c>
      <c r="CF815" s="33">
        <f t="shared" si="1872"/>
        <v>0.57725540718718682</v>
      </c>
      <c r="CG815" s="33">
        <f t="shared" si="1872"/>
        <v>0.36319557474839009</v>
      </c>
      <c r="CH815" s="33">
        <f t="shared" si="1872"/>
        <v>0.6015815160409248</v>
      </c>
      <c r="CI815" s="33">
        <f t="shared" si="1872"/>
        <v>0.37850099237899582</v>
      </c>
      <c r="CJ815" s="33">
        <f t="shared" si="1872"/>
        <v>0.23814395457944662</v>
      </c>
      <c r="CK815" s="33">
        <f t="shared" si="1872"/>
        <v>2.2794276372167364</v>
      </c>
      <c r="CL815" s="33">
        <f t="shared" si="1872"/>
        <v>1.4341624530298094</v>
      </c>
      <c r="CM815" s="33">
        <f t="shared" si="1872"/>
        <v>0.90234140715777866</v>
      </c>
      <c r="CN815" s="33">
        <f t="shared" si="1872"/>
        <v>1.4945994649866916</v>
      </c>
      <c r="CO815" s="33">
        <f t="shared" si="1872"/>
        <v>0.94036695879481558</v>
      </c>
      <c r="CP815" s="33">
        <f t="shared" si="1872"/>
        <v>0.59165685383199595</v>
      </c>
      <c r="CQ815" s="33">
        <f t="shared" si="1872"/>
        <v>0.97999494446162339</v>
      </c>
      <c r="CR815" s="33">
        <f t="shared" si="1872"/>
        <v>0.61658985376786335</v>
      </c>
      <c r="CS815" s="33">
        <f t="shared" si="1872"/>
        <v>0.38794388677008435</v>
      </c>
    </row>
    <row r="816" spans="2:97" ht="13.9" thickTop="1" thickBot="1" x14ac:dyDescent="0.4">
      <c r="H816" s="32">
        <f t="shared" ref="H816:H817" si="1873">H815</f>
        <v>8.9450295287263945E-16</v>
      </c>
      <c r="I816" s="32">
        <f t="shared" ref="I816:J816" si="1874">I811</f>
        <v>-0.4220661205932334</v>
      </c>
      <c r="J816" s="32">
        <f t="shared" si="1874"/>
        <v>-6.901704039110587E-3</v>
      </c>
      <c r="K816" s="32">
        <f t="shared" si="1869"/>
        <v>-0.4220661205932334</v>
      </c>
      <c r="L816" s="32">
        <f>$CE$5-$CE$7*SUMPRODUCT($B$5:$CD$5,Q816:CS816)</f>
        <v>0</v>
      </c>
      <c r="M816" s="32">
        <f>SUMPRODUCT($B$7:$CD$7, LN(Q816:CS816))</f>
        <v>-2480.3390488774944</v>
      </c>
      <c r="O816" s="48">
        <f t="shared" si="1870"/>
        <v>1.0000000000000002</v>
      </c>
      <c r="P816" s="39" t="s">
        <v>366</v>
      </c>
      <c r="Q816" s="32">
        <f t="shared" ref="Q816:AV816" si="1875">Q815/$O815</f>
        <v>2.4834512836651491E-2</v>
      </c>
      <c r="R816" s="32">
        <f t="shared" si="1875"/>
        <v>1.5625293502671445E-2</v>
      </c>
      <c r="S816" s="32">
        <f t="shared" si="1875"/>
        <v>9.8310685073839318E-3</v>
      </c>
      <c r="T816" s="32">
        <f t="shared" si="1875"/>
        <v>1.6283758691364489E-2</v>
      </c>
      <c r="U816" s="32">
        <f t="shared" si="1875"/>
        <v>1.024535937357867E-2</v>
      </c>
      <c r="V816" s="32">
        <f t="shared" si="1875"/>
        <v>6.4461400272064996E-3</v>
      </c>
      <c r="W816" s="32">
        <f t="shared" si="1875"/>
        <v>1.0677108863084138E-2</v>
      </c>
      <c r="X816" s="32">
        <f t="shared" si="1875"/>
        <v>6.7177866883479749E-3</v>
      </c>
      <c r="Y816" s="32">
        <f t="shared" si="1875"/>
        <v>4.226673959106717E-3</v>
      </c>
      <c r="Z816" s="32">
        <f t="shared" si="1875"/>
        <v>3.5809862935261699E-2</v>
      </c>
      <c r="AA816" s="32">
        <f t="shared" si="1875"/>
        <v>2.2530726587401181E-2</v>
      </c>
      <c r="AB816" s="32">
        <f t="shared" si="1875"/>
        <v>1.4175805181771958E-2</v>
      </c>
      <c r="AC816" s="32">
        <f t="shared" si="1875"/>
        <v>2.348019349701334E-2</v>
      </c>
      <c r="AD816" s="32">
        <f t="shared" si="1875"/>
        <v>1.4773187511409182E-2</v>
      </c>
      <c r="AE816" s="32">
        <f t="shared" si="1875"/>
        <v>9.2949433860081733E-3</v>
      </c>
      <c r="AF816" s="32">
        <f t="shared" si="1875"/>
        <v>1.5395744118146495E-2</v>
      </c>
      <c r="AG816" s="32">
        <f t="shared" si="1875"/>
        <v>9.686641413921223E-3</v>
      </c>
      <c r="AH816" s="32">
        <f t="shared" si="1875"/>
        <v>6.0946077800356508E-3</v>
      </c>
      <c r="AI816" s="32">
        <f t="shared" si="1875"/>
        <v>5.8335377172779979E-2</v>
      </c>
      <c r="AJ816" s="32">
        <f t="shared" si="1875"/>
        <v>3.670325228077348E-2</v>
      </c>
      <c r="AK816" s="32">
        <f t="shared" si="1875"/>
        <v>2.3092826227832996E-2</v>
      </c>
      <c r="AL816" s="32">
        <f t="shared" si="1875"/>
        <v>3.8249963319166191E-2</v>
      </c>
      <c r="AM816" s="32">
        <f t="shared" si="1875"/>
        <v>2.4065980567427703E-2</v>
      </c>
      <c r="AN816" s="32">
        <f t="shared" si="1875"/>
        <v>1.5141751008728369E-2</v>
      </c>
      <c r="AO816" s="32">
        <f t="shared" si="1875"/>
        <v>2.508014458506392E-2</v>
      </c>
      <c r="AP816" s="32">
        <f t="shared" si="1875"/>
        <v>1.5779839242616632E-2</v>
      </c>
      <c r="AQ816" s="32">
        <f t="shared" si="1875"/>
        <v>9.928305065319035E-3</v>
      </c>
      <c r="AR816" s="32">
        <f t="shared" si="1875"/>
        <v>1.5237538773368375E-2</v>
      </c>
      <c r="AS816" s="32">
        <f t="shared" si="1875"/>
        <v>9.5871023183847406E-3</v>
      </c>
      <c r="AT816" s="32">
        <f t="shared" si="1875"/>
        <v>6.0319801137319823E-3</v>
      </c>
      <c r="AU816" s="32">
        <f t="shared" si="1875"/>
        <v>9.9911122101679194E-3</v>
      </c>
      <c r="AV816" s="32">
        <f t="shared" si="1875"/>
        <v>6.2861736700387571E-3</v>
      </c>
      <c r="AW816" s="32">
        <f t="shared" ref="AW816:CB816" si="1876">AW815/$O815</f>
        <v>3.9551131624438437E-3</v>
      </c>
      <c r="AX816" s="32">
        <f t="shared" si="1876"/>
        <v>6.5510791920432949E-3</v>
      </c>
      <c r="AY816" s="32">
        <f t="shared" si="1876"/>
        <v>4.1217855090698863E-3</v>
      </c>
      <c r="AZ816" s="32">
        <f t="shared" si="1876"/>
        <v>2.5933308520240251E-3</v>
      </c>
      <c r="BA816" s="32">
        <f t="shared" si="1876"/>
        <v>2.197160775949528E-2</v>
      </c>
      <c r="BB816" s="32">
        <f t="shared" si="1876"/>
        <v>1.382402071769317E-2</v>
      </c>
      <c r="BC816" s="32">
        <f t="shared" si="1876"/>
        <v>8.6977498822598618E-3</v>
      </c>
      <c r="BD816" s="32">
        <f t="shared" si="1876"/>
        <v>1.4406578505091919E-2</v>
      </c>
      <c r="BE816" s="32">
        <f t="shared" si="1876"/>
        <v>9.0642815903809251E-3</v>
      </c>
      <c r="BF816" s="32">
        <f t="shared" si="1876"/>
        <v>5.7030335634987283E-3</v>
      </c>
      <c r="BG816" s="32">
        <f t="shared" si="1876"/>
        <v>9.4462593040639722E-3</v>
      </c>
      <c r="BH816" s="32">
        <f t="shared" si="1876"/>
        <v>5.9433649896488937E-3</v>
      </c>
      <c r="BI816" s="32">
        <f t="shared" si="1876"/>
        <v>3.7394259741511922E-3</v>
      </c>
      <c r="BJ816" s="32">
        <f t="shared" si="1876"/>
        <v>3.5792430372036832E-2</v>
      </c>
      <c r="BK816" s="32">
        <f t="shared" si="1876"/>
        <v>2.2519758427136306E-2</v>
      </c>
      <c r="BL816" s="32">
        <f t="shared" si="1876"/>
        <v>1.4168904272362129E-2</v>
      </c>
      <c r="BM816" s="32">
        <f t="shared" si="1876"/>
        <v>2.3468763127720702E-2</v>
      </c>
      <c r="BN816" s="32">
        <f t="shared" si="1876"/>
        <v>1.476599579091053E-2</v>
      </c>
      <c r="BO816" s="32">
        <f t="shared" si="1876"/>
        <v>9.2904185240018297E-3</v>
      </c>
      <c r="BP816" s="32">
        <f t="shared" si="1876"/>
        <v>1.5388249331494601E-2</v>
      </c>
      <c r="BQ816" s="32">
        <f t="shared" si="1876"/>
        <v>9.6819258697933373E-3</v>
      </c>
      <c r="BR816" s="32">
        <f t="shared" si="1876"/>
        <v>6.091640870174859E-3</v>
      </c>
      <c r="BS816" s="32">
        <f t="shared" si="1876"/>
        <v>9.3491903544507156E-3</v>
      </c>
      <c r="BT816" s="32">
        <f t="shared" si="1876"/>
        <v>5.8822914812745016E-3</v>
      </c>
      <c r="BU816" s="32">
        <f t="shared" si="1876"/>
        <v>3.7009999538839709E-3</v>
      </c>
      <c r="BV816" s="32">
        <f t="shared" si="1876"/>
        <v>6.1301770118408656E-3</v>
      </c>
      <c r="BW816" s="32">
        <f t="shared" si="1876"/>
        <v>3.8569637207450857E-3</v>
      </c>
      <c r="BX816" s="32">
        <f t="shared" si="1876"/>
        <v>2.426711188667051E-3</v>
      </c>
      <c r="BY816" s="32">
        <f t="shared" si="1876"/>
        <v>4.0194999536631061E-3</v>
      </c>
      <c r="BZ816" s="32">
        <f t="shared" si="1876"/>
        <v>2.5289751775307463E-3</v>
      </c>
      <c r="CA816" s="32">
        <f t="shared" si="1876"/>
        <v>1.5911719174764609E-3</v>
      </c>
      <c r="CB816" s="32">
        <f t="shared" si="1876"/>
        <v>1.3480966079368922E-2</v>
      </c>
      <c r="CC816" s="32">
        <f t="shared" ref="CC816:CS816" si="1877">CC815/$O815</f>
        <v>8.4819079429986968E-3</v>
      </c>
      <c r="CD816" s="32">
        <f t="shared" si="1877"/>
        <v>5.336617711960907E-3</v>
      </c>
      <c r="CE816" s="32">
        <f t="shared" si="1877"/>
        <v>8.8393438601677889E-3</v>
      </c>
      <c r="CF816" s="32">
        <f t="shared" si="1877"/>
        <v>5.5615080148591015E-3</v>
      </c>
      <c r="CG816" s="32">
        <f t="shared" si="1877"/>
        <v>3.4991705140832588E-3</v>
      </c>
      <c r="CH816" s="32">
        <f t="shared" si="1877"/>
        <v>5.795875415624787E-3</v>
      </c>
      <c r="CI816" s="32">
        <f t="shared" si="1877"/>
        <v>3.6466289904588246E-3</v>
      </c>
      <c r="CJ816" s="32">
        <f t="shared" si="1877"/>
        <v>2.2943735053734329E-3</v>
      </c>
      <c r="CK816" s="32">
        <f t="shared" si="1877"/>
        <v>2.1960911783302586E-2</v>
      </c>
      <c r="CL816" s="32">
        <f t="shared" si="1877"/>
        <v>1.3817291060123166E-2</v>
      </c>
      <c r="CM816" s="32">
        <f t="shared" si="1877"/>
        <v>8.693515739420201E-3</v>
      </c>
      <c r="CN816" s="32">
        <f t="shared" si="1877"/>
        <v>1.4399565253153534E-2</v>
      </c>
      <c r="CO816" s="32">
        <f t="shared" si="1877"/>
        <v>9.0598690166104525E-3</v>
      </c>
      <c r="CP816" s="32">
        <f t="shared" si="1877"/>
        <v>5.7002572754869876E-3</v>
      </c>
      <c r="CQ816" s="32">
        <f t="shared" si="1877"/>
        <v>9.4416607801083158E-3</v>
      </c>
      <c r="CR816" s="32">
        <f t="shared" si="1877"/>
        <v>5.9404717061382071E-3</v>
      </c>
      <c r="CS816" s="32">
        <f t="shared" si="1877"/>
        <v>3.7376055879677281E-3</v>
      </c>
    </row>
    <row r="817" spans="2:97" ht="13.15" thickTop="1" x14ac:dyDescent="0.35">
      <c r="H817" s="34">
        <f t="shared" si="1873"/>
        <v>8.9450295287263945E-16</v>
      </c>
      <c r="I817" s="34">
        <f t="shared" ref="I817:J817" si="1878">I812</f>
        <v>-0.46334335275036292</v>
      </c>
      <c r="J817" s="34">
        <f t="shared" si="1878"/>
        <v>8.8836803962226429E-3</v>
      </c>
      <c r="K817" s="34">
        <f t="shared" si="1869"/>
        <v>-0.46334335275036292</v>
      </c>
      <c r="L817" s="34">
        <f>$CE$6-$CE$7*SUMPRODUCT($B$6:$CD$6,Q816:CS816)</f>
        <v>0</v>
      </c>
    </row>
    <row r="818" spans="2:97" ht="13.5" thickBot="1" x14ac:dyDescent="0.4">
      <c r="B818" s="39" t="s">
        <v>367</v>
      </c>
      <c r="D818" s="39" t="s">
        <v>368</v>
      </c>
      <c r="E818" s="39" t="s">
        <v>369</v>
      </c>
      <c r="F818" s="39" t="s">
        <v>370</v>
      </c>
      <c r="H818" s="39" t="s">
        <v>347</v>
      </c>
      <c r="I818" s="39" t="s">
        <v>371</v>
      </c>
      <c r="J818" s="39" t="s">
        <v>372</v>
      </c>
      <c r="K818" s="39" t="s">
        <v>349</v>
      </c>
      <c r="L818" s="39" t="s">
        <v>373</v>
      </c>
      <c r="M818" s="39" t="s">
        <v>374</v>
      </c>
      <c r="O818" s="45" t="s">
        <v>336</v>
      </c>
    </row>
    <row r="819" spans="2:97" ht="13.9" thickTop="1" thickBot="1" x14ac:dyDescent="0.4">
      <c r="B819" s="32">
        <f>1+B814</f>
        <v>6</v>
      </c>
      <c r="D819" s="32">
        <f>IF(F814,IF(M819&lt;0,D814,H819),E814)</f>
        <v>8.9450295287263945E-16</v>
      </c>
      <c r="E819" s="32">
        <f>IF(F814,IF(M819&lt;0,H819,E814),H819)</f>
        <v>1.3417544293089592E-15</v>
      </c>
      <c r="F819" s="32" t="b">
        <f>OR(F814,M819*M814&lt;=0)</f>
        <v>1</v>
      </c>
      <c r="H819" s="32">
        <f>IF(F814,(D814+E814)/2,2*H814)</f>
        <v>1.3417544293089592E-15</v>
      </c>
      <c r="I819" s="32">
        <f>I814</f>
        <v>-0.48847229296153066</v>
      </c>
      <c r="J819" s="32">
        <f>J814</f>
        <v>1</v>
      </c>
      <c r="K819" s="32">
        <f>I819+J819*H819</f>
        <v>-0.48847229296152933</v>
      </c>
      <c r="L819" s="32">
        <f>$CE$3-$CE$7*SUMPRODUCT($B$3:$CD$3,Q821:CS821)</f>
        <v>-3.1263880373444408E-13</v>
      </c>
      <c r="M819" s="32">
        <f>SUMPRODUCT(L819:L822,J819:J822)</f>
        <v>-3.1263880373444408E-13</v>
      </c>
      <c r="O819" s="46">
        <f>SUM(Q819:CS819)</f>
        <v>-1.6469506083636456</v>
      </c>
      <c r="P819" s="39" t="s">
        <v>363</v>
      </c>
      <c r="Q819" s="32">
        <f t="shared" ref="Q819:AV819" si="1879">SUMPRODUCT(B$3:B$6,$K819:$K822)</f>
        <v>0.94689457154418022</v>
      </c>
      <c r="R819" s="32">
        <f t="shared" si="1879"/>
        <v>0.48355121879381729</v>
      </c>
      <c r="S819" s="32">
        <f t="shared" si="1879"/>
        <v>2.020786604345437E-2</v>
      </c>
      <c r="T819" s="32">
        <f t="shared" si="1879"/>
        <v>0.52482845095094688</v>
      </c>
      <c r="U819" s="32">
        <f t="shared" si="1879"/>
        <v>6.1485098200583899E-2</v>
      </c>
      <c r="V819" s="32">
        <f t="shared" si="1879"/>
        <v>-0.40185825454977903</v>
      </c>
      <c r="W819" s="32">
        <f t="shared" si="1879"/>
        <v>0.10276233035771343</v>
      </c>
      <c r="X819" s="32">
        <f t="shared" si="1879"/>
        <v>-0.3605810223926495</v>
      </c>
      <c r="Y819" s="32">
        <f t="shared" si="1879"/>
        <v>-0.82392437514301242</v>
      </c>
      <c r="Z819" s="32">
        <f t="shared" si="1879"/>
        <v>1.3128835956249907</v>
      </c>
      <c r="AA819" s="32">
        <f t="shared" si="1879"/>
        <v>0.8495402428746277</v>
      </c>
      <c r="AB819" s="32">
        <f t="shared" si="1879"/>
        <v>0.38619689012426478</v>
      </c>
      <c r="AC819" s="32">
        <f t="shared" si="1879"/>
        <v>0.89081747503175723</v>
      </c>
      <c r="AD819" s="32">
        <f t="shared" si="1879"/>
        <v>0.42747412228139425</v>
      </c>
      <c r="AE819" s="32">
        <f t="shared" si="1879"/>
        <v>-3.5869230468968671E-2</v>
      </c>
      <c r="AF819" s="32">
        <f t="shared" si="1879"/>
        <v>0.46875135443852378</v>
      </c>
      <c r="AG819" s="32">
        <f t="shared" si="1879"/>
        <v>5.4080016881608572E-3</v>
      </c>
      <c r="AH819" s="32">
        <f t="shared" si="1879"/>
        <v>-0.45793535106220207</v>
      </c>
      <c r="AI819" s="32">
        <f t="shared" si="1879"/>
        <v>1.8008689610660711</v>
      </c>
      <c r="AJ819" s="32">
        <f t="shared" si="1879"/>
        <v>1.3375256083157081</v>
      </c>
      <c r="AK819" s="32">
        <f t="shared" si="1879"/>
        <v>0.87418225556534512</v>
      </c>
      <c r="AL819" s="32">
        <f t="shared" si="1879"/>
        <v>1.3788028404728376</v>
      </c>
      <c r="AM819" s="32">
        <f t="shared" si="1879"/>
        <v>0.91545948772247476</v>
      </c>
      <c r="AN819" s="32">
        <f t="shared" si="1879"/>
        <v>0.45211613497211184</v>
      </c>
      <c r="AO819" s="32">
        <f t="shared" si="1879"/>
        <v>0.95673671987960429</v>
      </c>
      <c r="AP819" s="32">
        <f t="shared" si="1879"/>
        <v>0.49339336712924137</v>
      </c>
      <c r="AQ819" s="32">
        <f t="shared" si="1879"/>
        <v>3.0050014378878442E-2</v>
      </c>
      <c r="AR819" s="32">
        <f t="shared" si="1879"/>
        <v>0.45842227858265089</v>
      </c>
      <c r="AS819" s="32">
        <f t="shared" si="1879"/>
        <v>-4.9210741677120362E-3</v>
      </c>
      <c r="AT819" s="32">
        <f t="shared" si="1879"/>
        <v>-0.46826442691807496</v>
      </c>
      <c r="AU819" s="32">
        <f t="shared" si="1879"/>
        <v>3.6356157989417492E-2</v>
      </c>
      <c r="AV819" s="32">
        <f t="shared" si="1879"/>
        <v>-0.42698719476094543</v>
      </c>
      <c r="AW819" s="32">
        <f t="shared" ref="AW819:CB819" si="1880">SUMPRODUCT(AH$3:AH$6,$K819:$K822)</f>
        <v>-0.89033054751130836</v>
      </c>
      <c r="AX819" s="32">
        <f t="shared" si="1880"/>
        <v>-0.3857099626038159</v>
      </c>
      <c r="AY819" s="32">
        <f t="shared" si="1880"/>
        <v>-0.84905331535417883</v>
      </c>
      <c r="AZ819" s="32">
        <f t="shared" si="1880"/>
        <v>-1.3123966681045418</v>
      </c>
      <c r="BA819" s="32">
        <f t="shared" si="1880"/>
        <v>0.82441130266346119</v>
      </c>
      <c r="BB819" s="32">
        <f t="shared" si="1880"/>
        <v>0.36106794991309832</v>
      </c>
      <c r="BC819" s="32">
        <f t="shared" si="1880"/>
        <v>-0.10227540283726461</v>
      </c>
      <c r="BD819" s="32">
        <f t="shared" si="1880"/>
        <v>0.40234518207022785</v>
      </c>
      <c r="BE819" s="32">
        <f t="shared" si="1880"/>
        <v>-6.0998170680135057E-2</v>
      </c>
      <c r="BF819" s="32">
        <f t="shared" si="1880"/>
        <v>-0.524341523430498</v>
      </c>
      <c r="BG819" s="32">
        <f t="shared" si="1880"/>
        <v>-1.9720938523005549E-2</v>
      </c>
      <c r="BH819" s="32">
        <f t="shared" si="1880"/>
        <v>-0.48306429127336847</v>
      </c>
      <c r="BI819" s="32">
        <f t="shared" si="1880"/>
        <v>-0.94640764402373145</v>
      </c>
      <c r="BJ819" s="32">
        <f t="shared" si="1880"/>
        <v>1.3123966681045418</v>
      </c>
      <c r="BK819" s="32">
        <f t="shared" si="1880"/>
        <v>0.84905331535417883</v>
      </c>
      <c r="BL819" s="32">
        <f t="shared" si="1880"/>
        <v>0.3857099626038159</v>
      </c>
      <c r="BM819" s="32">
        <f t="shared" si="1880"/>
        <v>0.89033054751130836</v>
      </c>
      <c r="BN819" s="32">
        <f t="shared" si="1880"/>
        <v>0.42698719476094543</v>
      </c>
      <c r="BO819" s="32">
        <f t="shared" si="1880"/>
        <v>-3.6356157989417492E-2</v>
      </c>
      <c r="BP819" s="32">
        <f t="shared" si="1880"/>
        <v>0.46826442691807496</v>
      </c>
      <c r="BQ819" s="32">
        <f t="shared" si="1880"/>
        <v>4.9210741677120362E-3</v>
      </c>
      <c r="BR819" s="32">
        <f t="shared" si="1880"/>
        <v>-0.45842227858265089</v>
      </c>
      <c r="BS819" s="32">
        <f t="shared" si="1880"/>
        <v>-3.0050014378878442E-2</v>
      </c>
      <c r="BT819" s="32">
        <f t="shared" si="1880"/>
        <v>-0.49339336712924137</v>
      </c>
      <c r="BU819" s="32">
        <f t="shared" si="1880"/>
        <v>-0.95673671987960429</v>
      </c>
      <c r="BV819" s="32">
        <f t="shared" si="1880"/>
        <v>-0.45211613497211184</v>
      </c>
      <c r="BW819" s="32">
        <f t="shared" si="1880"/>
        <v>-0.91545948772247476</v>
      </c>
      <c r="BX819" s="32">
        <f t="shared" si="1880"/>
        <v>-1.3788028404728376</v>
      </c>
      <c r="BY819" s="32">
        <f t="shared" si="1880"/>
        <v>-0.87418225556534512</v>
      </c>
      <c r="BZ819" s="32">
        <f t="shared" si="1880"/>
        <v>-1.3375256083157081</v>
      </c>
      <c r="CA819" s="32">
        <f t="shared" si="1880"/>
        <v>-1.8008689610660711</v>
      </c>
      <c r="CB819" s="32">
        <f t="shared" si="1880"/>
        <v>0.33593900970193191</v>
      </c>
      <c r="CC819" s="32">
        <f t="shared" ref="CC819:CS819" si="1881">SUMPRODUCT(BN$3:BN$6,$K819:$K822)</f>
        <v>-0.12740434304843101</v>
      </c>
      <c r="CD819" s="32">
        <f t="shared" si="1881"/>
        <v>-0.59074769579879394</v>
      </c>
      <c r="CE819" s="32">
        <f t="shared" si="1881"/>
        <v>-8.6127110891301484E-2</v>
      </c>
      <c r="CF819" s="32">
        <f t="shared" si="1881"/>
        <v>-0.54947046364166441</v>
      </c>
      <c r="CG819" s="32">
        <f t="shared" si="1881"/>
        <v>-1.0128138163920273</v>
      </c>
      <c r="CH819" s="32">
        <f t="shared" si="1881"/>
        <v>-0.50819323148453477</v>
      </c>
      <c r="CI819" s="32">
        <f t="shared" si="1881"/>
        <v>-0.97153658423489775</v>
      </c>
      <c r="CJ819" s="32">
        <f t="shared" si="1881"/>
        <v>-1.4348799369852607</v>
      </c>
      <c r="CK819" s="32">
        <f t="shared" si="1881"/>
        <v>0.82392437514301242</v>
      </c>
      <c r="CL819" s="32">
        <f t="shared" si="1881"/>
        <v>0.3605810223926495</v>
      </c>
      <c r="CM819" s="32">
        <f t="shared" si="1881"/>
        <v>-0.10276233035771343</v>
      </c>
      <c r="CN819" s="32">
        <f t="shared" si="1881"/>
        <v>0.40185825454977903</v>
      </c>
      <c r="CO819" s="32">
        <f t="shared" si="1881"/>
        <v>-6.1485098200583899E-2</v>
      </c>
      <c r="CP819" s="32">
        <f t="shared" si="1881"/>
        <v>-0.52482845095094688</v>
      </c>
      <c r="CQ819" s="32">
        <f t="shared" si="1881"/>
        <v>-2.020786604345437E-2</v>
      </c>
      <c r="CR819" s="32">
        <f t="shared" si="1881"/>
        <v>-0.48355121879381729</v>
      </c>
      <c r="CS819" s="32">
        <f t="shared" si="1881"/>
        <v>-0.94689457154418022</v>
      </c>
    </row>
    <row r="820" spans="2:97" ht="13.9" thickTop="1" thickBot="1" x14ac:dyDescent="0.4">
      <c r="H820" s="33">
        <f>H819</f>
        <v>1.3417544293089592E-15</v>
      </c>
      <c r="I820" s="33">
        <f t="shared" ref="I820:J820" si="1882">I815</f>
        <v>0.42698719476094543</v>
      </c>
      <c r="J820" s="33">
        <f t="shared" si="1882"/>
        <v>-5.6558928596733274E-3</v>
      </c>
      <c r="K820" s="33">
        <f t="shared" ref="K820:K822" si="1883">I820+J820*H820</f>
        <v>0.42698719476094543</v>
      </c>
      <c r="L820" s="33">
        <f>$CE$4-$CE$7*SUMPRODUCT($B$4:$CD$4,Q821:CS821)</f>
        <v>0</v>
      </c>
      <c r="M820" s="39" t="s">
        <v>375</v>
      </c>
      <c r="O820" s="47">
        <f t="shared" ref="O820:O821" si="1884">SUM(Q820:CS820)</f>
        <v>103.79476315504533</v>
      </c>
      <c r="P820" s="39" t="s">
        <v>365</v>
      </c>
      <c r="Q820" s="33">
        <f>EXP(Q819)</f>
        <v>2.5776923779511738</v>
      </c>
      <c r="R820" s="33">
        <f>EXP(R819)</f>
        <v>1.6218236383378508</v>
      </c>
      <c r="S820" s="33">
        <f t="shared" ref="S820:CD820" si="1885">EXP(S819)</f>
        <v>1.0204134272849399</v>
      </c>
      <c r="T820" s="33">
        <f t="shared" si="1885"/>
        <v>1.6901688766440872</v>
      </c>
      <c r="U820" s="33">
        <f t="shared" si="1885"/>
        <v>1.0634146496189214</v>
      </c>
      <c r="V820" s="33">
        <f t="shared" si="1885"/>
        <v>0.66907557738815582</v>
      </c>
      <c r="W820" s="33">
        <f t="shared" si="1885"/>
        <v>1.1082279856244532</v>
      </c>
      <c r="X820" s="33">
        <f t="shared" si="1885"/>
        <v>0.69727107824319412</v>
      </c>
      <c r="Y820" s="33">
        <f t="shared" si="1885"/>
        <v>0.43870662251907927</v>
      </c>
      <c r="Z820" s="33">
        <f t="shared" si="1885"/>
        <v>3.7168762419801236</v>
      </c>
      <c r="AA820" s="33">
        <f t="shared" si="1885"/>
        <v>2.3385714298503872</v>
      </c>
      <c r="AB820" s="33">
        <f t="shared" si="1885"/>
        <v>1.4713743413740843</v>
      </c>
      <c r="AC820" s="33">
        <f t="shared" si="1885"/>
        <v>2.4371211228571346</v>
      </c>
      <c r="AD820" s="33">
        <f t="shared" si="1885"/>
        <v>1.5333794987917893</v>
      </c>
      <c r="AE820" s="33">
        <f t="shared" si="1885"/>
        <v>0.96476644729027305</v>
      </c>
      <c r="AF820" s="33">
        <f t="shared" si="1885"/>
        <v>1.5979976143386974</v>
      </c>
      <c r="AG820" s="33">
        <f t="shared" si="1885"/>
        <v>1.0054226513258064</v>
      </c>
      <c r="AH820" s="33">
        <f t="shared" si="1885"/>
        <v>0.63258837105169685</v>
      </c>
      <c r="AI820" s="33">
        <f t="shared" si="1885"/>
        <v>6.0549066572089343</v>
      </c>
      <c r="AJ820" s="33">
        <f t="shared" si="1885"/>
        <v>3.8096053775027596</v>
      </c>
      <c r="AK820" s="33">
        <f t="shared" si="1885"/>
        <v>2.396914428898544</v>
      </c>
      <c r="AL820" s="33">
        <f t="shared" si="1885"/>
        <v>3.9701458834020249</v>
      </c>
      <c r="AM820" s="33">
        <f t="shared" si="1885"/>
        <v>2.4979227530900809</v>
      </c>
      <c r="AN820" s="33">
        <f t="shared" si="1885"/>
        <v>1.5716344597036294</v>
      </c>
      <c r="AO820" s="33">
        <f t="shared" si="1885"/>
        <v>2.6031876671010012</v>
      </c>
      <c r="AP820" s="33">
        <f t="shared" si="1885"/>
        <v>1.6378646768120826</v>
      </c>
      <c r="AQ820" s="33">
        <f t="shared" si="1885"/>
        <v>1.0305060727858255</v>
      </c>
      <c r="AR820" s="33">
        <f t="shared" si="1885"/>
        <v>1.5815767280475905</v>
      </c>
      <c r="AS820" s="33">
        <f t="shared" si="1885"/>
        <v>0.9950910144799302</v>
      </c>
      <c r="AT820" s="33">
        <f t="shared" si="1885"/>
        <v>0.62608794726075456</v>
      </c>
      <c r="AU820" s="33">
        <f t="shared" si="1885"/>
        <v>1.0370251255098608</v>
      </c>
      <c r="AV820" s="33">
        <f t="shared" si="1885"/>
        <v>0.65247190723315496</v>
      </c>
      <c r="AW820" s="33">
        <f t="shared" si="1885"/>
        <v>0.41052003394726111</v>
      </c>
      <c r="AX820" s="33">
        <f t="shared" si="1885"/>
        <v>0.67996771314807958</v>
      </c>
      <c r="AY820" s="33">
        <f t="shared" si="1885"/>
        <v>0.42781975068980688</v>
      </c>
      <c r="AZ820" s="33">
        <f t="shared" si="1885"/>
        <v>0.26917416156850565</v>
      </c>
      <c r="BA820" s="33">
        <f t="shared" si="1885"/>
        <v>2.2805378235323692</v>
      </c>
      <c r="BB820" s="33">
        <f t="shared" si="1885"/>
        <v>1.4348609562434025</v>
      </c>
      <c r="BC820" s="33">
        <f t="shared" si="1885"/>
        <v>0.90278088901098585</v>
      </c>
      <c r="BD820" s="33">
        <f t="shared" si="1885"/>
        <v>1.495327403810583</v>
      </c>
      <c r="BE820" s="33">
        <f t="shared" si="1885"/>
        <v>0.94082496084422584</v>
      </c>
      <c r="BF820" s="33">
        <f t="shared" si="1885"/>
        <v>0.59194501798862476</v>
      </c>
      <c r="BG820" s="33">
        <f t="shared" si="1885"/>
        <v>0.98047224716646353</v>
      </c>
      <c r="BH820" s="33">
        <f t="shared" si="1885"/>
        <v>0.61689016144459541</v>
      </c>
      <c r="BI820" s="33">
        <f t="shared" si="1885"/>
        <v>0.3881328333228477</v>
      </c>
      <c r="BJ820" s="33">
        <f t="shared" si="1885"/>
        <v>3.7150668332090144</v>
      </c>
      <c r="BK820" s="33">
        <f t="shared" si="1885"/>
        <v>2.3374329922534494</v>
      </c>
      <c r="BL820" s="33">
        <f t="shared" si="1885"/>
        <v>1.4706580631163373</v>
      </c>
      <c r="BM820" s="33">
        <f t="shared" si="1885"/>
        <v>2.4359347103836315</v>
      </c>
      <c r="BN820" s="33">
        <f t="shared" si="1885"/>
        <v>1.532633035865955</v>
      </c>
      <c r="BO820" s="33">
        <f t="shared" si="1885"/>
        <v>0.96429679031001581</v>
      </c>
      <c r="BP820" s="33">
        <f t="shared" si="1885"/>
        <v>1.5972196947332669</v>
      </c>
      <c r="BQ820" s="33">
        <f t="shared" si="1885"/>
        <v>1.0049332025399058</v>
      </c>
      <c r="BR820" s="33">
        <f t="shared" si="1885"/>
        <v>0.63228042134539386</v>
      </c>
      <c r="BS820" s="33">
        <f t="shared" si="1885"/>
        <v>0.97039699853164685</v>
      </c>
      <c r="BT820" s="33">
        <f t="shared" si="1885"/>
        <v>0.61055105110782792</v>
      </c>
      <c r="BU820" s="33">
        <f t="shared" si="1885"/>
        <v>0.38414441365022067</v>
      </c>
      <c r="BV820" s="33">
        <f t="shared" si="1885"/>
        <v>0.63628027104252649</v>
      </c>
      <c r="BW820" s="33">
        <f t="shared" si="1885"/>
        <v>0.40033263589233881</v>
      </c>
      <c r="BX820" s="33">
        <f t="shared" si="1885"/>
        <v>0.25187991307339525</v>
      </c>
      <c r="BY820" s="33">
        <f t="shared" si="1885"/>
        <v>0.41720304569217803</v>
      </c>
      <c r="BZ820" s="33">
        <f t="shared" si="1885"/>
        <v>0.26249437957679267</v>
      </c>
      <c r="CA820" s="33">
        <f t="shared" si="1885"/>
        <v>0.1651553123134287</v>
      </c>
      <c r="CB820" s="33">
        <f t="shared" si="1885"/>
        <v>1.3992536813092982</v>
      </c>
      <c r="CC820" s="33">
        <f t="shared" si="1885"/>
        <v>0.88037762604644798</v>
      </c>
      <c r="CD820" s="33">
        <f t="shared" si="1885"/>
        <v>0.55391297146200258</v>
      </c>
      <c r="CE820" s="33">
        <f t="shared" ref="CE820:CS820" si="1886">EXP(CE819)</f>
        <v>0.9174776024121204</v>
      </c>
      <c r="CF820" s="33">
        <f t="shared" si="1886"/>
        <v>0.57725540718718704</v>
      </c>
      <c r="CG820" s="33">
        <f t="shared" si="1886"/>
        <v>0.36319557474839026</v>
      </c>
      <c r="CH820" s="33">
        <f t="shared" si="1886"/>
        <v>0.60158151604092502</v>
      </c>
      <c r="CI820" s="33">
        <f t="shared" si="1886"/>
        <v>0.37850099237899598</v>
      </c>
      <c r="CJ820" s="33">
        <f t="shared" si="1886"/>
        <v>0.23814395457944673</v>
      </c>
      <c r="CK820" s="33">
        <f t="shared" si="1886"/>
        <v>2.2794276372167372</v>
      </c>
      <c r="CL820" s="33">
        <f t="shared" si="1886"/>
        <v>1.43416245302981</v>
      </c>
      <c r="CM820" s="33">
        <f t="shared" si="1886"/>
        <v>0.90234140715777911</v>
      </c>
      <c r="CN820" s="33">
        <f t="shared" si="1886"/>
        <v>1.4945994649866923</v>
      </c>
      <c r="CO820" s="33">
        <f t="shared" si="1886"/>
        <v>0.94036695879481602</v>
      </c>
      <c r="CP820" s="33">
        <f t="shared" si="1886"/>
        <v>0.59165685383199618</v>
      </c>
      <c r="CQ820" s="33">
        <f t="shared" si="1886"/>
        <v>0.97999494446162383</v>
      </c>
      <c r="CR820" s="33">
        <f t="shared" si="1886"/>
        <v>0.61658985376786368</v>
      </c>
      <c r="CS820" s="33">
        <f t="shared" si="1886"/>
        <v>0.38794388677008451</v>
      </c>
    </row>
    <row r="821" spans="2:97" ht="13.9" thickTop="1" thickBot="1" x14ac:dyDescent="0.4">
      <c r="H821" s="32">
        <f t="shared" ref="H821:H822" si="1887">H820</f>
        <v>1.3417544293089592E-15</v>
      </c>
      <c r="I821" s="32">
        <f t="shared" ref="I821:J821" si="1888">I816</f>
        <v>-0.4220661205932334</v>
      </c>
      <c r="J821" s="32">
        <f t="shared" si="1888"/>
        <v>-6.901704039110587E-3</v>
      </c>
      <c r="K821" s="32">
        <f t="shared" si="1883"/>
        <v>-0.4220661205932334</v>
      </c>
      <c r="L821" s="32">
        <f>$CE$5-$CE$7*SUMPRODUCT($B$5:$CD$5,Q821:CS821)</f>
        <v>0</v>
      </c>
      <c r="M821" s="32">
        <f>SUMPRODUCT($B$7:$CD$7, LN(Q821:CS821))</f>
        <v>-2480.3390488774949</v>
      </c>
      <c r="O821" s="48">
        <f t="shared" si="1884"/>
        <v>1.0000000000000002</v>
      </c>
      <c r="P821" s="39" t="s">
        <v>366</v>
      </c>
      <c r="Q821" s="32">
        <f t="shared" ref="Q821:AV821" si="1889">Q820/$O820</f>
        <v>2.4834512836651484E-2</v>
      </c>
      <c r="R821" s="32">
        <f t="shared" si="1889"/>
        <v>1.5625293502671441E-2</v>
      </c>
      <c r="S821" s="32">
        <f t="shared" si="1889"/>
        <v>9.8310685073839284E-3</v>
      </c>
      <c r="T821" s="32">
        <f t="shared" si="1889"/>
        <v>1.6283758691364482E-2</v>
      </c>
      <c r="U821" s="32">
        <f t="shared" si="1889"/>
        <v>1.0245359373578667E-2</v>
      </c>
      <c r="V821" s="32">
        <f t="shared" si="1889"/>
        <v>6.446140027206497E-3</v>
      </c>
      <c r="W821" s="32">
        <f t="shared" si="1889"/>
        <v>1.0677108863084137E-2</v>
      </c>
      <c r="X821" s="32">
        <f t="shared" si="1889"/>
        <v>6.7177866883479723E-3</v>
      </c>
      <c r="Y821" s="32">
        <f t="shared" si="1889"/>
        <v>4.2266739591067153E-3</v>
      </c>
      <c r="Z821" s="32">
        <f t="shared" si="1889"/>
        <v>3.5809862935261692E-2</v>
      </c>
      <c r="AA821" s="32">
        <f t="shared" si="1889"/>
        <v>2.253072658740117E-2</v>
      </c>
      <c r="AB821" s="32">
        <f t="shared" si="1889"/>
        <v>1.4175805181771955E-2</v>
      </c>
      <c r="AC821" s="32">
        <f t="shared" si="1889"/>
        <v>2.3480193497013333E-2</v>
      </c>
      <c r="AD821" s="32">
        <f t="shared" si="1889"/>
        <v>1.4773187511409179E-2</v>
      </c>
      <c r="AE821" s="32">
        <f t="shared" si="1889"/>
        <v>9.2949433860081698E-3</v>
      </c>
      <c r="AF821" s="32">
        <f t="shared" si="1889"/>
        <v>1.5395744118146492E-2</v>
      </c>
      <c r="AG821" s="32">
        <f t="shared" si="1889"/>
        <v>9.6866414139212195E-3</v>
      </c>
      <c r="AH821" s="32">
        <f t="shared" si="1889"/>
        <v>6.0946077800356491E-3</v>
      </c>
      <c r="AI821" s="32">
        <f t="shared" si="1889"/>
        <v>5.8335377172779965E-2</v>
      </c>
      <c r="AJ821" s="32">
        <f t="shared" si="1889"/>
        <v>3.6703252280773473E-2</v>
      </c>
      <c r="AK821" s="32">
        <f t="shared" si="1889"/>
        <v>2.3092826227832989E-2</v>
      </c>
      <c r="AL821" s="32">
        <f t="shared" si="1889"/>
        <v>3.8249963319166178E-2</v>
      </c>
      <c r="AM821" s="32">
        <f t="shared" si="1889"/>
        <v>2.4065980567427692E-2</v>
      </c>
      <c r="AN821" s="32">
        <f t="shared" si="1889"/>
        <v>1.5141751008728365E-2</v>
      </c>
      <c r="AO821" s="32">
        <f t="shared" si="1889"/>
        <v>2.5080144585063909E-2</v>
      </c>
      <c r="AP821" s="32">
        <f t="shared" si="1889"/>
        <v>1.5779839242616625E-2</v>
      </c>
      <c r="AQ821" s="32">
        <f t="shared" si="1889"/>
        <v>9.9283050653190298E-3</v>
      </c>
      <c r="AR821" s="32">
        <f t="shared" si="1889"/>
        <v>1.5237538773368376E-2</v>
      </c>
      <c r="AS821" s="32">
        <f t="shared" si="1889"/>
        <v>9.5871023183847406E-3</v>
      </c>
      <c r="AT821" s="32">
        <f t="shared" si="1889"/>
        <v>6.0319801137319832E-3</v>
      </c>
      <c r="AU821" s="32">
        <f t="shared" si="1889"/>
        <v>9.9911122101679212E-3</v>
      </c>
      <c r="AV821" s="32">
        <f t="shared" si="1889"/>
        <v>6.2861736700387579E-3</v>
      </c>
      <c r="AW821" s="32">
        <f t="shared" ref="AW821:CB821" si="1890">AW820/$O820</f>
        <v>3.9551131624438437E-3</v>
      </c>
      <c r="AX821" s="32">
        <f t="shared" si="1890"/>
        <v>6.5510791920432958E-3</v>
      </c>
      <c r="AY821" s="32">
        <f t="shared" si="1890"/>
        <v>4.1217855090698871E-3</v>
      </c>
      <c r="AZ821" s="32">
        <f t="shared" si="1890"/>
        <v>2.5933308520240256E-3</v>
      </c>
      <c r="BA821" s="32">
        <f t="shared" si="1890"/>
        <v>2.1971607759495283E-2</v>
      </c>
      <c r="BB821" s="32">
        <f t="shared" si="1890"/>
        <v>1.3824020717693172E-2</v>
      </c>
      <c r="BC821" s="32">
        <f t="shared" si="1890"/>
        <v>8.6977498822598618E-3</v>
      </c>
      <c r="BD821" s="32">
        <f t="shared" si="1890"/>
        <v>1.4406578505091921E-2</v>
      </c>
      <c r="BE821" s="32">
        <f t="shared" si="1890"/>
        <v>9.0642815903809269E-3</v>
      </c>
      <c r="BF821" s="32">
        <f t="shared" si="1890"/>
        <v>5.7030335634987292E-3</v>
      </c>
      <c r="BG821" s="32">
        <f t="shared" si="1890"/>
        <v>9.4462593040639739E-3</v>
      </c>
      <c r="BH821" s="32">
        <f t="shared" si="1890"/>
        <v>5.9433649896488937E-3</v>
      </c>
      <c r="BI821" s="32">
        <f t="shared" si="1890"/>
        <v>3.7394259741511927E-3</v>
      </c>
      <c r="BJ821" s="32">
        <f t="shared" si="1890"/>
        <v>3.5792430372036839E-2</v>
      </c>
      <c r="BK821" s="32">
        <f t="shared" si="1890"/>
        <v>2.251975842713631E-2</v>
      </c>
      <c r="BL821" s="32">
        <f t="shared" si="1890"/>
        <v>1.4168904272362131E-2</v>
      </c>
      <c r="BM821" s="32">
        <f t="shared" si="1890"/>
        <v>2.3468763127720706E-2</v>
      </c>
      <c r="BN821" s="32">
        <f t="shared" si="1890"/>
        <v>1.4765995790910532E-2</v>
      </c>
      <c r="BO821" s="32">
        <f t="shared" si="1890"/>
        <v>9.2904185240018297E-3</v>
      </c>
      <c r="BP821" s="32">
        <f t="shared" si="1890"/>
        <v>1.5388249331494602E-2</v>
      </c>
      <c r="BQ821" s="32">
        <f t="shared" si="1890"/>
        <v>9.681925869793339E-3</v>
      </c>
      <c r="BR821" s="32">
        <f t="shared" si="1890"/>
        <v>6.0916408701748598E-3</v>
      </c>
      <c r="BS821" s="32">
        <f t="shared" si="1890"/>
        <v>9.3491903544507208E-3</v>
      </c>
      <c r="BT821" s="32">
        <f t="shared" si="1890"/>
        <v>5.8822914812745042E-3</v>
      </c>
      <c r="BU821" s="32">
        <f t="shared" si="1890"/>
        <v>3.7009999538839731E-3</v>
      </c>
      <c r="BV821" s="32">
        <f t="shared" si="1890"/>
        <v>6.1301770118408691E-3</v>
      </c>
      <c r="BW821" s="32">
        <f t="shared" si="1890"/>
        <v>3.8569637207450879E-3</v>
      </c>
      <c r="BX821" s="32">
        <f t="shared" si="1890"/>
        <v>2.4267111886670527E-3</v>
      </c>
      <c r="BY821" s="32">
        <f t="shared" si="1890"/>
        <v>4.0194999536631087E-3</v>
      </c>
      <c r="BZ821" s="32">
        <f t="shared" si="1890"/>
        <v>2.5289751775307476E-3</v>
      </c>
      <c r="CA821" s="32">
        <f t="shared" si="1890"/>
        <v>1.5911719174764619E-3</v>
      </c>
      <c r="CB821" s="32">
        <f t="shared" si="1890"/>
        <v>1.348096607936893E-2</v>
      </c>
      <c r="CC821" s="32">
        <f t="shared" ref="CC821:CS821" si="1891">CC820/$O820</f>
        <v>8.481907942998702E-3</v>
      </c>
      <c r="CD821" s="32">
        <f t="shared" si="1891"/>
        <v>5.3366177119609096E-3</v>
      </c>
      <c r="CE821" s="32">
        <f t="shared" si="1891"/>
        <v>8.8393438601677941E-3</v>
      </c>
      <c r="CF821" s="32">
        <f t="shared" si="1891"/>
        <v>5.5615080148591041E-3</v>
      </c>
      <c r="CG821" s="32">
        <f t="shared" si="1891"/>
        <v>3.4991705140832606E-3</v>
      </c>
      <c r="CH821" s="32">
        <f t="shared" si="1891"/>
        <v>5.7958754156247905E-3</v>
      </c>
      <c r="CI821" s="32">
        <f t="shared" si="1891"/>
        <v>3.6466289904588268E-3</v>
      </c>
      <c r="CJ821" s="32">
        <f t="shared" si="1891"/>
        <v>2.2943735053734342E-3</v>
      </c>
      <c r="CK821" s="32">
        <f t="shared" si="1891"/>
        <v>2.1960911783302596E-2</v>
      </c>
      <c r="CL821" s="32">
        <f t="shared" si="1891"/>
        <v>1.3817291060123174E-2</v>
      </c>
      <c r="CM821" s="32">
        <f t="shared" si="1891"/>
        <v>8.6935157394202062E-3</v>
      </c>
      <c r="CN821" s="32">
        <f t="shared" si="1891"/>
        <v>1.4399565253153543E-2</v>
      </c>
      <c r="CO821" s="32">
        <f t="shared" si="1891"/>
        <v>9.0598690166104594E-3</v>
      </c>
      <c r="CP821" s="32">
        <f t="shared" si="1891"/>
        <v>5.7002572754869902E-3</v>
      </c>
      <c r="CQ821" s="32">
        <f t="shared" si="1891"/>
        <v>9.4416607801083227E-3</v>
      </c>
      <c r="CR821" s="32">
        <f t="shared" si="1891"/>
        <v>5.9404717061382114E-3</v>
      </c>
      <c r="CS821" s="32">
        <f t="shared" si="1891"/>
        <v>3.7376055879677302E-3</v>
      </c>
    </row>
    <row r="822" spans="2:97" ht="13.15" thickTop="1" x14ac:dyDescent="0.35">
      <c r="H822" s="34">
        <f t="shared" si="1887"/>
        <v>1.3417544293089592E-15</v>
      </c>
      <c r="I822" s="34">
        <f t="shared" ref="I822:J822" si="1892">I817</f>
        <v>-0.46334335275036292</v>
      </c>
      <c r="J822" s="34">
        <f t="shared" si="1892"/>
        <v>8.8836803962226429E-3</v>
      </c>
      <c r="K822" s="34">
        <f t="shared" si="1883"/>
        <v>-0.46334335275036292</v>
      </c>
      <c r="L822" s="34">
        <f>$CE$6-$CE$7*SUMPRODUCT($B$6:$CD$6,Q821:CS821)</f>
        <v>0</v>
      </c>
    </row>
    <row r="823" spans="2:97" ht="13.5" thickBot="1" x14ac:dyDescent="0.4">
      <c r="B823" s="39" t="s">
        <v>367</v>
      </c>
      <c r="D823" s="39" t="s">
        <v>368</v>
      </c>
      <c r="E823" s="39" t="s">
        <v>369</v>
      </c>
      <c r="F823" s="39" t="s">
        <v>370</v>
      </c>
      <c r="H823" s="39" t="s">
        <v>347</v>
      </c>
      <c r="I823" s="39" t="s">
        <v>371</v>
      </c>
      <c r="J823" s="39" t="s">
        <v>372</v>
      </c>
      <c r="K823" s="39" t="s">
        <v>349</v>
      </c>
      <c r="L823" s="39" t="s">
        <v>373</v>
      </c>
      <c r="M823" s="39" t="s">
        <v>374</v>
      </c>
      <c r="O823" s="45" t="s">
        <v>336</v>
      </c>
    </row>
    <row r="824" spans="2:97" ht="13.9" thickTop="1" thickBot="1" x14ac:dyDescent="0.4">
      <c r="B824" s="32">
        <f>1+B819</f>
        <v>7</v>
      </c>
      <c r="D824" s="32">
        <f>IF(F819,IF(M824&lt;0,D819,H824),E819)</f>
        <v>8.9450295287263945E-16</v>
      </c>
      <c r="E824" s="32">
        <f>IF(F819,IF(M824&lt;0,H824,E819),H824)</f>
        <v>1.1181286910907993E-15</v>
      </c>
      <c r="F824" s="32" t="b">
        <f>OR(F819,M824*M819&lt;=0)</f>
        <v>1</v>
      </c>
      <c r="H824" s="32">
        <f>IF(F819,(D819+E819)/2,2*H819)</f>
        <v>1.1181286910907993E-15</v>
      </c>
      <c r="I824" s="32">
        <f>I819</f>
        <v>-0.48847229296153066</v>
      </c>
      <c r="J824" s="32">
        <f>J819</f>
        <v>1</v>
      </c>
      <c r="K824" s="32">
        <f>I824+J824*H824</f>
        <v>-0.48847229296152955</v>
      </c>
      <c r="L824" s="32">
        <f>$CE$3-$CE$7*SUMPRODUCT($B$3:$CD$3,Q826:CS826)</f>
        <v>-2.2737367544323206E-13</v>
      </c>
      <c r="M824" s="32">
        <f>SUMPRODUCT(L824:L827,J824:J827)</f>
        <v>-2.2737367544323206E-13</v>
      </c>
      <c r="O824" s="46">
        <f>SUM(Q824:CS824)</f>
        <v>-1.6469506083636491</v>
      </c>
      <c r="P824" s="39" t="s">
        <v>363</v>
      </c>
      <c r="Q824" s="32">
        <f t="shared" ref="Q824:AV824" si="1893">SUMPRODUCT(B$3:B$6,$K824:$K827)</f>
        <v>0.94689457154418044</v>
      </c>
      <c r="R824" s="32">
        <f t="shared" si="1893"/>
        <v>0.48355121879381752</v>
      </c>
      <c r="S824" s="32">
        <f t="shared" si="1893"/>
        <v>2.0207866043454592E-2</v>
      </c>
      <c r="T824" s="32">
        <f t="shared" si="1893"/>
        <v>0.5248284509509471</v>
      </c>
      <c r="U824" s="32">
        <f t="shared" si="1893"/>
        <v>6.1485098200584121E-2</v>
      </c>
      <c r="V824" s="32">
        <f t="shared" si="1893"/>
        <v>-0.4018582545497788</v>
      </c>
      <c r="W824" s="32">
        <f t="shared" si="1893"/>
        <v>0.10276233035771365</v>
      </c>
      <c r="X824" s="32">
        <f t="shared" si="1893"/>
        <v>-0.36058102239264928</v>
      </c>
      <c r="Y824" s="32">
        <f t="shared" si="1893"/>
        <v>-0.8239243751430122</v>
      </c>
      <c r="Z824" s="32">
        <f t="shared" si="1893"/>
        <v>1.3128835956249909</v>
      </c>
      <c r="AA824" s="32">
        <f t="shared" si="1893"/>
        <v>0.84954024287462793</v>
      </c>
      <c r="AB824" s="32">
        <f t="shared" si="1893"/>
        <v>0.386196890124265</v>
      </c>
      <c r="AC824" s="32">
        <f t="shared" si="1893"/>
        <v>0.89081747503175746</v>
      </c>
      <c r="AD824" s="32">
        <f t="shared" si="1893"/>
        <v>0.42747412228139448</v>
      </c>
      <c r="AE824" s="32">
        <f t="shared" si="1893"/>
        <v>-3.5869230468968449E-2</v>
      </c>
      <c r="AF824" s="32">
        <f t="shared" si="1893"/>
        <v>0.468751354438524</v>
      </c>
      <c r="AG824" s="32">
        <f t="shared" si="1893"/>
        <v>5.4080016881610793E-3</v>
      </c>
      <c r="AH824" s="32">
        <f t="shared" si="1893"/>
        <v>-0.45793535106220185</v>
      </c>
      <c r="AI824" s="32">
        <f t="shared" si="1893"/>
        <v>1.8008689610660713</v>
      </c>
      <c r="AJ824" s="32">
        <f t="shared" si="1893"/>
        <v>1.3375256083157083</v>
      </c>
      <c r="AK824" s="32">
        <f t="shared" si="1893"/>
        <v>0.87418225556534535</v>
      </c>
      <c r="AL824" s="32">
        <f t="shared" si="1893"/>
        <v>1.3788028404728379</v>
      </c>
      <c r="AM824" s="32">
        <f t="shared" si="1893"/>
        <v>0.91545948772247498</v>
      </c>
      <c r="AN824" s="32">
        <f t="shared" si="1893"/>
        <v>0.45211613497211206</v>
      </c>
      <c r="AO824" s="32">
        <f t="shared" si="1893"/>
        <v>0.95673671987960451</v>
      </c>
      <c r="AP824" s="32">
        <f t="shared" si="1893"/>
        <v>0.49339336712924159</v>
      </c>
      <c r="AQ824" s="32">
        <f t="shared" si="1893"/>
        <v>3.0050014378878664E-2</v>
      </c>
      <c r="AR824" s="32">
        <f t="shared" si="1893"/>
        <v>0.45842227858265089</v>
      </c>
      <c r="AS824" s="32">
        <f t="shared" si="1893"/>
        <v>-4.9210741677120362E-3</v>
      </c>
      <c r="AT824" s="32">
        <f t="shared" si="1893"/>
        <v>-0.46826442691807496</v>
      </c>
      <c r="AU824" s="32">
        <f t="shared" si="1893"/>
        <v>3.6356157989417492E-2</v>
      </c>
      <c r="AV824" s="32">
        <f t="shared" si="1893"/>
        <v>-0.42698719476094543</v>
      </c>
      <c r="AW824" s="32">
        <f t="shared" ref="AW824:CB824" si="1894">SUMPRODUCT(AH$3:AH$6,$K824:$K827)</f>
        <v>-0.89033054751130836</v>
      </c>
      <c r="AX824" s="32">
        <f t="shared" si="1894"/>
        <v>-0.3857099626038159</v>
      </c>
      <c r="AY824" s="32">
        <f t="shared" si="1894"/>
        <v>-0.84905331535417883</v>
      </c>
      <c r="AZ824" s="32">
        <f t="shared" si="1894"/>
        <v>-1.3123966681045418</v>
      </c>
      <c r="BA824" s="32">
        <f t="shared" si="1894"/>
        <v>0.82441130266346119</v>
      </c>
      <c r="BB824" s="32">
        <f t="shared" si="1894"/>
        <v>0.36106794991309832</v>
      </c>
      <c r="BC824" s="32">
        <f t="shared" si="1894"/>
        <v>-0.10227540283726461</v>
      </c>
      <c r="BD824" s="32">
        <f t="shared" si="1894"/>
        <v>0.40234518207022785</v>
      </c>
      <c r="BE824" s="32">
        <f t="shared" si="1894"/>
        <v>-6.0998170680135057E-2</v>
      </c>
      <c r="BF824" s="32">
        <f t="shared" si="1894"/>
        <v>-0.524341523430498</v>
      </c>
      <c r="BG824" s="32">
        <f t="shared" si="1894"/>
        <v>-1.9720938523005549E-2</v>
      </c>
      <c r="BH824" s="32">
        <f t="shared" si="1894"/>
        <v>-0.48306429127336847</v>
      </c>
      <c r="BI824" s="32">
        <f t="shared" si="1894"/>
        <v>-0.94640764402373145</v>
      </c>
      <c r="BJ824" s="32">
        <f t="shared" si="1894"/>
        <v>1.3123966681045418</v>
      </c>
      <c r="BK824" s="32">
        <f t="shared" si="1894"/>
        <v>0.84905331535417883</v>
      </c>
      <c r="BL824" s="32">
        <f t="shared" si="1894"/>
        <v>0.3857099626038159</v>
      </c>
      <c r="BM824" s="32">
        <f t="shared" si="1894"/>
        <v>0.89033054751130836</v>
      </c>
      <c r="BN824" s="32">
        <f t="shared" si="1894"/>
        <v>0.42698719476094543</v>
      </c>
      <c r="BO824" s="32">
        <f t="shared" si="1894"/>
        <v>-3.6356157989417492E-2</v>
      </c>
      <c r="BP824" s="32">
        <f t="shared" si="1894"/>
        <v>0.46826442691807496</v>
      </c>
      <c r="BQ824" s="32">
        <f t="shared" si="1894"/>
        <v>4.9210741677120362E-3</v>
      </c>
      <c r="BR824" s="32">
        <f t="shared" si="1894"/>
        <v>-0.45842227858265089</v>
      </c>
      <c r="BS824" s="32">
        <f t="shared" si="1894"/>
        <v>-3.0050014378878664E-2</v>
      </c>
      <c r="BT824" s="32">
        <f t="shared" si="1894"/>
        <v>-0.49339336712924159</v>
      </c>
      <c r="BU824" s="32">
        <f t="shared" si="1894"/>
        <v>-0.95673671987960451</v>
      </c>
      <c r="BV824" s="32">
        <f t="shared" si="1894"/>
        <v>-0.45211613497211206</v>
      </c>
      <c r="BW824" s="32">
        <f t="shared" si="1894"/>
        <v>-0.91545948772247498</v>
      </c>
      <c r="BX824" s="32">
        <f t="shared" si="1894"/>
        <v>-1.3788028404728379</v>
      </c>
      <c r="BY824" s="32">
        <f t="shared" si="1894"/>
        <v>-0.87418225556534535</v>
      </c>
      <c r="BZ824" s="32">
        <f t="shared" si="1894"/>
        <v>-1.3375256083157083</v>
      </c>
      <c r="CA824" s="32">
        <f t="shared" si="1894"/>
        <v>-1.8008689610660713</v>
      </c>
      <c r="CB824" s="32">
        <f t="shared" si="1894"/>
        <v>0.33593900970193169</v>
      </c>
      <c r="CC824" s="32">
        <f t="shared" ref="CC824:CS824" si="1895">SUMPRODUCT(BN$3:BN$6,$K824:$K827)</f>
        <v>-0.12740434304843123</v>
      </c>
      <c r="CD824" s="32">
        <f t="shared" si="1895"/>
        <v>-0.59074769579879416</v>
      </c>
      <c r="CE824" s="32">
        <f t="shared" si="1895"/>
        <v>-8.6127110891301706E-2</v>
      </c>
      <c r="CF824" s="32">
        <f t="shared" si="1895"/>
        <v>-0.54947046364166463</v>
      </c>
      <c r="CG824" s="32">
        <f t="shared" si="1895"/>
        <v>-1.0128138163920275</v>
      </c>
      <c r="CH824" s="32">
        <f t="shared" si="1895"/>
        <v>-0.50819323148453499</v>
      </c>
      <c r="CI824" s="32">
        <f t="shared" si="1895"/>
        <v>-0.97153658423489797</v>
      </c>
      <c r="CJ824" s="32">
        <f t="shared" si="1895"/>
        <v>-1.434879936985261</v>
      </c>
      <c r="CK824" s="32">
        <f t="shared" si="1895"/>
        <v>0.8239243751430122</v>
      </c>
      <c r="CL824" s="32">
        <f t="shared" si="1895"/>
        <v>0.36058102239264928</v>
      </c>
      <c r="CM824" s="32">
        <f t="shared" si="1895"/>
        <v>-0.10276233035771365</v>
      </c>
      <c r="CN824" s="32">
        <f t="shared" si="1895"/>
        <v>0.4018582545497788</v>
      </c>
      <c r="CO824" s="32">
        <f t="shared" si="1895"/>
        <v>-6.1485098200584121E-2</v>
      </c>
      <c r="CP824" s="32">
        <f t="shared" si="1895"/>
        <v>-0.5248284509509471</v>
      </c>
      <c r="CQ824" s="32">
        <f t="shared" si="1895"/>
        <v>-2.0207866043454592E-2</v>
      </c>
      <c r="CR824" s="32">
        <f t="shared" si="1895"/>
        <v>-0.48355121879381752</v>
      </c>
      <c r="CS824" s="32">
        <f t="shared" si="1895"/>
        <v>-0.94689457154418044</v>
      </c>
    </row>
    <row r="825" spans="2:97" ht="13.9" thickTop="1" thickBot="1" x14ac:dyDescent="0.4">
      <c r="H825" s="33">
        <f>H824</f>
        <v>1.1181286910907993E-15</v>
      </c>
      <c r="I825" s="33">
        <f t="shared" ref="I825:J825" si="1896">I820</f>
        <v>0.42698719476094543</v>
      </c>
      <c r="J825" s="33">
        <f t="shared" si="1896"/>
        <v>-5.6558928596733274E-3</v>
      </c>
      <c r="K825" s="33">
        <f t="shared" ref="K825:K827" si="1897">I825+J825*H825</f>
        <v>0.42698719476094543</v>
      </c>
      <c r="L825" s="33">
        <f>$CE$4-$CE$7*SUMPRODUCT($B$4:$CD$4,Q826:CS826)</f>
        <v>0</v>
      </c>
      <c r="M825" s="39" t="s">
        <v>375</v>
      </c>
      <c r="O825" s="47">
        <f t="shared" ref="O825:O826" si="1898">SUM(Q825:CS825)</f>
        <v>103.79476315504533</v>
      </c>
      <c r="P825" s="39" t="s">
        <v>365</v>
      </c>
      <c r="Q825" s="33">
        <f>EXP(Q824)</f>
        <v>2.5776923779511742</v>
      </c>
      <c r="R825" s="33">
        <f>EXP(R824)</f>
        <v>1.6218236383378513</v>
      </c>
      <c r="S825" s="33">
        <f t="shared" ref="S825:CD825" si="1899">EXP(S824)</f>
        <v>1.0204134272849401</v>
      </c>
      <c r="T825" s="33">
        <f t="shared" si="1899"/>
        <v>1.6901688766440877</v>
      </c>
      <c r="U825" s="33">
        <f t="shared" si="1899"/>
        <v>1.0634146496189216</v>
      </c>
      <c r="V825" s="33">
        <f t="shared" si="1899"/>
        <v>0.66907557738815604</v>
      </c>
      <c r="W825" s="33">
        <f t="shared" si="1899"/>
        <v>1.1082279856244535</v>
      </c>
      <c r="X825" s="33">
        <f t="shared" si="1899"/>
        <v>0.69727107824319434</v>
      </c>
      <c r="Y825" s="33">
        <f t="shared" si="1899"/>
        <v>0.43870662251907938</v>
      </c>
      <c r="Z825" s="33">
        <f t="shared" si="1899"/>
        <v>3.716876241980124</v>
      </c>
      <c r="AA825" s="33">
        <f t="shared" si="1899"/>
        <v>2.3385714298503877</v>
      </c>
      <c r="AB825" s="33">
        <f t="shared" si="1899"/>
        <v>1.4713743413740845</v>
      </c>
      <c r="AC825" s="33">
        <f t="shared" si="1899"/>
        <v>2.437121122857135</v>
      </c>
      <c r="AD825" s="33">
        <f t="shared" si="1899"/>
        <v>1.5333794987917895</v>
      </c>
      <c r="AE825" s="33">
        <f t="shared" si="1899"/>
        <v>0.96476644729027328</v>
      </c>
      <c r="AF825" s="33">
        <f t="shared" si="1899"/>
        <v>1.5979976143386976</v>
      </c>
      <c r="AG825" s="33">
        <f t="shared" si="1899"/>
        <v>1.0054226513258067</v>
      </c>
      <c r="AH825" s="33">
        <f t="shared" si="1899"/>
        <v>0.63258837105169696</v>
      </c>
      <c r="AI825" s="33">
        <f t="shared" si="1899"/>
        <v>6.0549066572089352</v>
      </c>
      <c r="AJ825" s="33">
        <f t="shared" si="1899"/>
        <v>3.8096053775027605</v>
      </c>
      <c r="AK825" s="33">
        <f t="shared" si="1899"/>
        <v>2.3969144288985444</v>
      </c>
      <c r="AL825" s="33">
        <f t="shared" si="1899"/>
        <v>3.9701458834020258</v>
      </c>
      <c r="AM825" s="33">
        <f t="shared" si="1899"/>
        <v>2.4979227530900814</v>
      </c>
      <c r="AN825" s="33">
        <f t="shared" si="1899"/>
        <v>1.5716344597036296</v>
      </c>
      <c r="AO825" s="33">
        <f t="shared" si="1899"/>
        <v>2.6031876671010017</v>
      </c>
      <c r="AP825" s="33">
        <f t="shared" si="1899"/>
        <v>1.637864676812083</v>
      </c>
      <c r="AQ825" s="33">
        <f t="shared" si="1899"/>
        <v>1.0305060727858257</v>
      </c>
      <c r="AR825" s="33">
        <f t="shared" si="1899"/>
        <v>1.5815767280475905</v>
      </c>
      <c r="AS825" s="33">
        <f t="shared" si="1899"/>
        <v>0.9950910144799302</v>
      </c>
      <c r="AT825" s="33">
        <f t="shared" si="1899"/>
        <v>0.62608794726075456</v>
      </c>
      <c r="AU825" s="33">
        <f t="shared" si="1899"/>
        <v>1.0370251255098608</v>
      </c>
      <c r="AV825" s="33">
        <f t="shared" si="1899"/>
        <v>0.65247190723315496</v>
      </c>
      <c r="AW825" s="33">
        <f t="shared" si="1899"/>
        <v>0.41052003394726111</v>
      </c>
      <c r="AX825" s="33">
        <f t="shared" si="1899"/>
        <v>0.67996771314807958</v>
      </c>
      <c r="AY825" s="33">
        <f t="shared" si="1899"/>
        <v>0.42781975068980688</v>
      </c>
      <c r="AZ825" s="33">
        <f t="shared" si="1899"/>
        <v>0.26917416156850565</v>
      </c>
      <c r="BA825" s="33">
        <f t="shared" si="1899"/>
        <v>2.2805378235323692</v>
      </c>
      <c r="BB825" s="33">
        <f t="shared" si="1899"/>
        <v>1.4348609562434025</v>
      </c>
      <c r="BC825" s="33">
        <f t="shared" si="1899"/>
        <v>0.90278088901098585</v>
      </c>
      <c r="BD825" s="33">
        <f t="shared" si="1899"/>
        <v>1.495327403810583</v>
      </c>
      <c r="BE825" s="33">
        <f t="shared" si="1899"/>
        <v>0.94082496084422584</v>
      </c>
      <c r="BF825" s="33">
        <f t="shared" si="1899"/>
        <v>0.59194501798862476</v>
      </c>
      <c r="BG825" s="33">
        <f t="shared" si="1899"/>
        <v>0.98047224716646353</v>
      </c>
      <c r="BH825" s="33">
        <f t="shared" si="1899"/>
        <v>0.61689016144459541</v>
      </c>
      <c r="BI825" s="33">
        <f t="shared" si="1899"/>
        <v>0.3881328333228477</v>
      </c>
      <c r="BJ825" s="33">
        <f t="shared" si="1899"/>
        <v>3.7150668332090144</v>
      </c>
      <c r="BK825" s="33">
        <f t="shared" si="1899"/>
        <v>2.3374329922534494</v>
      </c>
      <c r="BL825" s="33">
        <f t="shared" si="1899"/>
        <v>1.4706580631163373</v>
      </c>
      <c r="BM825" s="33">
        <f t="shared" si="1899"/>
        <v>2.4359347103836315</v>
      </c>
      <c r="BN825" s="33">
        <f t="shared" si="1899"/>
        <v>1.532633035865955</v>
      </c>
      <c r="BO825" s="33">
        <f t="shared" si="1899"/>
        <v>0.96429679031001581</v>
      </c>
      <c r="BP825" s="33">
        <f t="shared" si="1899"/>
        <v>1.5972196947332669</v>
      </c>
      <c r="BQ825" s="33">
        <f t="shared" si="1899"/>
        <v>1.0049332025399058</v>
      </c>
      <c r="BR825" s="33">
        <f t="shared" si="1899"/>
        <v>0.63228042134539386</v>
      </c>
      <c r="BS825" s="33">
        <f t="shared" si="1899"/>
        <v>0.97039699853164663</v>
      </c>
      <c r="BT825" s="33">
        <f t="shared" si="1899"/>
        <v>0.61055105110782781</v>
      </c>
      <c r="BU825" s="33">
        <f t="shared" si="1899"/>
        <v>0.38414441365022062</v>
      </c>
      <c r="BV825" s="33">
        <f t="shared" si="1899"/>
        <v>0.63628027104252638</v>
      </c>
      <c r="BW825" s="33">
        <f t="shared" si="1899"/>
        <v>0.40033263589233875</v>
      </c>
      <c r="BX825" s="33">
        <f t="shared" si="1899"/>
        <v>0.25187991307339519</v>
      </c>
      <c r="BY825" s="33">
        <f t="shared" si="1899"/>
        <v>0.41720304569217792</v>
      </c>
      <c r="BZ825" s="33">
        <f t="shared" si="1899"/>
        <v>0.26249437957679261</v>
      </c>
      <c r="CA825" s="33">
        <f t="shared" si="1899"/>
        <v>0.16515531231342864</v>
      </c>
      <c r="CB825" s="33">
        <f t="shared" si="1899"/>
        <v>1.3992536813092979</v>
      </c>
      <c r="CC825" s="33">
        <f t="shared" si="1899"/>
        <v>0.88037762604644776</v>
      </c>
      <c r="CD825" s="33">
        <f t="shared" si="1899"/>
        <v>0.55391297146200247</v>
      </c>
      <c r="CE825" s="33">
        <f t="shared" ref="CE825:CS825" si="1900">EXP(CE824)</f>
        <v>0.91747760241212017</v>
      </c>
      <c r="CF825" s="33">
        <f t="shared" si="1900"/>
        <v>0.57725540718718693</v>
      </c>
      <c r="CG825" s="33">
        <f t="shared" si="1900"/>
        <v>0.36319557474839015</v>
      </c>
      <c r="CH825" s="33">
        <f t="shared" si="1900"/>
        <v>0.60158151604092491</v>
      </c>
      <c r="CI825" s="33">
        <f t="shared" si="1900"/>
        <v>0.37850099237899587</v>
      </c>
      <c r="CJ825" s="33">
        <f t="shared" si="1900"/>
        <v>0.23814395457944668</v>
      </c>
      <c r="CK825" s="33">
        <f t="shared" si="1900"/>
        <v>2.2794276372167368</v>
      </c>
      <c r="CL825" s="33">
        <f t="shared" si="1900"/>
        <v>1.4341624530298098</v>
      </c>
      <c r="CM825" s="33">
        <f t="shared" si="1900"/>
        <v>0.90234140715777889</v>
      </c>
      <c r="CN825" s="33">
        <f t="shared" si="1900"/>
        <v>1.4945994649866921</v>
      </c>
      <c r="CO825" s="33">
        <f t="shared" si="1900"/>
        <v>0.9403669587948158</v>
      </c>
      <c r="CP825" s="33">
        <f t="shared" si="1900"/>
        <v>0.59165685383199607</v>
      </c>
      <c r="CQ825" s="33">
        <f t="shared" si="1900"/>
        <v>0.97999494446162361</v>
      </c>
      <c r="CR825" s="33">
        <f t="shared" si="1900"/>
        <v>0.61658985376786346</v>
      </c>
      <c r="CS825" s="33">
        <f t="shared" si="1900"/>
        <v>0.3879438867700844</v>
      </c>
    </row>
    <row r="826" spans="2:97" ht="13.9" thickTop="1" thickBot="1" x14ac:dyDescent="0.4">
      <c r="H826" s="32">
        <f t="shared" ref="H826:H827" si="1901">H825</f>
        <v>1.1181286910907993E-15</v>
      </c>
      <c r="I826" s="32">
        <f t="shared" ref="I826:J826" si="1902">I821</f>
        <v>-0.4220661205932334</v>
      </c>
      <c r="J826" s="32">
        <f t="shared" si="1902"/>
        <v>-6.901704039110587E-3</v>
      </c>
      <c r="K826" s="32">
        <f t="shared" si="1897"/>
        <v>-0.4220661205932334</v>
      </c>
      <c r="L826" s="32">
        <f>$CE$5-$CE$7*SUMPRODUCT($B$5:$CD$5,Q826:CS826)</f>
        <v>0</v>
      </c>
      <c r="M826" s="32">
        <f>SUMPRODUCT($B$7:$CD$7, LN(Q826:CS826))</f>
        <v>-2480.3390488774949</v>
      </c>
      <c r="O826" s="48">
        <f t="shared" si="1898"/>
        <v>1.0000000000000002</v>
      </c>
      <c r="P826" s="39" t="s">
        <v>366</v>
      </c>
      <c r="Q826" s="32">
        <f t="shared" ref="Q826:AV826" si="1903">Q825/$O825</f>
        <v>2.4834512836651487E-2</v>
      </c>
      <c r="R826" s="32">
        <f t="shared" si="1903"/>
        <v>1.5625293502671445E-2</v>
      </c>
      <c r="S826" s="32">
        <f t="shared" si="1903"/>
        <v>9.8310685073839301E-3</v>
      </c>
      <c r="T826" s="32">
        <f t="shared" si="1903"/>
        <v>1.6283758691364485E-2</v>
      </c>
      <c r="U826" s="32">
        <f t="shared" si="1903"/>
        <v>1.024535937357867E-2</v>
      </c>
      <c r="V826" s="32">
        <f t="shared" si="1903"/>
        <v>6.4461400272064987E-3</v>
      </c>
      <c r="W826" s="32">
        <f t="shared" si="1903"/>
        <v>1.0677108863084138E-2</v>
      </c>
      <c r="X826" s="32">
        <f t="shared" si="1903"/>
        <v>6.7177866883479749E-3</v>
      </c>
      <c r="Y826" s="32">
        <f t="shared" si="1903"/>
        <v>4.2266739591067162E-3</v>
      </c>
      <c r="Z826" s="32">
        <f t="shared" si="1903"/>
        <v>3.5809862935261692E-2</v>
      </c>
      <c r="AA826" s="32">
        <f t="shared" si="1903"/>
        <v>2.2530726587401174E-2</v>
      </c>
      <c r="AB826" s="32">
        <f t="shared" si="1903"/>
        <v>1.4175805181771957E-2</v>
      </c>
      <c r="AC826" s="32">
        <f t="shared" si="1903"/>
        <v>2.3480193497013337E-2</v>
      </c>
      <c r="AD826" s="32">
        <f t="shared" si="1903"/>
        <v>1.4773187511409181E-2</v>
      </c>
      <c r="AE826" s="32">
        <f t="shared" si="1903"/>
        <v>9.2949433860081716E-3</v>
      </c>
      <c r="AF826" s="32">
        <f t="shared" si="1903"/>
        <v>1.5395744118146494E-2</v>
      </c>
      <c r="AG826" s="32">
        <f t="shared" si="1903"/>
        <v>9.6866414139212213E-3</v>
      </c>
      <c r="AH826" s="32">
        <f t="shared" si="1903"/>
        <v>6.0946077800356508E-3</v>
      </c>
      <c r="AI826" s="32">
        <f t="shared" si="1903"/>
        <v>5.8335377172779972E-2</v>
      </c>
      <c r="AJ826" s="32">
        <f t="shared" si="1903"/>
        <v>3.670325228077348E-2</v>
      </c>
      <c r="AK826" s="32">
        <f t="shared" si="1903"/>
        <v>2.3092826227832992E-2</v>
      </c>
      <c r="AL826" s="32">
        <f t="shared" si="1903"/>
        <v>3.8249963319166184E-2</v>
      </c>
      <c r="AM826" s="32">
        <f t="shared" si="1903"/>
        <v>2.4065980567427699E-2</v>
      </c>
      <c r="AN826" s="32">
        <f t="shared" si="1903"/>
        <v>1.5141751008728367E-2</v>
      </c>
      <c r="AO826" s="32">
        <f t="shared" si="1903"/>
        <v>2.5080144585063916E-2</v>
      </c>
      <c r="AP826" s="32">
        <f t="shared" si="1903"/>
        <v>1.5779839242616629E-2</v>
      </c>
      <c r="AQ826" s="32">
        <f t="shared" si="1903"/>
        <v>9.9283050653190315E-3</v>
      </c>
      <c r="AR826" s="32">
        <f t="shared" si="1903"/>
        <v>1.5237538773368376E-2</v>
      </c>
      <c r="AS826" s="32">
        <f t="shared" si="1903"/>
        <v>9.5871023183847406E-3</v>
      </c>
      <c r="AT826" s="32">
        <f t="shared" si="1903"/>
        <v>6.0319801137319832E-3</v>
      </c>
      <c r="AU826" s="32">
        <f t="shared" si="1903"/>
        <v>9.9911122101679212E-3</v>
      </c>
      <c r="AV826" s="32">
        <f t="shared" si="1903"/>
        <v>6.2861736700387579E-3</v>
      </c>
      <c r="AW826" s="32">
        <f t="shared" ref="AW826:CB826" si="1904">AW825/$O825</f>
        <v>3.9551131624438437E-3</v>
      </c>
      <c r="AX826" s="32">
        <f t="shared" si="1904"/>
        <v>6.5510791920432958E-3</v>
      </c>
      <c r="AY826" s="32">
        <f t="shared" si="1904"/>
        <v>4.1217855090698871E-3</v>
      </c>
      <c r="AZ826" s="32">
        <f t="shared" si="1904"/>
        <v>2.5933308520240256E-3</v>
      </c>
      <c r="BA826" s="32">
        <f t="shared" si="1904"/>
        <v>2.1971607759495283E-2</v>
      </c>
      <c r="BB826" s="32">
        <f t="shared" si="1904"/>
        <v>1.3824020717693172E-2</v>
      </c>
      <c r="BC826" s="32">
        <f t="shared" si="1904"/>
        <v>8.6977498822598618E-3</v>
      </c>
      <c r="BD826" s="32">
        <f t="shared" si="1904"/>
        <v>1.4406578505091921E-2</v>
      </c>
      <c r="BE826" s="32">
        <f t="shared" si="1904"/>
        <v>9.0642815903809269E-3</v>
      </c>
      <c r="BF826" s="32">
        <f t="shared" si="1904"/>
        <v>5.7030335634987292E-3</v>
      </c>
      <c r="BG826" s="32">
        <f t="shared" si="1904"/>
        <v>9.4462593040639739E-3</v>
      </c>
      <c r="BH826" s="32">
        <f t="shared" si="1904"/>
        <v>5.9433649896488937E-3</v>
      </c>
      <c r="BI826" s="32">
        <f t="shared" si="1904"/>
        <v>3.7394259741511927E-3</v>
      </c>
      <c r="BJ826" s="32">
        <f t="shared" si="1904"/>
        <v>3.5792430372036839E-2</v>
      </c>
      <c r="BK826" s="32">
        <f t="shared" si="1904"/>
        <v>2.251975842713631E-2</v>
      </c>
      <c r="BL826" s="32">
        <f t="shared" si="1904"/>
        <v>1.4168904272362131E-2</v>
      </c>
      <c r="BM826" s="32">
        <f t="shared" si="1904"/>
        <v>2.3468763127720706E-2</v>
      </c>
      <c r="BN826" s="32">
        <f t="shared" si="1904"/>
        <v>1.4765995790910532E-2</v>
      </c>
      <c r="BO826" s="32">
        <f t="shared" si="1904"/>
        <v>9.2904185240018297E-3</v>
      </c>
      <c r="BP826" s="32">
        <f t="shared" si="1904"/>
        <v>1.5388249331494602E-2</v>
      </c>
      <c r="BQ826" s="32">
        <f t="shared" si="1904"/>
        <v>9.681925869793339E-3</v>
      </c>
      <c r="BR826" s="32">
        <f t="shared" si="1904"/>
        <v>6.0916408701748598E-3</v>
      </c>
      <c r="BS826" s="32">
        <f t="shared" si="1904"/>
        <v>9.3491903544507191E-3</v>
      </c>
      <c r="BT826" s="32">
        <f t="shared" si="1904"/>
        <v>5.8822914812745033E-3</v>
      </c>
      <c r="BU826" s="32">
        <f t="shared" si="1904"/>
        <v>3.7009999538839726E-3</v>
      </c>
      <c r="BV826" s="32">
        <f t="shared" si="1904"/>
        <v>6.1301770118408674E-3</v>
      </c>
      <c r="BW826" s="32">
        <f t="shared" si="1904"/>
        <v>3.8569637207450875E-3</v>
      </c>
      <c r="BX826" s="32">
        <f t="shared" si="1904"/>
        <v>2.4267111886670518E-3</v>
      </c>
      <c r="BY826" s="32">
        <f t="shared" si="1904"/>
        <v>4.0194999536631078E-3</v>
      </c>
      <c r="BZ826" s="32">
        <f t="shared" si="1904"/>
        <v>2.5289751775307472E-3</v>
      </c>
      <c r="CA826" s="32">
        <f t="shared" si="1904"/>
        <v>1.5911719174764613E-3</v>
      </c>
      <c r="CB826" s="32">
        <f t="shared" si="1904"/>
        <v>1.3480966079368929E-2</v>
      </c>
      <c r="CC826" s="32">
        <f t="shared" ref="CC826:CS826" si="1905">CC825/$O825</f>
        <v>8.4819079429987003E-3</v>
      </c>
      <c r="CD826" s="32">
        <f t="shared" si="1905"/>
        <v>5.3366177119609087E-3</v>
      </c>
      <c r="CE826" s="32">
        <f t="shared" si="1905"/>
        <v>8.8393438601677924E-3</v>
      </c>
      <c r="CF826" s="32">
        <f t="shared" si="1905"/>
        <v>5.5615080148591033E-3</v>
      </c>
      <c r="CG826" s="32">
        <f t="shared" si="1905"/>
        <v>3.4991705140832597E-3</v>
      </c>
      <c r="CH826" s="32">
        <f t="shared" si="1905"/>
        <v>5.7958754156247896E-3</v>
      </c>
      <c r="CI826" s="32">
        <f t="shared" si="1905"/>
        <v>3.6466289904588255E-3</v>
      </c>
      <c r="CJ826" s="32">
        <f t="shared" si="1905"/>
        <v>2.2943735053734338E-3</v>
      </c>
      <c r="CK826" s="32">
        <f t="shared" si="1905"/>
        <v>2.1960911783302593E-2</v>
      </c>
      <c r="CL826" s="32">
        <f t="shared" si="1905"/>
        <v>1.3817291060123171E-2</v>
      </c>
      <c r="CM826" s="32">
        <f t="shared" si="1905"/>
        <v>8.6935157394202045E-3</v>
      </c>
      <c r="CN826" s="32">
        <f t="shared" si="1905"/>
        <v>1.4399565253153539E-2</v>
      </c>
      <c r="CO826" s="32">
        <f t="shared" si="1905"/>
        <v>9.059869016610456E-3</v>
      </c>
      <c r="CP826" s="32">
        <f t="shared" si="1905"/>
        <v>5.7002572754869894E-3</v>
      </c>
      <c r="CQ826" s="32">
        <f t="shared" si="1905"/>
        <v>9.4416607801083192E-3</v>
      </c>
      <c r="CR826" s="32">
        <f t="shared" si="1905"/>
        <v>5.9404717061382088E-3</v>
      </c>
      <c r="CS826" s="32">
        <f t="shared" si="1905"/>
        <v>3.7376055879677294E-3</v>
      </c>
    </row>
    <row r="827" spans="2:97" ht="13.15" thickTop="1" x14ac:dyDescent="0.35">
      <c r="H827" s="34">
        <f t="shared" si="1901"/>
        <v>1.1181286910907993E-15</v>
      </c>
      <c r="I827" s="34">
        <f t="shared" ref="I827:J827" si="1906">I822</f>
        <v>-0.46334335275036292</v>
      </c>
      <c r="J827" s="34">
        <f t="shared" si="1906"/>
        <v>8.8836803962226429E-3</v>
      </c>
      <c r="K827" s="34">
        <f t="shared" si="1897"/>
        <v>-0.46334335275036292</v>
      </c>
      <c r="L827" s="34">
        <f>$CE$6-$CE$7*SUMPRODUCT($B$6:$CD$6,Q826:CS826)</f>
        <v>0</v>
      </c>
    </row>
    <row r="828" spans="2:97" ht="13.5" thickBot="1" x14ac:dyDescent="0.4">
      <c r="B828" s="39" t="s">
        <v>367</v>
      </c>
      <c r="D828" s="39" t="s">
        <v>368</v>
      </c>
      <c r="E828" s="39" t="s">
        <v>369</v>
      </c>
      <c r="F828" s="39" t="s">
        <v>370</v>
      </c>
      <c r="H828" s="39" t="s">
        <v>347</v>
      </c>
      <c r="I828" s="39" t="s">
        <v>371</v>
      </c>
      <c r="J828" s="39" t="s">
        <v>372</v>
      </c>
      <c r="K828" s="39" t="s">
        <v>349</v>
      </c>
      <c r="L828" s="39" t="s">
        <v>373</v>
      </c>
      <c r="M828" s="39" t="s">
        <v>374</v>
      </c>
      <c r="O828" s="45" t="s">
        <v>336</v>
      </c>
    </row>
    <row r="829" spans="2:97" ht="13.9" thickTop="1" thickBot="1" x14ac:dyDescent="0.4">
      <c r="B829" s="32">
        <f>1+B824</f>
        <v>8</v>
      </c>
      <c r="D829" s="32">
        <f>IF(F824,IF(M829&lt;0,D824,H829),E824)</f>
        <v>1.0063158219817193E-15</v>
      </c>
      <c r="E829" s="32">
        <f>IF(F824,IF(M829&lt;0,H829,E824),H829)</f>
        <v>1.1181286910907993E-15</v>
      </c>
      <c r="F829" s="32" t="b">
        <f>OR(F824,M829*M824&lt;=0)</f>
        <v>1</v>
      </c>
      <c r="H829" s="32">
        <f>IF(F824,(D824+E824)/2,2*H824)</f>
        <v>1.0063158219817193E-15</v>
      </c>
      <c r="I829" s="32">
        <f>I824</f>
        <v>-0.48847229296153066</v>
      </c>
      <c r="J829" s="32">
        <f>J824</f>
        <v>1</v>
      </c>
      <c r="K829" s="32">
        <f>I829+J829*H829</f>
        <v>-0.48847229296152966</v>
      </c>
      <c r="L829" s="32">
        <f>$CE$3-$CE$7*SUMPRODUCT($B$3:$CD$3,Q831:CS831)</f>
        <v>0</v>
      </c>
      <c r="M829" s="32">
        <f>SUMPRODUCT(L829:L832,J829:J832)</f>
        <v>0</v>
      </c>
      <c r="O829" s="46">
        <f>SUM(Q829:CS829)</f>
        <v>-1.6469506083636458</v>
      </c>
      <c r="P829" s="39" t="s">
        <v>363</v>
      </c>
      <c r="Q829" s="32">
        <f t="shared" ref="Q829:AV829" si="1907">SUMPRODUCT(B$3:B$6,$K829:$K832)</f>
        <v>0.94689457154418055</v>
      </c>
      <c r="R829" s="32">
        <f t="shared" si="1907"/>
        <v>0.48355121879381763</v>
      </c>
      <c r="S829" s="32">
        <f t="shared" si="1907"/>
        <v>2.0207866043454703E-2</v>
      </c>
      <c r="T829" s="32">
        <f t="shared" si="1907"/>
        <v>0.5248284509509471</v>
      </c>
      <c r="U829" s="32">
        <f t="shared" si="1907"/>
        <v>6.1485098200584232E-2</v>
      </c>
      <c r="V829" s="32">
        <f t="shared" si="1907"/>
        <v>-0.40185825454977869</v>
      </c>
      <c r="W829" s="32">
        <f t="shared" si="1907"/>
        <v>0.10276233035771376</v>
      </c>
      <c r="X829" s="32">
        <f t="shared" si="1907"/>
        <v>-0.36058102239264916</v>
      </c>
      <c r="Y829" s="32">
        <f t="shared" si="1907"/>
        <v>-0.82392437514301209</v>
      </c>
      <c r="Z829" s="32">
        <f t="shared" si="1907"/>
        <v>1.3128835956249909</v>
      </c>
      <c r="AA829" s="32">
        <f t="shared" si="1907"/>
        <v>0.84954024287462793</v>
      </c>
      <c r="AB829" s="32">
        <f t="shared" si="1907"/>
        <v>0.386196890124265</v>
      </c>
      <c r="AC829" s="32">
        <f t="shared" si="1907"/>
        <v>0.89081747503175746</v>
      </c>
      <c r="AD829" s="32">
        <f t="shared" si="1907"/>
        <v>0.42747412228139459</v>
      </c>
      <c r="AE829" s="32">
        <f t="shared" si="1907"/>
        <v>-3.5869230468968338E-2</v>
      </c>
      <c r="AF829" s="32">
        <f t="shared" si="1907"/>
        <v>0.46875135443852411</v>
      </c>
      <c r="AG829" s="32">
        <f t="shared" si="1907"/>
        <v>5.4080016881611903E-3</v>
      </c>
      <c r="AH829" s="32">
        <f t="shared" si="1907"/>
        <v>-0.45793535106220173</v>
      </c>
      <c r="AI829" s="32">
        <f t="shared" si="1907"/>
        <v>1.8008689610660715</v>
      </c>
      <c r="AJ829" s="32">
        <f t="shared" si="1907"/>
        <v>1.3375256083157085</v>
      </c>
      <c r="AK829" s="32">
        <f t="shared" si="1907"/>
        <v>0.87418225556534557</v>
      </c>
      <c r="AL829" s="32">
        <f t="shared" si="1907"/>
        <v>1.3788028404728381</v>
      </c>
      <c r="AM829" s="32">
        <f t="shared" si="1907"/>
        <v>0.9154594877224751</v>
      </c>
      <c r="AN829" s="32">
        <f t="shared" si="1907"/>
        <v>0.45211613497211217</v>
      </c>
      <c r="AO829" s="32">
        <f t="shared" si="1907"/>
        <v>0.95673671987960462</v>
      </c>
      <c r="AP829" s="32">
        <f t="shared" si="1907"/>
        <v>0.4933933671292417</v>
      </c>
      <c r="AQ829" s="32">
        <f t="shared" si="1907"/>
        <v>3.0050014378878775E-2</v>
      </c>
      <c r="AR829" s="32">
        <f t="shared" si="1907"/>
        <v>0.45842227858265089</v>
      </c>
      <c r="AS829" s="32">
        <f t="shared" si="1907"/>
        <v>-4.9210741677120362E-3</v>
      </c>
      <c r="AT829" s="32">
        <f t="shared" si="1907"/>
        <v>-0.46826442691807496</v>
      </c>
      <c r="AU829" s="32">
        <f t="shared" si="1907"/>
        <v>3.6356157989417492E-2</v>
      </c>
      <c r="AV829" s="32">
        <f t="shared" si="1907"/>
        <v>-0.42698719476094543</v>
      </c>
      <c r="AW829" s="32">
        <f t="shared" ref="AW829:CB829" si="1908">SUMPRODUCT(AH$3:AH$6,$K829:$K832)</f>
        <v>-0.89033054751130836</v>
      </c>
      <c r="AX829" s="32">
        <f t="shared" si="1908"/>
        <v>-0.3857099626038159</v>
      </c>
      <c r="AY829" s="32">
        <f t="shared" si="1908"/>
        <v>-0.84905331535417883</v>
      </c>
      <c r="AZ829" s="32">
        <f t="shared" si="1908"/>
        <v>-1.3123966681045418</v>
      </c>
      <c r="BA829" s="32">
        <f t="shared" si="1908"/>
        <v>0.82441130266346119</v>
      </c>
      <c r="BB829" s="32">
        <f t="shared" si="1908"/>
        <v>0.36106794991309832</v>
      </c>
      <c r="BC829" s="32">
        <f t="shared" si="1908"/>
        <v>-0.10227540283726461</v>
      </c>
      <c r="BD829" s="32">
        <f t="shared" si="1908"/>
        <v>0.40234518207022785</v>
      </c>
      <c r="BE829" s="32">
        <f t="shared" si="1908"/>
        <v>-6.0998170680135057E-2</v>
      </c>
      <c r="BF829" s="32">
        <f t="shared" si="1908"/>
        <v>-0.524341523430498</v>
      </c>
      <c r="BG829" s="32">
        <f t="shared" si="1908"/>
        <v>-1.9720938523005549E-2</v>
      </c>
      <c r="BH829" s="32">
        <f t="shared" si="1908"/>
        <v>-0.48306429127336847</v>
      </c>
      <c r="BI829" s="32">
        <f t="shared" si="1908"/>
        <v>-0.94640764402373145</v>
      </c>
      <c r="BJ829" s="32">
        <f t="shared" si="1908"/>
        <v>1.3123966681045418</v>
      </c>
      <c r="BK829" s="32">
        <f t="shared" si="1908"/>
        <v>0.84905331535417883</v>
      </c>
      <c r="BL829" s="32">
        <f t="shared" si="1908"/>
        <v>0.3857099626038159</v>
      </c>
      <c r="BM829" s="32">
        <f t="shared" si="1908"/>
        <v>0.89033054751130836</v>
      </c>
      <c r="BN829" s="32">
        <f t="shared" si="1908"/>
        <v>0.42698719476094543</v>
      </c>
      <c r="BO829" s="32">
        <f t="shared" si="1908"/>
        <v>-3.6356157989417492E-2</v>
      </c>
      <c r="BP829" s="32">
        <f t="shared" si="1908"/>
        <v>0.46826442691807496</v>
      </c>
      <c r="BQ829" s="32">
        <f t="shared" si="1908"/>
        <v>4.9210741677120362E-3</v>
      </c>
      <c r="BR829" s="32">
        <f t="shared" si="1908"/>
        <v>-0.45842227858265089</v>
      </c>
      <c r="BS829" s="32">
        <f t="shared" si="1908"/>
        <v>-3.0050014378878775E-2</v>
      </c>
      <c r="BT829" s="32">
        <f t="shared" si="1908"/>
        <v>-0.4933933671292417</v>
      </c>
      <c r="BU829" s="32">
        <f t="shared" si="1908"/>
        <v>-0.95673671987960462</v>
      </c>
      <c r="BV829" s="32">
        <f t="shared" si="1908"/>
        <v>-0.45211613497211217</v>
      </c>
      <c r="BW829" s="32">
        <f t="shared" si="1908"/>
        <v>-0.9154594877224751</v>
      </c>
      <c r="BX829" s="32">
        <f t="shared" si="1908"/>
        <v>-1.3788028404728381</v>
      </c>
      <c r="BY829" s="32">
        <f t="shared" si="1908"/>
        <v>-0.87418225556534557</v>
      </c>
      <c r="BZ829" s="32">
        <f t="shared" si="1908"/>
        <v>-1.3375256083157085</v>
      </c>
      <c r="CA829" s="32">
        <f t="shared" si="1908"/>
        <v>-1.8008689610660715</v>
      </c>
      <c r="CB829" s="32">
        <f t="shared" si="1908"/>
        <v>0.33593900970193158</v>
      </c>
      <c r="CC829" s="32">
        <f t="shared" ref="CC829:CS829" si="1909">SUMPRODUCT(BN$3:BN$6,$K829:$K832)</f>
        <v>-0.12740434304843135</v>
      </c>
      <c r="CD829" s="32">
        <f t="shared" si="1909"/>
        <v>-0.59074769579879427</v>
      </c>
      <c r="CE829" s="32">
        <f t="shared" si="1909"/>
        <v>-8.6127110891301817E-2</v>
      </c>
      <c r="CF829" s="32">
        <f t="shared" si="1909"/>
        <v>-0.54947046364166474</v>
      </c>
      <c r="CG829" s="32">
        <f t="shared" si="1909"/>
        <v>-1.0128138163920277</v>
      </c>
      <c r="CH829" s="32">
        <f t="shared" si="1909"/>
        <v>-0.50819323148453521</v>
      </c>
      <c r="CI829" s="32">
        <f t="shared" si="1909"/>
        <v>-0.97153658423489819</v>
      </c>
      <c r="CJ829" s="32">
        <f t="shared" si="1909"/>
        <v>-1.4348799369852612</v>
      </c>
      <c r="CK829" s="32">
        <f t="shared" si="1909"/>
        <v>0.82392437514301209</v>
      </c>
      <c r="CL829" s="32">
        <f t="shared" si="1909"/>
        <v>0.36058102239264916</v>
      </c>
      <c r="CM829" s="32">
        <f t="shared" si="1909"/>
        <v>-0.10276233035771376</v>
      </c>
      <c r="CN829" s="32">
        <f t="shared" si="1909"/>
        <v>0.40185825454977869</v>
      </c>
      <c r="CO829" s="32">
        <f t="shared" si="1909"/>
        <v>-6.1485098200584232E-2</v>
      </c>
      <c r="CP829" s="32">
        <f t="shared" si="1909"/>
        <v>-0.5248284509509471</v>
      </c>
      <c r="CQ829" s="32">
        <f t="shared" si="1909"/>
        <v>-2.0207866043454703E-2</v>
      </c>
      <c r="CR829" s="32">
        <f t="shared" si="1909"/>
        <v>-0.48355121879381763</v>
      </c>
      <c r="CS829" s="32">
        <f t="shared" si="1909"/>
        <v>-0.94689457154418055</v>
      </c>
    </row>
    <row r="830" spans="2:97" ht="13.9" thickTop="1" thickBot="1" x14ac:dyDescent="0.4">
      <c r="H830" s="33">
        <f>H829</f>
        <v>1.0063158219817193E-15</v>
      </c>
      <c r="I830" s="33">
        <f t="shared" ref="I830:J830" si="1910">I825</f>
        <v>0.42698719476094543</v>
      </c>
      <c r="J830" s="33">
        <f t="shared" si="1910"/>
        <v>-5.6558928596733274E-3</v>
      </c>
      <c r="K830" s="33">
        <f t="shared" ref="K830:K832" si="1911">I830+J830*H830</f>
        <v>0.42698719476094543</v>
      </c>
      <c r="L830" s="33">
        <f>$CE$4-$CE$7*SUMPRODUCT($B$4:$CD$4,Q831:CS831)</f>
        <v>0</v>
      </c>
      <c r="M830" s="39" t="s">
        <v>375</v>
      </c>
      <c r="O830" s="47">
        <f t="shared" ref="O830:O831" si="1912">SUM(Q830:CS830)</f>
        <v>103.79476315504535</v>
      </c>
      <c r="P830" s="39" t="s">
        <v>365</v>
      </c>
      <c r="Q830" s="33">
        <f>EXP(Q829)</f>
        <v>2.5776923779511747</v>
      </c>
      <c r="R830" s="33">
        <f>EXP(R829)</f>
        <v>1.6218236383378513</v>
      </c>
      <c r="S830" s="33">
        <f t="shared" ref="S830:CD830" si="1913">EXP(S829)</f>
        <v>1.0204134272849403</v>
      </c>
      <c r="T830" s="33">
        <f t="shared" si="1913"/>
        <v>1.6901688766440877</v>
      </c>
      <c r="U830" s="33">
        <f t="shared" si="1913"/>
        <v>1.0634146496189218</v>
      </c>
      <c r="V830" s="33">
        <f t="shared" si="1913"/>
        <v>0.66907557738815604</v>
      </c>
      <c r="W830" s="33">
        <f t="shared" si="1913"/>
        <v>1.1082279856244535</v>
      </c>
      <c r="X830" s="33">
        <f t="shared" si="1913"/>
        <v>0.69727107824319434</v>
      </c>
      <c r="Y830" s="33">
        <f t="shared" si="1913"/>
        <v>0.43870662251907944</v>
      </c>
      <c r="Z830" s="33">
        <f t="shared" si="1913"/>
        <v>3.716876241980124</v>
      </c>
      <c r="AA830" s="33">
        <f t="shared" si="1913"/>
        <v>2.3385714298503877</v>
      </c>
      <c r="AB830" s="33">
        <f t="shared" si="1913"/>
        <v>1.4713743413740845</v>
      </c>
      <c r="AC830" s="33">
        <f t="shared" si="1913"/>
        <v>2.437121122857135</v>
      </c>
      <c r="AD830" s="33">
        <f t="shared" si="1913"/>
        <v>1.5333794987917897</v>
      </c>
      <c r="AE830" s="33">
        <f t="shared" si="1913"/>
        <v>0.96476644729027339</v>
      </c>
      <c r="AF830" s="33">
        <f t="shared" si="1913"/>
        <v>1.5979976143386978</v>
      </c>
      <c r="AG830" s="33">
        <f t="shared" si="1913"/>
        <v>1.0054226513258069</v>
      </c>
      <c r="AH830" s="33">
        <f t="shared" si="1913"/>
        <v>0.63258837105169707</v>
      </c>
      <c r="AI830" s="33">
        <f t="shared" si="1913"/>
        <v>6.0549066572089369</v>
      </c>
      <c r="AJ830" s="33">
        <f t="shared" si="1913"/>
        <v>3.8096053775027614</v>
      </c>
      <c r="AK830" s="33">
        <f t="shared" si="1913"/>
        <v>2.3969144288985449</v>
      </c>
      <c r="AL830" s="33">
        <f t="shared" si="1913"/>
        <v>3.9701458834020267</v>
      </c>
      <c r="AM830" s="33">
        <f t="shared" si="1913"/>
        <v>2.4979227530900818</v>
      </c>
      <c r="AN830" s="33">
        <f t="shared" si="1913"/>
        <v>1.5716344597036298</v>
      </c>
      <c r="AO830" s="33">
        <f t="shared" si="1913"/>
        <v>2.6031876671010021</v>
      </c>
      <c r="AP830" s="33">
        <f t="shared" si="1913"/>
        <v>1.6378646768120833</v>
      </c>
      <c r="AQ830" s="33">
        <f t="shared" si="1913"/>
        <v>1.030506072785826</v>
      </c>
      <c r="AR830" s="33">
        <f t="shared" si="1913"/>
        <v>1.5815767280475905</v>
      </c>
      <c r="AS830" s="33">
        <f t="shared" si="1913"/>
        <v>0.9950910144799302</v>
      </c>
      <c r="AT830" s="33">
        <f t="shared" si="1913"/>
        <v>0.62608794726075456</v>
      </c>
      <c r="AU830" s="33">
        <f t="shared" si="1913"/>
        <v>1.0370251255098608</v>
      </c>
      <c r="AV830" s="33">
        <f t="shared" si="1913"/>
        <v>0.65247190723315496</v>
      </c>
      <c r="AW830" s="33">
        <f t="shared" si="1913"/>
        <v>0.41052003394726111</v>
      </c>
      <c r="AX830" s="33">
        <f t="shared" si="1913"/>
        <v>0.67996771314807958</v>
      </c>
      <c r="AY830" s="33">
        <f t="shared" si="1913"/>
        <v>0.42781975068980688</v>
      </c>
      <c r="AZ830" s="33">
        <f t="shared" si="1913"/>
        <v>0.26917416156850565</v>
      </c>
      <c r="BA830" s="33">
        <f t="shared" si="1913"/>
        <v>2.2805378235323692</v>
      </c>
      <c r="BB830" s="33">
        <f t="shared" si="1913"/>
        <v>1.4348609562434025</v>
      </c>
      <c r="BC830" s="33">
        <f t="shared" si="1913"/>
        <v>0.90278088901098585</v>
      </c>
      <c r="BD830" s="33">
        <f t="shared" si="1913"/>
        <v>1.495327403810583</v>
      </c>
      <c r="BE830" s="33">
        <f t="shared" si="1913"/>
        <v>0.94082496084422584</v>
      </c>
      <c r="BF830" s="33">
        <f t="shared" si="1913"/>
        <v>0.59194501798862476</v>
      </c>
      <c r="BG830" s="33">
        <f t="shared" si="1913"/>
        <v>0.98047224716646353</v>
      </c>
      <c r="BH830" s="33">
        <f t="shared" si="1913"/>
        <v>0.61689016144459541</v>
      </c>
      <c r="BI830" s="33">
        <f t="shared" si="1913"/>
        <v>0.3881328333228477</v>
      </c>
      <c r="BJ830" s="33">
        <f t="shared" si="1913"/>
        <v>3.7150668332090144</v>
      </c>
      <c r="BK830" s="33">
        <f t="shared" si="1913"/>
        <v>2.3374329922534494</v>
      </c>
      <c r="BL830" s="33">
        <f t="shared" si="1913"/>
        <v>1.4706580631163373</v>
      </c>
      <c r="BM830" s="33">
        <f t="shared" si="1913"/>
        <v>2.4359347103836315</v>
      </c>
      <c r="BN830" s="33">
        <f t="shared" si="1913"/>
        <v>1.532633035865955</v>
      </c>
      <c r="BO830" s="33">
        <f t="shared" si="1913"/>
        <v>0.96429679031001581</v>
      </c>
      <c r="BP830" s="33">
        <f t="shared" si="1913"/>
        <v>1.5972196947332669</v>
      </c>
      <c r="BQ830" s="33">
        <f t="shared" si="1913"/>
        <v>1.0049332025399058</v>
      </c>
      <c r="BR830" s="33">
        <f t="shared" si="1913"/>
        <v>0.63228042134539386</v>
      </c>
      <c r="BS830" s="33">
        <f t="shared" si="1913"/>
        <v>0.97039699853164652</v>
      </c>
      <c r="BT830" s="33">
        <f t="shared" si="1913"/>
        <v>0.6105510511078277</v>
      </c>
      <c r="BU830" s="33">
        <f t="shared" si="1913"/>
        <v>0.38414441365022056</v>
      </c>
      <c r="BV830" s="33">
        <f t="shared" si="1913"/>
        <v>0.63628027104252638</v>
      </c>
      <c r="BW830" s="33">
        <f t="shared" si="1913"/>
        <v>0.4003326358923387</v>
      </c>
      <c r="BX830" s="33">
        <f t="shared" si="1913"/>
        <v>0.25187991307339513</v>
      </c>
      <c r="BY830" s="33">
        <f t="shared" si="1913"/>
        <v>0.41720304569217787</v>
      </c>
      <c r="BZ830" s="33">
        <f t="shared" si="1913"/>
        <v>0.26249437957679256</v>
      </c>
      <c r="CA830" s="33">
        <f t="shared" si="1913"/>
        <v>0.16515531231342861</v>
      </c>
      <c r="CB830" s="33">
        <f t="shared" si="1913"/>
        <v>1.3992536813092977</v>
      </c>
      <c r="CC830" s="33">
        <f t="shared" si="1913"/>
        <v>0.88037762604644765</v>
      </c>
      <c r="CD830" s="33">
        <f t="shared" si="1913"/>
        <v>0.55391297146200247</v>
      </c>
      <c r="CE830" s="33">
        <f t="shared" ref="CE830:CS830" si="1914">EXP(CE829)</f>
        <v>0.91747760241212006</v>
      </c>
      <c r="CF830" s="33">
        <f t="shared" si="1914"/>
        <v>0.57725540718718682</v>
      </c>
      <c r="CG830" s="33">
        <f t="shared" si="1914"/>
        <v>0.36319557474839009</v>
      </c>
      <c r="CH830" s="33">
        <f t="shared" si="1914"/>
        <v>0.6015815160409248</v>
      </c>
      <c r="CI830" s="33">
        <f t="shared" si="1914"/>
        <v>0.37850099237899582</v>
      </c>
      <c r="CJ830" s="33">
        <f t="shared" si="1914"/>
        <v>0.23814395457944662</v>
      </c>
      <c r="CK830" s="33">
        <f t="shared" si="1914"/>
        <v>2.2794276372167364</v>
      </c>
      <c r="CL830" s="33">
        <f t="shared" si="1914"/>
        <v>1.4341624530298096</v>
      </c>
      <c r="CM830" s="33">
        <f t="shared" si="1914"/>
        <v>0.90234140715777877</v>
      </c>
      <c r="CN830" s="33">
        <f t="shared" si="1914"/>
        <v>1.4945994649866918</v>
      </c>
      <c r="CO830" s="33">
        <f t="shared" si="1914"/>
        <v>0.94036695879481569</v>
      </c>
      <c r="CP830" s="33">
        <f t="shared" si="1914"/>
        <v>0.59165685383199607</v>
      </c>
      <c r="CQ830" s="33">
        <f t="shared" si="1914"/>
        <v>0.9799949444616235</v>
      </c>
      <c r="CR830" s="33">
        <f t="shared" si="1914"/>
        <v>0.61658985376786346</v>
      </c>
      <c r="CS830" s="33">
        <f t="shared" si="1914"/>
        <v>0.3879438867700844</v>
      </c>
    </row>
    <row r="831" spans="2:97" ht="13.9" thickTop="1" thickBot="1" x14ac:dyDescent="0.4">
      <c r="H831" s="32">
        <f t="shared" ref="H831:H832" si="1915">H830</f>
        <v>1.0063158219817193E-15</v>
      </c>
      <c r="I831" s="32">
        <f t="shared" ref="I831:J831" si="1916">I826</f>
        <v>-0.4220661205932334</v>
      </c>
      <c r="J831" s="32">
        <f t="shared" si="1916"/>
        <v>-6.901704039110587E-3</v>
      </c>
      <c r="K831" s="32">
        <f t="shared" si="1911"/>
        <v>-0.4220661205932334</v>
      </c>
      <c r="L831" s="32">
        <f>$CE$5-$CE$7*SUMPRODUCT($B$5:$CD$5,Q831:CS831)</f>
        <v>0</v>
      </c>
      <c r="M831" s="32">
        <f>SUMPRODUCT($B$7:$CD$7, LN(Q831:CS831))</f>
        <v>-2480.3390488774949</v>
      </c>
      <c r="O831" s="48">
        <f t="shared" si="1912"/>
        <v>1</v>
      </c>
      <c r="P831" s="39" t="s">
        <v>366</v>
      </c>
      <c r="Q831" s="32">
        <f t="shared" ref="Q831:AV831" si="1917">Q830/$O830</f>
        <v>2.4834512836651491E-2</v>
      </c>
      <c r="R831" s="32">
        <f t="shared" si="1917"/>
        <v>1.5625293502671441E-2</v>
      </c>
      <c r="S831" s="32">
        <f t="shared" si="1917"/>
        <v>9.8310685073839318E-3</v>
      </c>
      <c r="T831" s="32">
        <f t="shared" si="1917"/>
        <v>1.6283758691364482E-2</v>
      </c>
      <c r="U831" s="32">
        <f t="shared" si="1917"/>
        <v>1.024535937357867E-2</v>
      </c>
      <c r="V831" s="32">
        <f t="shared" si="1917"/>
        <v>6.4461400272064978E-3</v>
      </c>
      <c r="W831" s="32">
        <f t="shared" si="1917"/>
        <v>1.0677108863084137E-2</v>
      </c>
      <c r="X831" s="32">
        <f t="shared" si="1917"/>
        <v>6.717786688347974E-3</v>
      </c>
      <c r="Y831" s="32">
        <f t="shared" si="1917"/>
        <v>4.2266739591067162E-3</v>
      </c>
      <c r="Z831" s="32">
        <f t="shared" si="1917"/>
        <v>3.5809862935261692E-2</v>
      </c>
      <c r="AA831" s="32">
        <f t="shared" si="1917"/>
        <v>2.253072658740117E-2</v>
      </c>
      <c r="AB831" s="32">
        <f t="shared" si="1917"/>
        <v>1.4175805181771955E-2</v>
      </c>
      <c r="AC831" s="32">
        <f t="shared" si="1917"/>
        <v>2.3480193497013333E-2</v>
      </c>
      <c r="AD831" s="32">
        <f t="shared" si="1917"/>
        <v>1.4773187511409181E-2</v>
      </c>
      <c r="AE831" s="32">
        <f t="shared" si="1917"/>
        <v>9.2949433860081716E-3</v>
      </c>
      <c r="AF831" s="32">
        <f t="shared" si="1917"/>
        <v>1.5395744118146494E-2</v>
      </c>
      <c r="AG831" s="32">
        <f t="shared" si="1917"/>
        <v>9.686641413921223E-3</v>
      </c>
      <c r="AH831" s="32">
        <f t="shared" si="1917"/>
        <v>6.0946077800356508E-3</v>
      </c>
      <c r="AI831" s="32">
        <f t="shared" si="1917"/>
        <v>5.8335377172779979E-2</v>
      </c>
      <c r="AJ831" s="32">
        <f t="shared" si="1917"/>
        <v>3.670325228077348E-2</v>
      </c>
      <c r="AK831" s="32">
        <f t="shared" si="1917"/>
        <v>2.3092826227832996E-2</v>
      </c>
      <c r="AL831" s="32">
        <f t="shared" si="1917"/>
        <v>3.8249963319166191E-2</v>
      </c>
      <c r="AM831" s="32">
        <f t="shared" si="1917"/>
        <v>2.4065980567427699E-2</v>
      </c>
      <c r="AN831" s="32">
        <f t="shared" si="1917"/>
        <v>1.5141751008728367E-2</v>
      </c>
      <c r="AO831" s="32">
        <f t="shared" si="1917"/>
        <v>2.5080144585063916E-2</v>
      </c>
      <c r="AP831" s="32">
        <f t="shared" si="1917"/>
        <v>1.5779839242616629E-2</v>
      </c>
      <c r="AQ831" s="32">
        <f t="shared" si="1917"/>
        <v>9.9283050653190315E-3</v>
      </c>
      <c r="AR831" s="32">
        <f t="shared" si="1917"/>
        <v>1.5237538773368375E-2</v>
      </c>
      <c r="AS831" s="32">
        <f t="shared" si="1917"/>
        <v>9.5871023183847406E-3</v>
      </c>
      <c r="AT831" s="32">
        <f t="shared" si="1917"/>
        <v>6.0319801137319823E-3</v>
      </c>
      <c r="AU831" s="32">
        <f t="shared" si="1917"/>
        <v>9.9911122101679194E-3</v>
      </c>
      <c r="AV831" s="32">
        <f t="shared" si="1917"/>
        <v>6.2861736700387571E-3</v>
      </c>
      <c r="AW831" s="32">
        <f t="shared" ref="AW831:CB831" si="1918">AW830/$O830</f>
        <v>3.9551131624438437E-3</v>
      </c>
      <c r="AX831" s="32">
        <f t="shared" si="1918"/>
        <v>6.5510791920432949E-3</v>
      </c>
      <c r="AY831" s="32">
        <f t="shared" si="1918"/>
        <v>4.1217855090698863E-3</v>
      </c>
      <c r="AZ831" s="32">
        <f t="shared" si="1918"/>
        <v>2.5933308520240251E-3</v>
      </c>
      <c r="BA831" s="32">
        <f t="shared" si="1918"/>
        <v>2.197160775949528E-2</v>
      </c>
      <c r="BB831" s="32">
        <f t="shared" si="1918"/>
        <v>1.382402071769317E-2</v>
      </c>
      <c r="BC831" s="32">
        <f t="shared" si="1918"/>
        <v>8.6977498822598618E-3</v>
      </c>
      <c r="BD831" s="32">
        <f t="shared" si="1918"/>
        <v>1.4406578505091919E-2</v>
      </c>
      <c r="BE831" s="32">
        <f t="shared" si="1918"/>
        <v>9.0642815903809251E-3</v>
      </c>
      <c r="BF831" s="32">
        <f t="shared" si="1918"/>
        <v>5.7030335634987283E-3</v>
      </c>
      <c r="BG831" s="32">
        <f t="shared" si="1918"/>
        <v>9.4462593040639722E-3</v>
      </c>
      <c r="BH831" s="32">
        <f t="shared" si="1918"/>
        <v>5.9433649896488937E-3</v>
      </c>
      <c r="BI831" s="32">
        <f t="shared" si="1918"/>
        <v>3.7394259741511922E-3</v>
      </c>
      <c r="BJ831" s="32">
        <f t="shared" si="1918"/>
        <v>3.5792430372036832E-2</v>
      </c>
      <c r="BK831" s="32">
        <f t="shared" si="1918"/>
        <v>2.2519758427136306E-2</v>
      </c>
      <c r="BL831" s="32">
        <f t="shared" si="1918"/>
        <v>1.4168904272362129E-2</v>
      </c>
      <c r="BM831" s="32">
        <f t="shared" si="1918"/>
        <v>2.3468763127720702E-2</v>
      </c>
      <c r="BN831" s="32">
        <f t="shared" si="1918"/>
        <v>1.476599579091053E-2</v>
      </c>
      <c r="BO831" s="32">
        <f t="shared" si="1918"/>
        <v>9.2904185240018297E-3</v>
      </c>
      <c r="BP831" s="32">
        <f t="shared" si="1918"/>
        <v>1.5388249331494601E-2</v>
      </c>
      <c r="BQ831" s="32">
        <f t="shared" si="1918"/>
        <v>9.6819258697933373E-3</v>
      </c>
      <c r="BR831" s="32">
        <f t="shared" si="1918"/>
        <v>6.091640870174859E-3</v>
      </c>
      <c r="BS831" s="32">
        <f t="shared" si="1918"/>
        <v>9.3491903544507156E-3</v>
      </c>
      <c r="BT831" s="32">
        <f t="shared" si="1918"/>
        <v>5.8822914812745016E-3</v>
      </c>
      <c r="BU831" s="32">
        <f t="shared" si="1918"/>
        <v>3.7009999538839713E-3</v>
      </c>
      <c r="BV831" s="32">
        <f t="shared" si="1918"/>
        <v>6.1301770118408665E-3</v>
      </c>
      <c r="BW831" s="32">
        <f t="shared" si="1918"/>
        <v>3.8569637207450866E-3</v>
      </c>
      <c r="BX831" s="32">
        <f t="shared" si="1918"/>
        <v>2.426711188667051E-3</v>
      </c>
      <c r="BY831" s="32">
        <f t="shared" si="1918"/>
        <v>4.0194999536631061E-3</v>
      </c>
      <c r="BZ831" s="32">
        <f t="shared" si="1918"/>
        <v>2.5289751775307463E-3</v>
      </c>
      <c r="CA831" s="32">
        <f t="shared" si="1918"/>
        <v>1.5911719174764609E-3</v>
      </c>
      <c r="CB831" s="32">
        <f t="shared" si="1918"/>
        <v>1.3480966079368925E-2</v>
      </c>
      <c r="CC831" s="32">
        <f t="shared" ref="CC831:CS831" si="1919">CC830/$O830</f>
        <v>8.4819079429986968E-3</v>
      </c>
      <c r="CD831" s="32">
        <f t="shared" si="1919"/>
        <v>5.3366177119609079E-3</v>
      </c>
      <c r="CE831" s="32">
        <f t="shared" si="1919"/>
        <v>8.8393438601677907E-3</v>
      </c>
      <c r="CF831" s="32">
        <f t="shared" si="1919"/>
        <v>5.5615080148591015E-3</v>
      </c>
      <c r="CG831" s="32">
        <f t="shared" si="1919"/>
        <v>3.4991705140832588E-3</v>
      </c>
      <c r="CH831" s="32">
        <f t="shared" si="1919"/>
        <v>5.795875415624787E-3</v>
      </c>
      <c r="CI831" s="32">
        <f t="shared" si="1919"/>
        <v>3.6466289904588246E-3</v>
      </c>
      <c r="CJ831" s="32">
        <f t="shared" si="1919"/>
        <v>2.2943735053734329E-3</v>
      </c>
      <c r="CK831" s="32">
        <f t="shared" si="1919"/>
        <v>2.1960911783302586E-2</v>
      </c>
      <c r="CL831" s="32">
        <f t="shared" si="1919"/>
        <v>1.3817291060123168E-2</v>
      </c>
      <c r="CM831" s="32">
        <f t="shared" si="1919"/>
        <v>8.6935157394202028E-3</v>
      </c>
      <c r="CN831" s="32">
        <f t="shared" si="1919"/>
        <v>1.4399565253153536E-2</v>
      </c>
      <c r="CO831" s="32">
        <f t="shared" si="1919"/>
        <v>9.0598690166104542E-3</v>
      </c>
      <c r="CP831" s="32">
        <f t="shared" si="1919"/>
        <v>5.7002572754869885E-3</v>
      </c>
      <c r="CQ831" s="32">
        <f t="shared" si="1919"/>
        <v>9.4416607801083175E-3</v>
      </c>
      <c r="CR831" s="32">
        <f t="shared" si="1919"/>
        <v>5.9404717061382079E-3</v>
      </c>
      <c r="CS831" s="32">
        <f t="shared" si="1919"/>
        <v>3.7376055879677285E-3</v>
      </c>
    </row>
    <row r="832" spans="2:97" ht="13.15" thickTop="1" x14ac:dyDescent="0.35">
      <c r="H832" s="34">
        <f t="shared" si="1915"/>
        <v>1.0063158219817193E-15</v>
      </c>
      <c r="I832" s="34">
        <f t="shared" ref="I832:J832" si="1920">I827</f>
        <v>-0.46334335275036292</v>
      </c>
      <c r="J832" s="34">
        <f t="shared" si="1920"/>
        <v>8.8836803962226429E-3</v>
      </c>
      <c r="K832" s="34">
        <f t="shared" si="1911"/>
        <v>-0.46334335275036292</v>
      </c>
      <c r="L832" s="34">
        <f>$CE$6-$CE$7*SUMPRODUCT($B$6:$CD$6,Q831:CS831)</f>
        <v>0</v>
      </c>
    </row>
    <row r="833" spans="1:111" ht="13.5" thickBot="1" x14ac:dyDescent="0.4">
      <c r="B833" s="39" t="s">
        <v>367</v>
      </c>
      <c r="D833" s="39" t="s">
        <v>368</v>
      </c>
      <c r="E833" s="39" t="s">
        <v>369</v>
      </c>
      <c r="F833" s="39" t="s">
        <v>370</v>
      </c>
      <c r="H833" s="39" t="s">
        <v>347</v>
      </c>
      <c r="I833" s="39" t="s">
        <v>371</v>
      </c>
      <c r="J833" s="39" t="s">
        <v>372</v>
      </c>
      <c r="K833" s="39" t="s">
        <v>349</v>
      </c>
      <c r="L833" s="39" t="s">
        <v>373</v>
      </c>
      <c r="M833" s="39" t="s">
        <v>374</v>
      </c>
      <c r="O833" s="45" t="s">
        <v>336</v>
      </c>
    </row>
    <row r="834" spans="1:111" ht="13.9" thickTop="1" thickBot="1" x14ac:dyDescent="0.4">
      <c r="B834" s="32">
        <f>1+B829</f>
        <v>9</v>
      </c>
      <c r="D834" s="32">
        <f>IF(F829,IF(M834&lt;0,D829,H834),E829)</f>
        <v>1.0622222565362594E-15</v>
      </c>
      <c r="E834" s="32">
        <f>IF(F829,IF(M834&lt;0,H834,E829),H834)</f>
        <v>1.1181286910907993E-15</v>
      </c>
      <c r="F834" s="32" t="b">
        <f>OR(F829,M834*M829&lt;=0)</f>
        <v>1</v>
      </c>
      <c r="H834" s="32">
        <f>IF(F829,(D829+E829)/2,2*H829)</f>
        <v>1.0622222565362594E-15</v>
      </c>
      <c r="I834" s="32">
        <f>I829</f>
        <v>-0.48847229296153066</v>
      </c>
      <c r="J834" s="32">
        <f>J829</f>
        <v>1</v>
      </c>
      <c r="K834" s="32">
        <f>I834+J834*H834</f>
        <v>-0.48847229296152961</v>
      </c>
      <c r="L834" s="32">
        <f>$CE$3-$CE$7*SUMPRODUCT($B$3:$CD$3,Q836:CS836)</f>
        <v>0</v>
      </c>
      <c r="M834" s="32">
        <f>SUMPRODUCT(L834:L837,J834:J837)</f>
        <v>0</v>
      </c>
      <c r="O834" s="46">
        <f>SUM(Q834:CS834)</f>
        <v>-1.6469506083636434</v>
      </c>
      <c r="P834" s="39" t="s">
        <v>363</v>
      </c>
      <c r="Q834" s="32">
        <f t="shared" ref="Q834:AV834" si="1921">SUMPRODUCT(B$3:B$6,$K834:$K837)</f>
        <v>0.94689457154418055</v>
      </c>
      <c r="R834" s="32">
        <f t="shared" si="1921"/>
        <v>0.48355121879381757</v>
      </c>
      <c r="S834" s="32">
        <f t="shared" si="1921"/>
        <v>2.0207866043454648E-2</v>
      </c>
      <c r="T834" s="32">
        <f t="shared" si="1921"/>
        <v>0.5248284509509471</v>
      </c>
      <c r="U834" s="32">
        <f t="shared" si="1921"/>
        <v>6.1485098200584176E-2</v>
      </c>
      <c r="V834" s="32">
        <f t="shared" si="1921"/>
        <v>-0.40185825454977875</v>
      </c>
      <c r="W834" s="32">
        <f t="shared" si="1921"/>
        <v>0.1027623303577137</v>
      </c>
      <c r="X834" s="32">
        <f t="shared" si="1921"/>
        <v>-0.36058102239264922</v>
      </c>
      <c r="Y834" s="32">
        <f t="shared" si="1921"/>
        <v>-0.82392437514301209</v>
      </c>
      <c r="Z834" s="32">
        <f t="shared" si="1921"/>
        <v>1.3128835956249909</v>
      </c>
      <c r="AA834" s="32">
        <f t="shared" si="1921"/>
        <v>0.84954024287462793</v>
      </c>
      <c r="AB834" s="32">
        <f t="shared" si="1921"/>
        <v>0.386196890124265</v>
      </c>
      <c r="AC834" s="32">
        <f t="shared" si="1921"/>
        <v>0.89081747503175746</v>
      </c>
      <c r="AD834" s="32">
        <f t="shared" si="1921"/>
        <v>0.42747412228139453</v>
      </c>
      <c r="AE834" s="32">
        <f t="shared" si="1921"/>
        <v>-3.5869230468968394E-2</v>
      </c>
      <c r="AF834" s="32">
        <f t="shared" si="1921"/>
        <v>0.46875135443852406</v>
      </c>
      <c r="AG834" s="32">
        <f t="shared" si="1921"/>
        <v>5.4080016881611348E-3</v>
      </c>
      <c r="AH834" s="32">
        <f t="shared" si="1921"/>
        <v>-0.45793535106220179</v>
      </c>
      <c r="AI834" s="32">
        <f t="shared" si="1921"/>
        <v>1.8008689610660715</v>
      </c>
      <c r="AJ834" s="32">
        <f t="shared" si="1921"/>
        <v>1.3375256083157085</v>
      </c>
      <c r="AK834" s="32">
        <f t="shared" si="1921"/>
        <v>0.87418225556534557</v>
      </c>
      <c r="AL834" s="32">
        <f t="shared" si="1921"/>
        <v>1.3788028404728381</v>
      </c>
      <c r="AM834" s="32">
        <f t="shared" si="1921"/>
        <v>0.9154594877224751</v>
      </c>
      <c r="AN834" s="32">
        <f t="shared" si="1921"/>
        <v>0.45211613497211217</v>
      </c>
      <c r="AO834" s="32">
        <f t="shared" si="1921"/>
        <v>0.95673671987960462</v>
      </c>
      <c r="AP834" s="32">
        <f t="shared" si="1921"/>
        <v>0.4933933671292417</v>
      </c>
      <c r="AQ834" s="32">
        <f t="shared" si="1921"/>
        <v>3.0050014378878775E-2</v>
      </c>
      <c r="AR834" s="32">
        <f t="shared" si="1921"/>
        <v>0.45842227858265089</v>
      </c>
      <c r="AS834" s="32">
        <f t="shared" si="1921"/>
        <v>-4.9210741677120362E-3</v>
      </c>
      <c r="AT834" s="32">
        <f t="shared" si="1921"/>
        <v>-0.46826442691807496</v>
      </c>
      <c r="AU834" s="32">
        <f t="shared" si="1921"/>
        <v>3.6356157989417492E-2</v>
      </c>
      <c r="AV834" s="32">
        <f t="shared" si="1921"/>
        <v>-0.42698719476094543</v>
      </c>
      <c r="AW834" s="32">
        <f t="shared" ref="AW834:CB834" si="1922">SUMPRODUCT(AH$3:AH$6,$K834:$K837)</f>
        <v>-0.89033054751130836</v>
      </c>
      <c r="AX834" s="32">
        <f t="shared" si="1922"/>
        <v>-0.3857099626038159</v>
      </c>
      <c r="AY834" s="32">
        <f t="shared" si="1922"/>
        <v>-0.84905331535417883</v>
      </c>
      <c r="AZ834" s="32">
        <f t="shared" si="1922"/>
        <v>-1.3123966681045418</v>
      </c>
      <c r="BA834" s="32">
        <f t="shared" si="1922"/>
        <v>0.82441130266346119</v>
      </c>
      <c r="BB834" s="32">
        <f t="shared" si="1922"/>
        <v>0.36106794991309832</v>
      </c>
      <c r="BC834" s="32">
        <f t="shared" si="1922"/>
        <v>-0.10227540283726461</v>
      </c>
      <c r="BD834" s="32">
        <f t="shared" si="1922"/>
        <v>0.40234518207022785</v>
      </c>
      <c r="BE834" s="32">
        <f t="shared" si="1922"/>
        <v>-6.0998170680135057E-2</v>
      </c>
      <c r="BF834" s="32">
        <f t="shared" si="1922"/>
        <v>-0.524341523430498</v>
      </c>
      <c r="BG834" s="32">
        <f t="shared" si="1922"/>
        <v>-1.9720938523005549E-2</v>
      </c>
      <c r="BH834" s="32">
        <f t="shared" si="1922"/>
        <v>-0.48306429127336847</v>
      </c>
      <c r="BI834" s="32">
        <f t="shared" si="1922"/>
        <v>-0.94640764402373145</v>
      </c>
      <c r="BJ834" s="32">
        <f t="shared" si="1922"/>
        <v>1.3123966681045418</v>
      </c>
      <c r="BK834" s="32">
        <f t="shared" si="1922"/>
        <v>0.84905331535417883</v>
      </c>
      <c r="BL834" s="32">
        <f t="shared" si="1922"/>
        <v>0.3857099626038159</v>
      </c>
      <c r="BM834" s="32">
        <f t="shared" si="1922"/>
        <v>0.89033054751130836</v>
      </c>
      <c r="BN834" s="32">
        <f t="shared" si="1922"/>
        <v>0.42698719476094543</v>
      </c>
      <c r="BO834" s="32">
        <f t="shared" si="1922"/>
        <v>-3.6356157989417492E-2</v>
      </c>
      <c r="BP834" s="32">
        <f t="shared" si="1922"/>
        <v>0.46826442691807496</v>
      </c>
      <c r="BQ834" s="32">
        <f t="shared" si="1922"/>
        <v>4.9210741677120362E-3</v>
      </c>
      <c r="BR834" s="32">
        <f t="shared" si="1922"/>
        <v>-0.45842227858265089</v>
      </c>
      <c r="BS834" s="32">
        <f t="shared" si="1922"/>
        <v>-3.0050014378878775E-2</v>
      </c>
      <c r="BT834" s="32">
        <f t="shared" si="1922"/>
        <v>-0.4933933671292417</v>
      </c>
      <c r="BU834" s="32">
        <f t="shared" si="1922"/>
        <v>-0.95673671987960462</v>
      </c>
      <c r="BV834" s="32">
        <f t="shared" si="1922"/>
        <v>-0.45211613497211217</v>
      </c>
      <c r="BW834" s="32">
        <f t="shared" si="1922"/>
        <v>-0.9154594877224751</v>
      </c>
      <c r="BX834" s="32">
        <f t="shared" si="1922"/>
        <v>-1.3788028404728381</v>
      </c>
      <c r="BY834" s="32">
        <f t="shared" si="1922"/>
        <v>-0.87418225556534557</v>
      </c>
      <c r="BZ834" s="32">
        <f t="shared" si="1922"/>
        <v>-1.3375256083157085</v>
      </c>
      <c r="CA834" s="32">
        <f t="shared" si="1922"/>
        <v>-1.8008689610660715</v>
      </c>
      <c r="CB834" s="32">
        <f t="shared" si="1922"/>
        <v>0.33593900970193169</v>
      </c>
      <c r="CC834" s="32">
        <f t="shared" ref="CC834:CS834" si="1923">SUMPRODUCT(BN$3:BN$6,$K834:$K837)</f>
        <v>-0.12740434304843123</v>
      </c>
      <c r="CD834" s="32">
        <f t="shared" si="1923"/>
        <v>-0.59074769579879416</v>
      </c>
      <c r="CE834" s="32">
        <f t="shared" si="1923"/>
        <v>-8.6127110891301706E-2</v>
      </c>
      <c r="CF834" s="32">
        <f t="shared" si="1923"/>
        <v>-0.54947046364166463</v>
      </c>
      <c r="CG834" s="32">
        <f t="shared" si="1923"/>
        <v>-1.0128138163920275</v>
      </c>
      <c r="CH834" s="32">
        <f t="shared" si="1923"/>
        <v>-0.50819323148453499</v>
      </c>
      <c r="CI834" s="32">
        <f t="shared" si="1923"/>
        <v>-0.97153658423489797</v>
      </c>
      <c r="CJ834" s="32">
        <f t="shared" si="1923"/>
        <v>-1.434879936985261</v>
      </c>
      <c r="CK834" s="32">
        <f t="shared" si="1923"/>
        <v>0.82392437514301209</v>
      </c>
      <c r="CL834" s="32">
        <f t="shared" si="1923"/>
        <v>0.36058102239264922</v>
      </c>
      <c r="CM834" s="32">
        <f t="shared" si="1923"/>
        <v>-0.1027623303577137</v>
      </c>
      <c r="CN834" s="32">
        <f t="shared" si="1923"/>
        <v>0.40185825454977875</v>
      </c>
      <c r="CO834" s="32">
        <f t="shared" si="1923"/>
        <v>-6.1485098200584176E-2</v>
      </c>
      <c r="CP834" s="32">
        <f t="shared" si="1923"/>
        <v>-0.5248284509509471</v>
      </c>
      <c r="CQ834" s="32">
        <f t="shared" si="1923"/>
        <v>-2.0207866043454648E-2</v>
      </c>
      <c r="CR834" s="32">
        <f t="shared" si="1923"/>
        <v>-0.48355121879381757</v>
      </c>
      <c r="CS834" s="32">
        <f t="shared" si="1923"/>
        <v>-0.94689457154418055</v>
      </c>
    </row>
    <row r="835" spans="1:111" ht="13.9" thickTop="1" thickBot="1" x14ac:dyDescent="0.4">
      <c r="H835" s="33">
        <f>H834</f>
        <v>1.0622222565362594E-15</v>
      </c>
      <c r="I835" s="33">
        <f t="shared" ref="I835:J835" si="1924">I830</f>
        <v>0.42698719476094543</v>
      </c>
      <c r="J835" s="33">
        <f t="shared" si="1924"/>
        <v>-5.6558928596733274E-3</v>
      </c>
      <c r="K835" s="33">
        <f t="shared" ref="K835:K837" si="1925">I835+J835*H835</f>
        <v>0.42698719476094543</v>
      </c>
      <c r="L835" s="33">
        <f>$CE$4-$CE$7*SUMPRODUCT($B$4:$CD$4,Q836:CS836)</f>
        <v>0</v>
      </c>
      <c r="M835" s="39" t="s">
        <v>375</v>
      </c>
      <c r="O835" s="47">
        <f t="shared" ref="O835:O836" si="1926">SUM(Q835:CS835)</f>
        <v>103.79476315504535</v>
      </c>
      <c r="P835" s="39" t="s">
        <v>365</v>
      </c>
      <c r="Q835" s="33">
        <f>EXP(Q834)</f>
        <v>2.5776923779511747</v>
      </c>
      <c r="R835" s="33">
        <f>EXP(R834)</f>
        <v>1.6218236383378513</v>
      </c>
      <c r="S835" s="33">
        <f t="shared" ref="S835:CD835" si="1927">EXP(S834)</f>
        <v>1.0204134272849403</v>
      </c>
      <c r="T835" s="33">
        <f t="shared" si="1927"/>
        <v>1.6901688766440877</v>
      </c>
      <c r="U835" s="33">
        <f t="shared" si="1927"/>
        <v>1.0634146496189216</v>
      </c>
      <c r="V835" s="33">
        <f t="shared" si="1927"/>
        <v>0.66907557738815604</v>
      </c>
      <c r="W835" s="33">
        <f t="shared" si="1927"/>
        <v>1.1082279856244535</v>
      </c>
      <c r="X835" s="33">
        <f t="shared" si="1927"/>
        <v>0.69727107824319434</v>
      </c>
      <c r="Y835" s="33">
        <f t="shared" si="1927"/>
        <v>0.43870662251907944</v>
      </c>
      <c r="Z835" s="33">
        <f t="shared" si="1927"/>
        <v>3.716876241980124</v>
      </c>
      <c r="AA835" s="33">
        <f t="shared" si="1927"/>
        <v>2.3385714298503877</v>
      </c>
      <c r="AB835" s="33">
        <f t="shared" si="1927"/>
        <v>1.4713743413740845</v>
      </c>
      <c r="AC835" s="33">
        <f t="shared" si="1927"/>
        <v>2.437121122857135</v>
      </c>
      <c r="AD835" s="33">
        <f t="shared" si="1927"/>
        <v>1.5333794987917897</v>
      </c>
      <c r="AE835" s="33">
        <f t="shared" si="1927"/>
        <v>0.96476644729027328</v>
      </c>
      <c r="AF835" s="33">
        <f t="shared" si="1927"/>
        <v>1.5979976143386978</v>
      </c>
      <c r="AG835" s="33">
        <f t="shared" si="1927"/>
        <v>1.0054226513258067</v>
      </c>
      <c r="AH835" s="33">
        <f t="shared" si="1927"/>
        <v>0.63258837105169696</v>
      </c>
      <c r="AI835" s="33">
        <f t="shared" si="1927"/>
        <v>6.0549066572089369</v>
      </c>
      <c r="AJ835" s="33">
        <f t="shared" si="1927"/>
        <v>3.8096053775027614</v>
      </c>
      <c r="AK835" s="33">
        <f t="shared" si="1927"/>
        <v>2.3969144288985449</v>
      </c>
      <c r="AL835" s="33">
        <f t="shared" si="1927"/>
        <v>3.9701458834020267</v>
      </c>
      <c r="AM835" s="33">
        <f t="shared" si="1927"/>
        <v>2.4979227530900818</v>
      </c>
      <c r="AN835" s="33">
        <f t="shared" si="1927"/>
        <v>1.5716344597036298</v>
      </c>
      <c r="AO835" s="33">
        <f t="shared" si="1927"/>
        <v>2.6031876671010021</v>
      </c>
      <c r="AP835" s="33">
        <f t="shared" si="1927"/>
        <v>1.6378646768120833</v>
      </c>
      <c r="AQ835" s="33">
        <f t="shared" si="1927"/>
        <v>1.030506072785826</v>
      </c>
      <c r="AR835" s="33">
        <f t="shared" si="1927"/>
        <v>1.5815767280475905</v>
      </c>
      <c r="AS835" s="33">
        <f t="shared" si="1927"/>
        <v>0.9950910144799302</v>
      </c>
      <c r="AT835" s="33">
        <f t="shared" si="1927"/>
        <v>0.62608794726075456</v>
      </c>
      <c r="AU835" s="33">
        <f t="shared" si="1927"/>
        <v>1.0370251255098608</v>
      </c>
      <c r="AV835" s="33">
        <f t="shared" si="1927"/>
        <v>0.65247190723315496</v>
      </c>
      <c r="AW835" s="33">
        <f t="shared" si="1927"/>
        <v>0.41052003394726111</v>
      </c>
      <c r="AX835" s="33">
        <f t="shared" si="1927"/>
        <v>0.67996771314807958</v>
      </c>
      <c r="AY835" s="33">
        <f t="shared" si="1927"/>
        <v>0.42781975068980688</v>
      </c>
      <c r="AZ835" s="33">
        <f t="shared" si="1927"/>
        <v>0.26917416156850565</v>
      </c>
      <c r="BA835" s="33">
        <f t="shared" si="1927"/>
        <v>2.2805378235323692</v>
      </c>
      <c r="BB835" s="33">
        <f t="shared" si="1927"/>
        <v>1.4348609562434025</v>
      </c>
      <c r="BC835" s="33">
        <f t="shared" si="1927"/>
        <v>0.90278088901098585</v>
      </c>
      <c r="BD835" s="33">
        <f t="shared" si="1927"/>
        <v>1.495327403810583</v>
      </c>
      <c r="BE835" s="33">
        <f t="shared" si="1927"/>
        <v>0.94082496084422584</v>
      </c>
      <c r="BF835" s="33">
        <f t="shared" si="1927"/>
        <v>0.59194501798862476</v>
      </c>
      <c r="BG835" s="33">
        <f t="shared" si="1927"/>
        <v>0.98047224716646353</v>
      </c>
      <c r="BH835" s="33">
        <f t="shared" si="1927"/>
        <v>0.61689016144459541</v>
      </c>
      <c r="BI835" s="33">
        <f t="shared" si="1927"/>
        <v>0.3881328333228477</v>
      </c>
      <c r="BJ835" s="33">
        <f t="shared" si="1927"/>
        <v>3.7150668332090144</v>
      </c>
      <c r="BK835" s="33">
        <f t="shared" si="1927"/>
        <v>2.3374329922534494</v>
      </c>
      <c r="BL835" s="33">
        <f t="shared" si="1927"/>
        <v>1.4706580631163373</v>
      </c>
      <c r="BM835" s="33">
        <f t="shared" si="1927"/>
        <v>2.4359347103836315</v>
      </c>
      <c r="BN835" s="33">
        <f t="shared" si="1927"/>
        <v>1.532633035865955</v>
      </c>
      <c r="BO835" s="33">
        <f t="shared" si="1927"/>
        <v>0.96429679031001581</v>
      </c>
      <c r="BP835" s="33">
        <f t="shared" si="1927"/>
        <v>1.5972196947332669</v>
      </c>
      <c r="BQ835" s="33">
        <f t="shared" si="1927"/>
        <v>1.0049332025399058</v>
      </c>
      <c r="BR835" s="33">
        <f t="shared" si="1927"/>
        <v>0.63228042134539386</v>
      </c>
      <c r="BS835" s="33">
        <f t="shared" si="1927"/>
        <v>0.97039699853164652</v>
      </c>
      <c r="BT835" s="33">
        <f t="shared" si="1927"/>
        <v>0.6105510511078277</v>
      </c>
      <c r="BU835" s="33">
        <f t="shared" si="1927"/>
        <v>0.38414441365022056</v>
      </c>
      <c r="BV835" s="33">
        <f t="shared" si="1927"/>
        <v>0.63628027104252638</v>
      </c>
      <c r="BW835" s="33">
        <f t="shared" si="1927"/>
        <v>0.4003326358923387</v>
      </c>
      <c r="BX835" s="33">
        <f t="shared" si="1927"/>
        <v>0.25187991307339513</v>
      </c>
      <c r="BY835" s="33">
        <f t="shared" si="1927"/>
        <v>0.41720304569217787</v>
      </c>
      <c r="BZ835" s="33">
        <f t="shared" si="1927"/>
        <v>0.26249437957679256</v>
      </c>
      <c r="CA835" s="33">
        <f t="shared" si="1927"/>
        <v>0.16515531231342861</v>
      </c>
      <c r="CB835" s="33">
        <f t="shared" si="1927"/>
        <v>1.3992536813092979</v>
      </c>
      <c r="CC835" s="33">
        <f t="shared" si="1927"/>
        <v>0.88037762604644776</v>
      </c>
      <c r="CD835" s="33">
        <f t="shared" si="1927"/>
        <v>0.55391297146200247</v>
      </c>
      <c r="CE835" s="33">
        <f t="shared" ref="CE835:CS835" si="1928">EXP(CE834)</f>
        <v>0.91747760241212017</v>
      </c>
      <c r="CF835" s="33">
        <f t="shared" si="1928"/>
        <v>0.57725540718718693</v>
      </c>
      <c r="CG835" s="33">
        <f t="shared" si="1928"/>
        <v>0.36319557474839015</v>
      </c>
      <c r="CH835" s="33">
        <f t="shared" si="1928"/>
        <v>0.60158151604092491</v>
      </c>
      <c r="CI835" s="33">
        <f t="shared" si="1928"/>
        <v>0.37850099237899587</v>
      </c>
      <c r="CJ835" s="33">
        <f t="shared" si="1928"/>
        <v>0.23814395457944668</v>
      </c>
      <c r="CK835" s="33">
        <f t="shared" si="1928"/>
        <v>2.2794276372167364</v>
      </c>
      <c r="CL835" s="33">
        <f t="shared" si="1928"/>
        <v>1.4341624530298098</v>
      </c>
      <c r="CM835" s="33">
        <f t="shared" si="1928"/>
        <v>0.90234140715777877</v>
      </c>
      <c r="CN835" s="33">
        <f t="shared" si="1928"/>
        <v>1.4945994649866918</v>
      </c>
      <c r="CO835" s="33">
        <f t="shared" si="1928"/>
        <v>0.9403669587948158</v>
      </c>
      <c r="CP835" s="33">
        <f t="shared" si="1928"/>
        <v>0.59165685383199607</v>
      </c>
      <c r="CQ835" s="33">
        <f t="shared" si="1928"/>
        <v>0.97999494446162361</v>
      </c>
      <c r="CR835" s="33">
        <f t="shared" si="1928"/>
        <v>0.61658985376786346</v>
      </c>
      <c r="CS835" s="33">
        <f t="shared" si="1928"/>
        <v>0.3879438867700844</v>
      </c>
    </row>
    <row r="836" spans="1:111" ht="13.9" thickTop="1" thickBot="1" x14ac:dyDescent="0.4">
      <c r="H836" s="32">
        <f t="shared" ref="H836:H837" si="1929">H835</f>
        <v>1.0622222565362594E-15</v>
      </c>
      <c r="I836" s="32">
        <f t="shared" ref="I836:J836" si="1930">I831</f>
        <v>-0.4220661205932334</v>
      </c>
      <c r="J836" s="32">
        <f t="shared" si="1930"/>
        <v>-6.901704039110587E-3</v>
      </c>
      <c r="K836" s="32">
        <f t="shared" si="1925"/>
        <v>-0.4220661205932334</v>
      </c>
      <c r="L836" s="32">
        <f>$CE$5-$CE$7*SUMPRODUCT($B$5:$CD$5,Q836:CS836)</f>
        <v>0</v>
      </c>
      <c r="M836" s="32">
        <f>SUMPRODUCT($B$7:$CD$7, LN(Q836:CS836))</f>
        <v>-2480.3390488774949</v>
      </c>
      <c r="O836" s="48">
        <f t="shared" si="1926"/>
        <v>1</v>
      </c>
      <c r="P836" s="39" t="s">
        <v>366</v>
      </c>
      <c r="Q836" s="32">
        <f t="shared" ref="Q836:AV836" si="1931">Q835/$O835</f>
        <v>2.4834512836651491E-2</v>
      </c>
      <c r="R836" s="32">
        <f t="shared" si="1931"/>
        <v>1.5625293502671441E-2</v>
      </c>
      <c r="S836" s="32">
        <f t="shared" si="1931"/>
        <v>9.8310685073839318E-3</v>
      </c>
      <c r="T836" s="32">
        <f t="shared" si="1931"/>
        <v>1.6283758691364482E-2</v>
      </c>
      <c r="U836" s="32">
        <f t="shared" si="1931"/>
        <v>1.0245359373578669E-2</v>
      </c>
      <c r="V836" s="32">
        <f t="shared" si="1931"/>
        <v>6.4461400272064978E-3</v>
      </c>
      <c r="W836" s="32">
        <f t="shared" si="1931"/>
        <v>1.0677108863084137E-2</v>
      </c>
      <c r="X836" s="32">
        <f t="shared" si="1931"/>
        <v>6.717786688347974E-3</v>
      </c>
      <c r="Y836" s="32">
        <f t="shared" si="1931"/>
        <v>4.2266739591067162E-3</v>
      </c>
      <c r="Z836" s="32">
        <f t="shared" si="1931"/>
        <v>3.5809862935261692E-2</v>
      </c>
      <c r="AA836" s="32">
        <f t="shared" si="1931"/>
        <v>2.253072658740117E-2</v>
      </c>
      <c r="AB836" s="32">
        <f t="shared" si="1931"/>
        <v>1.4175805181771955E-2</v>
      </c>
      <c r="AC836" s="32">
        <f t="shared" si="1931"/>
        <v>2.3480193497013333E-2</v>
      </c>
      <c r="AD836" s="32">
        <f t="shared" si="1931"/>
        <v>1.4773187511409181E-2</v>
      </c>
      <c r="AE836" s="32">
        <f t="shared" si="1931"/>
        <v>9.2949433860081698E-3</v>
      </c>
      <c r="AF836" s="32">
        <f t="shared" si="1931"/>
        <v>1.5395744118146494E-2</v>
      </c>
      <c r="AG836" s="32">
        <f t="shared" si="1931"/>
        <v>9.6866414139212213E-3</v>
      </c>
      <c r="AH836" s="32">
        <f t="shared" si="1931"/>
        <v>6.0946077800356499E-3</v>
      </c>
      <c r="AI836" s="32">
        <f t="shared" si="1931"/>
        <v>5.8335377172779979E-2</v>
      </c>
      <c r="AJ836" s="32">
        <f t="shared" si="1931"/>
        <v>3.670325228077348E-2</v>
      </c>
      <c r="AK836" s="32">
        <f t="shared" si="1931"/>
        <v>2.3092826227832996E-2</v>
      </c>
      <c r="AL836" s="32">
        <f t="shared" si="1931"/>
        <v>3.8249963319166191E-2</v>
      </c>
      <c r="AM836" s="32">
        <f t="shared" si="1931"/>
        <v>2.4065980567427699E-2</v>
      </c>
      <c r="AN836" s="32">
        <f t="shared" si="1931"/>
        <v>1.5141751008728367E-2</v>
      </c>
      <c r="AO836" s="32">
        <f t="shared" si="1931"/>
        <v>2.5080144585063916E-2</v>
      </c>
      <c r="AP836" s="32">
        <f t="shared" si="1931"/>
        <v>1.5779839242616629E-2</v>
      </c>
      <c r="AQ836" s="32">
        <f t="shared" si="1931"/>
        <v>9.9283050653190315E-3</v>
      </c>
      <c r="AR836" s="32">
        <f t="shared" si="1931"/>
        <v>1.5237538773368375E-2</v>
      </c>
      <c r="AS836" s="32">
        <f t="shared" si="1931"/>
        <v>9.5871023183847406E-3</v>
      </c>
      <c r="AT836" s="32">
        <f t="shared" si="1931"/>
        <v>6.0319801137319823E-3</v>
      </c>
      <c r="AU836" s="32">
        <f t="shared" si="1931"/>
        <v>9.9911122101679194E-3</v>
      </c>
      <c r="AV836" s="32">
        <f t="shared" si="1931"/>
        <v>6.2861736700387571E-3</v>
      </c>
      <c r="AW836" s="32">
        <f t="shared" ref="AW836:CB836" si="1932">AW835/$O835</f>
        <v>3.9551131624438437E-3</v>
      </c>
      <c r="AX836" s="32">
        <f t="shared" si="1932"/>
        <v>6.5510791920432949E-3</v>
      </c>
      <c r="AY836" s="32">
        <f t="shared" si="1932"/>
        <v>4.1217855090698863E-3</v>
      </c>
      <c r="AZ836" s="32">
        <f t="shared" si="1932"/>
        <v>2.5933308520240251E-3</v>
      </c>
      <c r="BA836" s="32">
        <f t="shared" si="1932"/>
        <v>2.197160775949528E-2</v>
      </c>
      <c r="BB836" s="32">
        <f t="shared" si="1932"/>
        <v>1.382402071769317E-2</v>
      </c>
      <c r="BC836" s="32">
        <f t="shared" si="1932"/>
        <v>8.6977498822598618E-3</v>
      </c>
      <c r="BD836" s="32">
        <f t="shared" si="1932"/>
        <v>1.4406578505091919E-2</v>
      </c>
      <c r="BE836" s="32">
        <f t="shared" si="1932"/>
        <v>9.0642815903809251E-3</v>
      </c>
      <c r="BF836" s="32">
        <f t="shared" si="1932"/>
        <v>5.7030335634987283E-3</v>
      </c>
      <c r="BG836" s="32">
        <f t="shared" si="1932"/>
        <v>9.4462593040639722E-3</v>
      </c>
      <c r="BH836" s="32">
        <f t="shared" si="1932"/>
        <v>5.9433649896488937E-3</v>
      </c>
      <c r="BI836" s="32">
        <f t="shared" si="1932"/>
        <v>3.7394259741511922E-3</v>
      </c>
      <c r="BJ836" s="32">
        <f t="shared" si="1932"/>
        <v>3.5792430372036832E-2</v>
      </c>
      <c r="BK836" s="32">
        <f t="shared" si="1932"/>
        <v>2.2519758427136306E-2</v>
      </c>
      <c r="BL836" s="32">
        <f t="shared" si="1932"/>
        <v>1.4168904272362129E-2</v>
      </c>
      <c r="BM836" s="32">
        <f t="shared" si="1932"/>
        <v>2.3468763127720702E-2</v>
      </c>
      <c r="BN836" s="32">
        <f t="shared" si="1932"/>
        <v>1.476599579091053E-2</v>
      </c>
      <c r="BO836" s="32">
        <f t="shared" si="1932"/>
        <v>9.2904185240018297E-3</v>
      </c>
      <c r="BP836" s="32">
        <f t="shared" si="1932"/>
        <v>1.5388249331494601E-2</v>
      </c>
      <c r="BQ836" s="32">
        <f t="shared" si="1932"/>
        <v>9.6819258697933373E-3</v>
      </c>
      <c r="BR836" s="32">
        <f t="shared" si="1932"/>
        <v>6.091640870174859E-3</v>
      </c>
      <c r="BS836" s="32">
        <f t="shared" si="1932"/>
        <v>9.3491903544507156E-3</v>
      </c>
      <c r="BT836" s="32">
        <f t="shared" si="1932"/>
        <v>5.8822914812745016E-3</v>
      </c>
      <c r="BU836" s="32">
        <f t="shared" si="1932"/>
        <v>3.7009999538839713E-3</v>
      </c>
      <c r="BV836" s="32">
        <f t="shared" si="1932"/>
        <v>6.1301770118408665E-3</v>
      </c>
      <c r="BW836" s="32">
        <f t="shared" si="1932"/>
        <v>3.8569637207450866E-3</v>
      </c>
      <c r="BX836" s="32">
        <f t="shared" si="1932"/>
        <v>2.426711188667051E-3</v>
      </c>
      <c r="BY836" s="32">
        <f t="shared" si="1932"/>
        <v>4.0194999536631061E-3</v>
      </c>
      <c r="BZ836" s="32">
        <f t="shared" si="1932"/>
        <v>2.5289751775307463E-3</v>
      </c>
      <c r="CA836" s="32">
        <f t="shared" si="1932"/>
        <v>1.5911719174764609E-3</v>
      </c>
      <c r="CB836" s="32">
        <f t="shared" si="1932"/>
        <v>1.3480966079368927E-2</v>
      </c>
      <c r="CC836" s="32">
        <f t="shared" ref="CC836:CS836" si="1933">CC835/$O835</f>
        <v>8.4819079429986986E-3</v>
      </c>
      <c r="CD836" s="32">
        <f t="shared" si="1933"/>
        <v>5.3366177119609079E-3</v>
      </c>
      <c r="CE836" s="32">
        <f t="shared" si="1933"/>
        <v>8.8393438601677907E-3</v>
      </c>
      <c r="CF836" s="32">
        <f t="shared" si="1933"/>
        <v>5.5615080148591024E-3</v>
      </c>
      <c r="CG836" s="32">
        <f t="shared" si="1933"/>
        <v>3.4991705140832593E-3</v>
      </c>
      <c r="CH836" s="32">
        <f t="shared" si="1933"/>
        <v>5.7958754156247887E-3</v>
      </c>
      <c r="CI836" s="32">
        <f t="shared" si="1933"/>
        <v>3.646628990458825E-3</v>
      </c>
      <c r="CJ836" s="32">
        <f t="shared" si="1933"/>
        <v>2.2943735053734334E-3</v>
      </c>
      <c r="CK836" s="32">
        <f t="shared" si="1933"/>
        <v>2.1960911783302586E-2</v>
      </c>
      <c r="CL836" s="32">
        <f t="shared" si="1933"/>
        <v>1.3817291060123169E-2</v>
      </c>
      <c r="CM836" s="32">
        <f t="shared" si="1933"/>
        <v>8.6935157394202028E-3</v>
      </c>
      <c r="CN836" s="32">
        <f t="shared" si="1933"/>
        <v>1.4399565253153536E-2</v>
      </c>
      <c r="CO836" s="32">
        <f t="shared" si="1933"/>
        <v>9.059869016610456E-3</v>
      </c>
      <c r="CP836" s="32">
        <f t="shared" si="1933"/>
        <v>5.7002572754869885E-3</v>
      </c>
      <c r="CQ836" s="32">
        <f t="shared" si="1933"/>
        <v>9.4416607801083192E-3</v>
      </c>
      <c r="CR836" s="32">
        <f t="shared" si="1933"/>
        <v>5.9404717061382079E-3</v>
      </c>
      <c r="CS836" s="32">
        <f t="shared" si="1933"/>
        <v>3.7376055879677285E-3</v>
      </c>
    </row>
    <row r="837" spans="1:111" ht="13.15" thickTop="1" x14ac:dyDescent="0.35">
      <c r="H837" s="34">
        <f t="shared" si="1929"/>
        <v>1.0622222565362594E-15</v>
      </c>
      <c r="I837" s="34">
        <f t="shared" ref="I837:J837" si="1934">I832</f>
        <v>-0.46334335275036292</v>
      </c>
      <c r="J837" s="34">
        <f t="shared" si="1934"/>
        <v>8.8836803962226429E-3</v>
      </c>
      <c r="K837" s="34">
        <f t="shared" si="1925"/>
        <v>-0.46334335275036292</v>
      </c>
      <c r="L837" s="34">
        <f>$CE$6-$CE$7*SUMPRODUCT($B$6:$CD$6,Q836:CS836)</f>
        <v>0</v>
      </c>
    </row>
    <row r="838" spans="1:111" ht="13.5" thickBot="1" x14ac:dyDescent="0.4">
      <c r="B838" s="39" t="s">
        <v>367</v>
      </c>
      <c r="D838" s="39" t="s">
        <v>368</v>
      </c>
      <c r="E838" s="39" t="s">
        <v>369</v>
      </c>
      <c r="F838" s="39" t="s">
        <v>370</v>
      </c>
      <c r="H838" s="39" t="s">
        <v>347</v>
      </c>
      <c r="I838" s="39" t="s">
        <v>371</v>
      </c>
      <c r="J838" s="39" t="s">
        <v>372</v>
      </c>
      <c r="K838" s="39" t="s">
        <v>349</v>
      </c>
      <c r="L838" s="39" t="s">
        <v>373</v>
      </c>
      <c r="M838" s="39" t="s">
        <v>374</v>
      </c>
      <c r="O838" s="45" t="s">
        <v>336</v>
      </c>
    </row>
    <row r="839" spans="1:111" ht="13.9" thickTop="1" thickBot="1" x14ac:dyDescent="0.4">
      <c r="B839" s="32">
        <f>1+B834</f>
        <v>10</v>
      </c>
      <c r="D839" s="32">
        <f>IF(F834,IF(M839&lt;0,D834,H839),E834)</f>
        <v>1.0622222565362594E-15</v>
      </c>
      <c r="E839" s="32">
        <f>IF(F834,IF(M839&lt;0,H839,E834),H839)</f>
        <v>1.0901754738135295E-15</v>
      </c>
      <c r="F839" s="32" t="b">
        <f>OR(F834,M839*M834&lt;=0)</f>
        <v>1</v>
      </c>
      <c r="H839" s="32">
        <f>IF(F834,(D834+E834)/2,2*H834)</f>
        <v>1.0901754738135295E-15</v>
      </c>
      <c r="I839" s="32">
        <f>I834</f>
        <v>-0.48847229296153066</v>
      </c>
      <c r="J839" s="32">
        <f>J834</f>
        <v>1</v>
      </c>
      <c r="K839" s="32">
        <f>I839+J839*H839</f>
        <v>-0.48847229296152955</v>
      </c>
      <c r="L839" s="32">
        <f>$CE$3-$CE$7*SUMPRODUCT($B$3:$CD$3,Q841:CS841)</f>
        <v>-2.2737367544323206E-13</v>
      </c>
      <c r="M839" s="32">
        <f>SUMPRODUCT(L839:L842,J839:J842)</f>
        <v>-2.2737367544323206E-13</v>
      </c>
      <c r="O839" s="46">
        <f>SUM(Q839:CS839)</f>
        <v>-1.6469506083636491</v>
      </c>
      <c r="P839" s="39" t="s">
        <v>363</v>
      </c>
      <c r="Q839" s="32">
        <f t="shared" ref="Q839:AV839" si="1935">SUMPRODUCT(B$3:B$6,$K839:$K842)</f>
        <v>0.94689457154418044</v>
      </c>
      <c r="R839" s="32">
        <f t="shared" si="1935"/>
        <v>0.48355121879381752</v>
      </c>
      <c r="S839" s="32">
        <f t="shared" si="1935"/>
        <v>2.0207866043454592E-2</v>
      </c>
      <c r="T839" s="32">
        <f t="shared" si="1935"/>
        <v>0.5248284509509471</v>
      </c>
      <c r="U839" s="32">
        <f t="shared" si="1935"/>
        <v>6.1485098200584121E-2</v>
      </c>
      <c r="V839" s="32">
        <f t="shared" si="1935"/>
        <v>-0.4018582545497788</v>
      </c>
      <c r="W839" s="32">
        <f t="shared" si="1935"/>
        <v>0.10276233035771365</v>
      </c>
      <c r="X839" s="32">
        <f t="shared" si="1935"/>
        <v>-0.36058102239264928</v>
      </c>
      <c r="Y839" s="32">
        <f t="shared" si="1935"/>
        <v>-0.8239243751430122</v>
      </c>
      <c r="Z839" s="32">
        <f t="shared" si="1935"/>
        <v>1.3128835956249909</v>
      </c>
      <c r="AA839" s="32">
        <f t="shared" si="1935"/>
        <v>0.84954024287462793</v>
      </c>
      <c r="AB839" s="32">
        <f t="shared" si="1935"/>
        <v>0.386196890124265</v>
      </c>
      <c r="AC839" s="32">
        <f t="shared" si="1935"/>
        <v>0.89081747503175746</v>
      </c>
      <c r="AD839" s="32">
        <f t="shared" si="1935"/>
        <v>0.42747412228139448</v>
      </c>
      <c r="AE839" s="32">
        <f t="shared" si="1935"/>
        <v>-3.5869230468968449E-2</v>
      </c>
      <c r="AF839" s="32">
        <f t="shared" si="1935"/>
        <v>0.468751354438524</v>
      </c>
      <c r="AG839" s="32">
        <f t="shared" si="1935"/>
        <v>5.4080016881610793E-3</v>
      </c>
      <c r="AH839" s="32">
        <f t="shared" si="1935"/>
        <v>-0.45793535106220185</v>
      </c>
      <c r="AI839" s="32">
        <f t="shared" si="1935"/>
        <v>1.8008689610660713</v>
      </c>
      <c r="AJ839" s="32">
        <f t="shared" si="1935"/>
        <v>1.3375256083157083</v>
      </c>
      <c r="AK839" s="32">
        <f t="shared" si="1935"/>
        <v>0.87418225556534535</v>
      </c>
      <c r="AL839" s="32">
        <f t="shared" si="1935"/>
        <v>1.3788028404728379</v>
      </c>
      <c r="AM839" s="32">
        <f t="shared" si="1935"/>
        <v>0.91545948772247498</v>
      </c>
      <c r="AN839" s="32">
        <f t="shared" si="1935"/>
        <v>0.45211613497211206</v>
      </c>
      <c r="AO839" s="32">
        <f t="shared" si="1935"/>
        <v>0.95673671987960451</v>
      </c>
      <c r="AP839" s="32">
        <f t="shared" si="1935"/>
        <v>0.49339336712924159</v>
      </c>
      <c r="AQ839" s="32">
        <f t="shared" si="1935"/>
        <v>3.0050014378878664E-2</v>
      </c>
      <c r="AR839" s="32">
        <f t="shared" si="1935"/>
        <v>0.45842227858265089</v>
      </c>
      <c r="AS839" s="32">
        <f t="shared" si="1935"/>
        <v>-4.9210741677120362E-3</v>
      </c>
      <c r="AT839" s="32">
        <f t="shared" si="1935"/>
        <v>-0.46826442691807496</v>
      </c>
      <c r="AU839" s="32">
        <f t="shared" si="1935"/>
        <v>3.6356157989417492E-2</v>
      </c>
      <c r="AV839" s="32">
        <f t="shared" si="1935"/>
        <v>-0.42698719476094543</v>
      </c>
      <c r="AW839" s="32">
        <f t="shared" ref="AW839:CB839" si="1936">SUMPRODUCT(AH$3:AH$6,$K839:$K842)</f>
        <v>-0.89033054751130836</v>
      </c>
      <c r="AX839" s="32">
        <f t="shared" si="1936"/>
        <v>-0.3857099626038159</v>
      </c>
      <c r="AY839" s="32">
        <f t="shared" si="1936"/>
        <v>-0.84905331535417883</v>
      </c>
      <c r="AZ839" s="32">
        <f t="shared" si="1936"/>
        <v>-1.3123966681045418</v>
      </c>
      <c r="BA839" s="32">
        <f t="shared" si="1936"/>
        <v>0.82441130266346119</v>
      </c>
      <c r="BB839" s="32">
        <f t="shared" si="1936"/>
        <v>0.36106794991309832</v>
      </c>
      <c r="BC839" s="32">
        <f t="shared" si="1936"/>
        <v>-0.10227540283726461</v>
      </c>
      <c r="BD839" s="32">
        <f t="shared" si="1936"/>
        <v>0.40234518207022785</v>
      </c>
      <c r="BE839" s="32">
        <f t="shared" si="1936"/>
        <v>-6.0998170680135057E-2</v>
      </c>
      <c r="BF839" s="32">
        <f t="shared" si="1936"/>
        <v>-0.524341523430498</v>
      </c>
      <c r="BG839" s="32">
        <f t="shared" si="1936"/>
        <v>-1.9720938523005549E-2</v>
      </c>
      <c r="BH839" s="32">
        <f t="shared" si="1936"/>
        <v>-0.48306429127336847</v>
      </c>
      <c r="BI839" s="32">
        <f t="shared" si="1936"/>
        <v>-0.94640764402373145</v>
      </c>
      <c r="BJ839" s="32">
        <f t="shared" si="1936"/>
        <v>1.3123966681045418</v>
      </c>
      <c r="BK839" s="32">
        <f t="shared" si="1936"/>
        <v>0.84905331535417883</v>
      </c>
      <c r="BL839" s="32">
        <f t="shared" si="1936"/>
        <v>0.3857099626038159</v>
      </c>
      <c r="BM839" s="32">
        <f t="shared" si="1936"/>
        <v>0.89033054751130836</v>
      </c>
      <c r="BN839" s="32">
        <f t="shared" si="1936"/>
        <v>0.42698719476094543</v>
      </c>
      <c r="BO839" s="32">
        <f t="shared" si="1936"/>
        <v>-3.6356157989417492E-2</v>
      </c>
      <c r="BP839" s="32">
        <f t="shared" si="1936"/>
        <v>0.46826442691807496</v>
      </c>
      <c r="BQ839" s="32">
        <f t="shared" si="1936"/>
        <v>4.9210741677120362E-3</v>
      </c>
      <c r="BR839" s="32">
        <f t="shared" si="1936"/>
        <v>-0.45842227858265089</v>
      </c>
      <c r="BS839" s="32">
        <f t="shared" si="1936"/>
        <v>-3.0050014378878664E-2</v>
      </c>
      <c r="BT839" s="32">
        <f t="shared" si="1936"/>
        <v>-0.49339336712924159</v>
      </c>
      <c r="BU839" s="32">
        <f t="shared" si="1936"/>
        <v>-0.95673671987960451</v>
      </c>
      <c r="BV839" s="32">
        <f t="shared" si="1936"/>
        <v>-0.45211613497211206</v>
      </c>
      <c r="BW839" s="32">
        <f t="shared" si="1936"/>
        <v>-0.91545948772247498</v>
      </c>
      <c r="BX839" s="32">
        <f t="shared" si="1936"/>
        <v>-1.3788028404728379</v>
      </c>
      <c r="BY839" s="32">
        <f t="shared" si="1936"/>
        <v>-0.87418225556534535</v>
      </c>
      <c r="BZ839" s="32">
        <f t="shared" si="1936"/>
        <v>-1.3375256083157083</v>
      </c>
      <c r="CA839" s="32">
        <f t="shared" si="1936"/>
        <v>-1.8008689610660713</v>
      </c>
      <c r="CB839" s="32">
        <f t="shared" si="1936"/>
        <v>0.33593900970193169</v>
      </c>
      <c r="CC839" s="32">
        <f t="shared" ref="CC839:CS839" si="1937">SUMPRODUCT(BN$3:BN$6,$K839:$K842)</f>
        <v>-0.12740434304843123</v>
      </c>
      <c r="CD839" s="32">
        <f t="shared" si="1937"/>
        <v>-0.59074769579879416</v>
      </c>
      <c r="CE839" s="32">
        <f t="shared" si="1937"/>
        <v>-8.6127110891301706E-2</v>
      </c>
      <c r="CF839" s="32">
        <f t="shared" si="1937"/>
        <v>-0.54947046364166463</v>
      </c>
      <c r="CG839" s="32">
        <f t="shared" si="1937"/>
        <v>-1.0128138163920275</v>
      </c>
      <c r="CH839" s="32">
        <f t="shared" si="1937"/>
        <v>-0.50819323148453499</v>
      </c>
      <c r="CI839" s="32">
        <f t="shared" si="1937"/>
        <v>-0.97153658423489797</v>
      </c>
      <c r="CJ839" s="32">
        <f t="shared" si="1937"/>
        <v>-1.434879936985261</v>
      </c>
      <c r="CK839" s="32">
        <f t="shared" si="1937"/>
        <v>0.8239243751430122</v>
      </c>
      <c r="CL839" s="32">
        <f t="shared" si="1937"/>
        <v>0.36058102239264928</v>
      </c>
      <c r="CM839" s="32">
        <f t="shared" si="1937"/>
        <v>-0.10276233035771365</v>
      </c>
      <c r="CN839" s="32">
        <f t="shared" si="1937"/>
        <v>0.4018582545497788</v>
      </c>
      <c r="CO839" s="32">
        <f t="shared" si="1937"/>
        <v>-6.1485098200584121E-2</v>
      </c>
      <c r="CP839" s="32">
        <f t="shared" si="1937"/>
        <v>-0.5248284509509471</v>
      </c>
      <c r="CQ839" s="32">
        <f t="shared" si="1937"/>
        <v>-2.0207866043454592E-2</v>
      </c>
      <c r="CR839" s="32">
        <f t="shared" si="1937"/>
        <v>-0.48355121879381752</v>
      </c>
      <c r="CS839" s="32">
        <f t="shared" si="1937"/>
        <v>-0.94689457154418044</v>
      </c>
    </row>
    <row r="840" spans="1:111" ht="13.9" thickTop="1" thickBot="1" x14ac:dyDescent="0.4">
      <c r="H840" s="33">
        <f>H839</f>
        <v>1.0901754738135295E-15</v>
      </c>
      <c r="I840" s="33">
        <f t="shared" ref="I840:J840" si="1938">I835</f>
        <v>0.42698719476094543</v>
      </c>
      <c r="J840" s="33">
        <f t="shared" si="1938"/>
        <v>-5.6558928596733274E-3</v>
      </c>
      <c r="K840" s="33">
        <f t="shared" ref="K840:K842" si="1939">I840+J840*H840</f>
        <v>0.42698719476094543</v>
      </c>
      <c r="L840" s="33">
        <f>$CE$4-$CE$7*SUMPRODUCT($B$4:$CD$4,Q841:CS841)</f>
        <v>0</v>
      </c>
      <c r="M840" s="39" t="s">
        <v>375</v>
      </c>
      <c r="O840" s="47">
        <f t="shared" ref="O840:O841" si="1940">SUM(Q840:CS840)</f>
        <v>103.79476315504533</v>
      </c>
      <c r="P840" s="39" t="s">
        <v>365</v>
      </c>
      <c r="Q840" s="33">
        <f>EXP(Q839)</f>
        <v>2.5776923779511742</v>
      </c>
      <c r="R840" s="33">
        <f>EXP(R839)</f>
        <v>1.6218236383378513</v>
      </c>
      <c r="S840" s="33">
        <f t="shared" ref="S840:CD840" si="1941">EXP(S839)</f>
        <v>1.0204134272849401</v>
      </c>
      <c r="T840" s="33">
        <f t="shared" si="1941"/>
        <v>1.6901688766440877</v>
      </c>
      <c r="U840" s="33">
        <f t="shared" si="1941"/>
        <v>1.0634146496189216</v>
      </c>
      <c r="V840" s="33">
        <f t="shared" si="1941"/>
        <v>0.66907557738815604</v>
      </c>
      <c r="W840" s="33">
        <f t="shared" si="1941"/>
        <v>1.1082279856244535</v>
      </c>
      <c r="X840" s="33">
        <f t="shared" si="1941"/>
        <v>0.69727107824319434</v>
      </c>
      <c r="Y840" s="33">
        <f t="shared" si="1941"/>
        <v>0.43870662251907938</v>
      </c>
      <c r="Z840" s="33">
        <f t="shared" si="1941"/>
        <v>3.716876241980124</v>
      </c>
      <c r="AA840" s="33">
        <f t="shared" si="1941"/>
        <v>2.3385714298503877</v>
      </c>
      <c r="AB840" s="33">
        <f t="shared" si="1941"/>
        <v>1.4713743413740845</v>
      </c>
      <c r="AC840" s="33">
        <f t="shared" si="1941"/>
        <v>2.437121122857135</v>
      </c>
      <c r="AD840" s="33">
        <f t="shared" si="1941"/>
        <v>1.5333794987917895</v>
      </c>
      <c r="AE840" s="33">
        <f t="shared" si="1941"/>
        <v>0.96476644729027328</v>
      </c>
      <c r="AF840" s="33">
        <f t="shared" si="1941"/>
        <v>1.5979976143386976</v>
      </c>
      <c r="AG840" s="33">
        <f t="shared" si="1941"/>
        <v>1.0054226513258067</v>
      </c>
      <c r="AH840" s="33">
        <f t="shared" si="1941"/>
        <v>0.63258837105169696</v>
      </c>
      <c r="AI840" s="33">
        <f t="shared" si="1941"/>
        <v>6.0549066572089352</v>
      </c>
      <c r="AJ840" s="33">
        <f t="shared" si="1941"/>
        <v>3.8096053775027605</v>
      </c>
      <c r="AK840" s="33">
        <f t="shared" si="1941"/>
        <v>2.3969144288985444</v>
      </c>
      <c r="AL840" s="33">
        <f t="shared" si="1941"/>
        <v>3.9701458834020258</v>
      </c>
      <c r="AM840" s="33">
        <f t="shared" si="1941"/>
        <v>2.4979227530900814</v>
      </c>
      <c r="AN840" s="33">
        <f t="shared" si="1941"/>
        <v>1.5716344597036296</v>
      </c>
      <c r="AO840" s="33">
        <f t="shared" si="1941"/>
        <v>2.6031876671010017</v>
      </c>
      <c r="AP840" s="33">
        <f t="shared" si="1941"/>
        <v>1.637864676812083</v>
      </c>
      <c r="AQ840" s="33">
        <f t="shared" si="1941"/>
        <v>1.0305060727858257</v>
      </c>
      <c r="AR840" s="33">
        <f t="shared" si="1941"/>
        <v>1.5815767280475905</v>
      </c>
      <c r="AS840" s="33">
        <f t="shared" si="1941"/>
        <v>0.9950910144799302</v>
      </c>
      <c r="AT840" s="33">
        <f t="shared" si="1941"/>
        <v>0.62608794726075456</v>
      </c>
      <c r="AU840" s="33">
        <f t="shared" si="1941"/>
        <v>1.0370251255098608</v>
      </c>
      <c r="AV840" s="33">
        <f t="shared" si="1941"/>
        <v>0.65247190723315496</v>
      </c>
      <c r="AW840" s="33">
        <f t="shared" si="1941"/>
        <v>0.41052003394726111</v>
      </c>
      <c r="AX840" s="33">
        <f t="shared" si="1941"/>
        <v>0.67996771314807958</v>
      </c>
      <c r="AY840" s="33">
        <f t="shared" si="1941"/>
        <v>0.42781975068980688</v>
      </c>
      <c r="AZ840" s="33">
        <f t="shared" si="1941"/>
        <v>0.26917416156850565</v>
      </c>
      <c r="BA840" s="33">
        <f t="shared" si="1941"/>
        <v>2.2805378235323692</v>
      </c>
      <c r="BB840" s="33">
        <f t="shared" si="1941"/>
        <v>1.4348609562434025</v>
      </c>
      <c r="BC840" s="33">
        <f t="shared" si="1941"/>
        <v>0.90278088901098585</v>
      </c>
      <c r="BD840" s="33">
        <f t="shared" si="1941"/>
        <v>1.495327403810583</v>
      </c>
      <c r="BE840" s="33">
        <f t="shared" si="1941"/>
        <v>0.94082496084422584</v>
      </c>
      <c r="BF840" s="33">
        <f t="shared" si="1941"/>
        <v>0.59194501798862476</v>
      </c>
      <c r="BG840" s="33">
        <f t="shared" si="1941"/>
        <v>0.98047224716646353</v>
      </c>
      <c r="BH840" s="33">
        <f t="shared" si="1941"/>
        <v>0.61689016144459541</v>
      </c>
      <c r="BI840" s="33">
        <f t="shared" si="1941"/>
        <v>0.3881328333228477</v>
      </c>
      <c r="BJ840" s="33">
        <f t="shared" si="1941"/>
        <v>3.7150668332090144</v>
      </c>
      <c r="BK840" s="33">
        <f t="shared" si="1941"/>
        <v>2.3374329922534494</v>
      </c>
      <c r="BL840" s="33">
        <f t="shared" si="1941"/>
        <v>1.4706580631163373</v>
      </c>
      <c r="BM840" s="33">
        <f t="shared" si="1941"/>
        <v>2.4359347103836315</v>
      </c>
      <c r="BN840" s="33">
        <f t="shared" si="1941"/>
        <v>1.532633035865955</v>
      </c>
      <c r="BO840" s="33">
        <f t="shared" si="1941"/>
        <v>0.96429679031001581</v>
      </c>
      <c r="BP840" s="33">
        <f t="shared" si="1941"/>
        <v>1.5972196947332669</v>
      </c>
      <c r="BQ840" s="33">
        <f t="shared" si="1941"/>
        <v>1.0049332025399058</v>
      </c>
      <c r="BR840" s="33">
        <f t="shared" si="1941"/>
        <v>0.63228042134539386</v>
      </c>
      <c r="BS840" s="33">
        <f t="shared" si="1941"/>
        <v>0.97039699853164663</v>
      </c>
      <c r="BT840" s="33">
        <f t="shared" si="1941"/>
        <v>0.61055105110782781</v>
      </c>
      <c r="BU840" s="33">
        <f t="shared" si="1941"/>
        <v>0.38414441365022062</v>
      </c>
      <c r="BV840" s="33">
        <f t="shared" si="1941"/>
        <v>0.63628027104252638</v>
      </c>
      <c r="BW840" s="33">
        <f t="shared" si="1941"/>
        <v>0.40033263589233875</v>
      </c>
      <c r="BX840" s="33">
        <f t="shared" si="1941"/>
        <v>0.25187991307339519</v>
      </c>
      <c r="BY840" s="33">
        <f t="shared" si="1941"/>
        <v>0.41720304569217792</v>
      </c>
      <c r="BZ840" s="33">
        <f t="shared" si="1941"/>
        <v>0.26249437957679261</v>
      </c>
      <c r="CA840" s="33">
        <f t="shared" si="1941"/>
        <v>0.16515531231342864</v>
      </c>
      <c r="CB840" s="33">
        <f t="shared" si="1941"/>
        <v>1.3992536813092979</v>
      </c>
      <c r="CC840" s="33">
        <f t="shared" si="1941"/>
        <v>0.88037762604644776</v>
      </c>
      <c r="CD840" s="33">
        <f t="shared" si="1941"/>
        <v>0.55391297146200247</v>
      </c>
      <c r="CE840" s="33">
        <f t="shared" ref="CE840:CS840" si="1942">EXP(CE839)</f>
        <v>0.91747760241212017</v>
      </c>
      <c r="CF840" s="33">
        <f t="shared" si="1942"/>
        <v>0.57725540718718693</v>
      </c>
      <c r="CG840" s="33">
        <f t="shared" si="1942"/>
        <v>0.36319557474839015</v>
      </c>
      <c r="CH840" s="33">
        <f t="shared" si="1942"/>
        <v>0.60158151604092491</v>
      </c>
      <c r="CI840" s="33">
        <f t="shared" si="1942"/>
        <v>0.37850099237899587</v>
      </c>
      <c r="CJ840" s="33">
        <f t="shared" si="1942"/>
        <v>0.23814395457944668</v>
      </c>
      <c r="CK840" s="33">
        <f t="shared" si="1942"/>
        <v>2.2794276372167368</v>
      </c>
      <c r="CL840" s="33">
        <f t="shared" si="1942"/>
        <v>1.4341624530298098</v>
      </c>
      <c r="CM840" s="33">
        <f t="shared" si="1942"/>
        <v>0.90234140715777889</v>
      </c>
      <c r="CN840" s="33">
        <f t="shared" si="1942"/>
        <v>1.4945994649866921</v>
      </c>
      <c r="CO840" s="33">
        <f t="shared" si="1942"/>
        <v>0.9403669587948158</v>
      </c>
      <c r="CP840" s="33">
        <f t="shared" si="1942"/>
        <v>0.59165685383199607</v>
      </c>
      <c r="CQ840" s="33">
        <f t="shared" si="1942"/>
        <v>0.97999494446162361</v>
      </c>
      <c r="CR840" s="33">
        <f t="shared" si="1942"/>
        <v>0.61658985376786346</v>
      </c>
      <c r="CS840" s="33">
        <f t="shared" si="1942"/>
        <v>0.3879438867700844</v>
      </c>
    </row>
    <row r="841" spans="1:111" ht="13.9" thickTop="1" thickBot="1" x14ac:dyDescent="0.4">
      <c r="H841" s="32">
        <f t="shared" ref="H841:H842" si="1943">H840</f>
        <v>1.0901754738135295E-15</v>
      </c>
      <c r="I841" s="32">
        <f t="shared" ref="I841:J841" si="1944">I836</f>
        <v>-0.4220661205932334</v>
      </c>
      <c r="J841" s="32">
        <f t="shared" si="1944"/>
        <v>-6.901704039110587E-3</v>
      </c>
      <c r="K841" s="32">
        <f t="shared" si="1939"/>
        <v>-0.4220661205932334</v>
      </c>
      <c r="L841" s="32">
        <f>$CE$5-$CE$7*SUMPRODUCT($B$5:$CD$5,Q841:CS841)</f>
        <v>0</v>
      </c>
      <c r="M841" s="32">
        <f>SUMPRODUCT($B$7:$CD$7, LN(Q841:CS841))</f>
        <v>-2480.3390488774949</v>
      </c>
      <c r="O841" s="48">
        <f t="shared" si="1940"/>
        <v>1.0000000000000002</v>
      </c>
      <c r="P841" s="39" t="s">
        <v>366</v>
      </c>
      <c r="Q841" s="32">
        <f t="shared" ref="Q841:AV841" si="1945">Q840/$O840</f>
        <v>2.4834512836651487E-2</v>
      </c>
      <c r="R841" s="32">
        <f t="shared" si="1945"/>
        <v>1.5625293502671445E-2</v>
      </c>
      <c r="S841" s="32">
        <f t="shared" si="1945"/>
        <v>9.8310685073839301E-3</v>
      </c>
      <c r="T841" s="32">
        <f t="shared" si="1945"/>
        <v>1.6283758691364485E-2</v>
      </c>
      <c r="U841" s="32">
        <f t="shared" si="1945"/>
        <v>1.024535937357867E-2</v>
      </c>
      <c r="V841" s="32">
        <f t="shared" si="1945"/>
        <v>6.4461400272064987E-3</v>
      </c>
      <c r="W841" s="32">
        <f t="shared" si="1945"/>
        <v>1.0677108863084138E-2</v>
      </c>
      <c r="X841" s="32">
        <f t="shared" si="1945"/>
        <v>6.7177866883479749E-3</v>
      </c>
      <c r="Y841" s="32">
        <f t="shared" si="1945"/>
        <v>4.2266739591067162E-3</v>
      </c>
      <c r="Z841" s="32">
        <f t="shared" si="1945"/>
        <v>3.5809862935261692E-2</v>
      </c>
      <c r="AA841" s="32">
        <f t="shared" si="1945"/>
        <v>2.2530726587401174E-2</v>
      </c>
      <c r="AB841" s="32">
        <f t="shared" si="1945"/>
        <v>1.4175805181771957E-2</v>
      </c>
      <c r="AC841" s="32">
        <f t="shared" si="1945"/>
        <v>2.3480193497013337E-2</v>
      </c>
      <c r="AD841" s="32">
        <f t="shared" si="1945"/>
        <v>1.4773187511409181E-2</v>
      </c>
      <c r="AE841" s="32">
        <f t="shared" si="1945"/>
        <v>9.2949433860081716E-3</v>
      </c>
      <c r="AF841" s="32">
        <f t="shared" si="1945"/>
        <v>1.5395744118146494E-2</v>
      </c>
      <c r="AG841" s="32">
        <f t="shared" si="1945"/>
        <v>9.6866414139212213E-3</v>
      </c>
      <c r="AH841" s="32">
        <f t="shared" si="1945"/>
        <v>6.0946077800356508E-3</v>
      </c>
      <c r="AI841" s="32">
        <f t="shared" si="1945"/>
        <v>5.8335377172779972E-2</v>
      </c>
      <c r="AJ841" s="32">
        <f t="shared" si="1945"/>
        <v>3.670325228077348E-2</v>
      </c>
      <c r="AK841" s="32">
        <f t="shared" si="1945"/>
        <v>2.3092826227832992E-2</v>
      </c>
      <c r="AL841" s="32">
        <f t="shared" si="1945"/>
        <v>3.8249963319166184E-2</v>
      </c>
      <c r="AM841" s="32">
        <f t="shared" si="1945"/>
        <v>2.4065980567427699E-2</v>
      </c>
      <c r="AN841" s="32">
        <f t="shared" si="1945"/>
        <v>1.5141751008728367E-2</v>
      </c>
      <c r="AO841" s="32">
        <f t="shared" si="1945"/>
        <v>2.5080144585063916E-2</v>
      </c>
      <c r="AP841" s="32">
        <f t="shared" si="1945"/>
        <v>1.5779839242616629E-2</v>
      </c>
      <c r="AQ841" s="32">
        <f t="shared" si="1945"/>
        <v>9.9283050653190315E-3</v>
      </c>
      <c r="AR841" s="32">
        <f t="shared" si="1945"/>
        <v>1.5237538773368376E-2</v>
      </c>
      <c r="AS841" s="32">
        <f t="shared" si="1945"/>
        <v>9.5871023183847406E-3</v>
      </c>
      <c r="AT841" s="32">
        <f t="shared" si="1945"/>
        <v>6.0319801137319832E-3</v>
      </c>
      <c r="AU841" s="32">
        <f t="shared" si="1945"/>
        <v>9.9911122101679212E-3</v>
      </c>
      <c r="AV841" s="32">
        <f t="shared" si="1945"/>
        <v>6.2861736700387579E-3</v>
      </c>
      <c r="AW841" s="32">
        <f t="shared" ref="AW841:CB841" si="1946">AW840/$O840</f>
        <v>3.9551131624438437E-3</v>
      </c>
      <c r="AX841" s="32">
        <f t="shared" si="1946"/>
        <v>6.5510791920432958E-3</v>
      </c>
      <c r="AY841" s="32">
        <f t="shared" si="1946"/>
        <v>4.1217855090698871E-3</v>
      </c>
      <c r="AZ841" s="32">
        <f t="shared" si="1946"/>
        <v>2.5933308520240256E-3</v>
      </c>
      <c r="BA841" s="32">
        <f t="shared" si="1946"/>
        <v>2.1971607759495283E-2</v>
      </c>
      <c r="BB841" s="32">
        <f t="shared" si="1946"/>
        <v>1.3824020717693172E-2</v>
      </c>
      <c r="BC841" s="32">
        <f t="shared" si="1946"/>
        <v>8.6977498822598618E-3</v>
      </c>
      <c r="BD841" s="32">
        <f t="shared" si="1946"/>
        <v>1.4406578505091921E-2</v>
      </c>
      <c r="BE841" s="32">
        <f t="shared" si="1946"/>
        <v>9.0642815903809269E-3</v>
      </c>
      <c r="BF841" s="32">
        <f t="shared" si="1946"/>
        <v>5.7030335634987292E-3</v>
      </c>
      <c r="BG841" s="32">
        <f t="shared" si="1946"/>
        <v>9.4462593040639739E-3</v>
      </c>
      <c r="BH841" s="32">
        <f t="shared" si="1946"/>
        <v>5.9433649896488937E-3</v>
      </c>
      <c r="BI841" s="32">
        <f t="shared" si="1946"/>
        <v>3.7394259741511927E-3</v>
      </c>
      <c r="BJ841" s="32">
        <f t="shared" si="1946"/>
        <v>3.5792430372036839E-2</v>
      </c>
      <c r="BK841" s="32">
        <f t="shared" si="1946"/>
        <v>2.251975842713631E-2</v>
      </c>
      <c r="BL841" s="32">
        <f t="shared" si="1946"/>
        <v>1.4168904272362131E-2</v>
      </c>
      <c r="BM841" s="32">
        <f t="shared" si="1946"/>
        <v>2.3468763127720706E-2</v>
      </c>
      <c r="BN841" s="32">
        <f t="shared" si="1946"/>
        <v>1.4765995790910532E-2</v>
      </c>
      <c r="BO841" s="32">
        <f t="shared" si="1946"/>
        <v>9.2904185240018297E-3</v>
      </c>
      <c r="BP841" s="32">
        <f t="shared" si="1946"/>
        <v>1.5388249331494602E-2</v>
      </c>
      <c r="BQ841" s="32">
        <f t="shared" si="1946"/>
        <v>9.681925869793339E-3</v>
      </c>
      <c r="BR841" s="32">
        <f t="shared" si="1946"/>
        <v>6.0916408701748598E-3</v>
      </c>
      <c r="BS841" s="32">
        <f t="shared" si="1946"/>
        <v>9.3491903544507191E-3</v>
      </c>
      <c r="BT841" s="32">
        <f t="shared" si="1946"/>
        <v>5.8822914812745033E-3</v>
      </c>
      <c r="BU841" s="32">
        <f t="shared" si="1946"/>
        <v>3.7009999538839726E-3</v>
      </c>
      <c r="BV841" s="32">
        <f t="shared" si="1946"/>
        <v>6.1301770118408674E-3</v>
      </c>
      <c r="BW841" s="32">
        <f t="shared" si="1946"/>
        <v>3.8569637207450875E-3</v>
      </c>
      <c r="BX841" s="32">
        <f t="shared" si="1946"/>
        <v>2.4267111886670518E-3</v>
      </c>
      <c r="BY841" s="32">
        <f t="shared" si="1946"/>
        <v>4.0194999536631078E-3</v>
      </c>
      <c r="BZ841" s="32">
        <f t="shared" si="1946"/>
        <v>2.5289751775307472E-3</v>
      </c>
      <c r="CA841" s="32">
        <f t="shared" si="1946"/>
        <v>1.5911719174764613E-3</v>
      </c>
      <c r="CB841" s="32">
        <f t="shared" si="1946"/>
        <v>1.3480966079368929E-2</v>
      </c>
      <c r="CC841" s="32">
        <f t="shared" ref="CC841:CS841" si="1947">CC840/$O840</f>
        <v>8.4819079429987003E-3</v>
      </c>
      <c r="CD841" s="32">
        <f t="shared" si="1947"/>
        <v>5.3366177119609087E-3</v>
      </c>
      <c r="CE841" s="32">
        <f t="shared" si="1947"/>
        <v>8.8393438601677924E-3</v>
      </c>
      <c r="CF841" s="32">
        <f t="shared" si="1947"/>
        <v>5.5615080148591033E-3</v>
      </c>
      <c r="CG841" s="32">
        <f t="shared" si="1947"/>
        <v>3.4991705140832597E-3</v>
      </c>
      <c r="CH841" s="32">
        <f t="shared" si="1947"/>
        <v>5.7958754156247896E-3</v>
      </c>
      <c r="CI841" s="32">
        <f t="shared" si="1947"/>
        <v>3.6466289904588255E-3</v>
      </c>
      <c r="CJ841" s="32">
        <f t="shared" si="1947"/>
        <v>2.2943735053734338E-3</v>
      </c>
      <c r="CK841" s="32">
        <f t="shared" si="1947"/>
        <v>2.1960911783302593E-2</v>
      </c>
      <c r="CL841" s="32">
        <f t="shared" si="1947"/>
        <v>1.3817291060123171E-2</v>
      </c>
      <c r="CM841" s="32">
        <f t="shared" si="1947"/>
        <v>8.6935157394202045E-3</v>
      </c>
      <c r="CN841" s="32">
        <f t="shared" si="1947"/>
        <v>1.4399565253153539E-2</v>
      </c>
      <c r="CO841" s="32">
        <f t="shared" si="1947"/>
        <v>9.059869016610456E-3</v>
      </c>
      <c r="CP841" s="32">
        <f t="shared" si="1947"/>
        <v>5.7002572754869894E-3</v>
      </c>
      <c r="CQ841" s="32">
        <f t="shared" si="1947"/>
        <v>9.4416607801083192E-3</v>
      </c>
      <c r="CR841" s="32">
        <f t="shared" si="1947"/>
        <v>5.9404717061382088E-3</v>
      </c>
      <c r="CS841" s="32">
        <f t="shared" si="1947"/>
        <v>3.7376055879677294E-3</v>
      </c>
    </row>
    <row r="842" spans="1:111" ht="13.15" thickTop="1" x14ac:dyDescent="0.35">
      <c r="H842" s="34">
        <f t="shared" si="1943"/>
        <v>1.0901754738135295E-15</v>
      </c>
      <c r="I842" s="34">
        <f t="shared" ref="I842:J842" si="1948">I837</f>
        <v>-0.46334335275036292</v>
      </c>
      <c r="J842" s="34">
        <f t="shared" si="1948"/>
        <v>8.8836803962226429E-3</v>
      </c>
      <c r="K842" s="34">
        <f t="shared" si="1939"/>
        <v>-0.46334335275036292</v>
      </c>
      <c r="L842" s="34">
        <f>$CE$6-$CE$7*SUMPRODUCT($B$6:$CD$6,Q841:CS841)</f>
        <v>0</v>
      </c>
    </row>
    <row r="844" spans="1:111" ht="27.75" customHeight="1" x14ac:dyDescent="0.35">
      <c r="A844" s="40" t="s">
        <v>354</v>
      </c>
      <c r="B844" s="40"/>
      <c r="C844" s="40">
        <f>1+C786</f>
        <v>15</v>
      </c>
      <c r="D844" s="40"/>
    </row>
    <row r="845" spans="1:111" ht="13.15" x14ac:dyDescent="0.35">
      <c r="B845" s="37" t="s">
        <v>349</v>
      </c>
      <c r="D845" s="37" t="s">
        <v>350</v>
      </c>
      <c r="F845" s="37" t="s">
        <v>348</v>
      </c>
      <c r="H845" s="37" t="s">
        <v>355</v>
      </c>
      <c r="I845" s="37"/>
      <c r="J845" s="37"/>
      <c r="K845" s="37"/>
      <c r="M845" s="37" t="s">
        <v>356</v>
      </c>
      <c r="N845" s="37" t="s">
        <v>357</v>
      </c>
      <c r="P845" s="37" t="s">
        <v>358</v>
      </c>
      <c r="R845" s="37" t="s">
        <v>359</v>
      </c>
      <c r="T845" s="37" t="s">
        <v>360</v>
      </c>
      <c r="V845" s="37" t="s">
        <v>361</v>
      </c>
      <c r="X845" s="37" t="s">
        <v>362</v>
      </c>
      <c r="Y845" s="37"/>
      <c r="Z845" s="37"/>
      <c r="AA845" s="37"/>
      <c r="AC845" s="37" t="s">
        <v>336</v>
      </c>
    </row>
    <row r="846" spans="1:111" ht="13.15" x14ac:dyDescent="0.35">
      <c r="B846" s="36">
        <f>K839</f>
        <v>-0.48847229296152955</v>
      </c>
      <c r="D846" s="36">
        <f>$CE$3-$CE$7*SUMPRODUCT($B$3:$CD$3,AE848:DG848)</f>
        <v>-2.2737367544323206E-13</v>
      </c>
      <c r="F846" s="36">
        <f>SUMPRODUCT(D846:D849,D846:D849)</f>
        <v>5.169878828456423E-26</v>
      </c>
      <c r="H846" s="36">
        <f t="shared" ref="H846:K849" si="1949">X788</f>
        <v>-2.2563023242808209E-3</v>
      </c>
      <c r="I846" s="36">
        <f t="shared" si="1949"/>
        <v>1.2761404205164228E-5</v>
      </c>
      <c r="J846" s="36">
        <f t="shared" si="1949"/>
        <v>1.5572330864943536E-5</v>
      </c>
      <c r="K846" s="36">
        <f t="shared" si="1949"/>
        <v>-2.0044268726165113E-5</v>
      </c>
      <c r="M846" s="36">
        <f t="array" ref="M846:M849">MMULT(H846:K849,D846:D849)</f>
        <v>5.1302375238283751E-16</v>
      </c>
      <c r="N846" s="36">
        <f>IFERROR(M846/(MAX(ABS(M846),ABS(M847),ABS(M848),ABS(M849))),0)</f>
        <v>1</v>
      </c>
      <c r="P846" s="36">
        <f>L897</f>
        <v>0</v>
      </c>
      <c r="R846" s="36">
        <f>H897*J897</f>
        <v>-9.1557705808558123E-16</v>
      </c>
      <c r="T846" s="36">
        <f>P846-D846</f>
        <v>2.2737367544323206E-13</v>
      </c>
      <c r="V846" s="36">
        <f t="array" ref="V846:V849">MMULT(H846:K849,T846:T849)</f>
        <v>-5.1302375238283751E-16</v>
      </c>
      <c r="X846" s="36">
        <f t="array" ref="X846:AA849">H846:K849+MMULT(R846:R849,TRANSPOSE(R846:R849))*((SUMPRODUCT(R846:R849,T846:T849)+SUMPRODUCT(V846:V849,T846:T849))/SUMPRODUCT(R846:R849,T846:T849)^2)-(MMULT(V846:V849,TRANSPOSE(R846:R849))+MMULT(R846:R849,TRANSPOSE(V846:V849)))/SUMPRODUCT(R846:R849,T846:T849)</f>
        <v>-4.0267504859601549E-3</v>
      </c>
      <c r="Y846" s="36">
        <v>2.2774869321228131E-5</v>
      </c>
      <c r="Z846" s="36">
        <v>2.7791440093441696E-5</v>
      </c>
      <c r="AA846" s="36">
        <v>-3.5772364352604222E-5</v>
      </c>
      <c r="AC846" s="43">
        <f>SUM(AE846:DG846)</f>
        <v>-1.6469506083636491</v>
      </c>
      <c r="AD846" s="37" t="s">
        <v>363</v>
      </c>
      <c r="AE846" s="36">
        <f t="shared" ref="AE846:BJ846" si="1950">SUMPRODUCT(B$3:B$6,$B846:$B849)</f>
        <v>0.94689457154418044</v>
      </c>
      <c r="AF846" s="36">
        <f t="shared" si="1950"/>
        <v>0.48355121879381752</v>
      </c>
      <c r="AG846" s="36">
        <f t="shared" si="1950"/>
        <v>2.0207866043454592E-2</v>
      </c>
      <c r="AH846" s="36">
        <f t="shared" si="1950"/>
        <v>0.5248284509509471</v>
      </c>
      <c r="AI846" s="36">
        <f t="shared" si="1950"/>
        <v>6.1485098200584121E-2</v>
      </c>
      <c r="AJ846" s="36">
        <f t="shared" si="1950"/>
        <v>-0.4018582545497788</v>
      </c>
      <c r="AK846" s="36">
        <f t="shared" si="1950"/>
        <v>0.10276233035771365</v>
      </c>
      <c r="AL846" s="36">
        <f t="shared" si="1950"/>
        <v>-0.36058102239264928</v>
      </c>
      <c r="AM846" s="36">
        <f t="shared" si="1950"/>
        <v>-0.8239243751430122</v>
      </c>
      <c r="AN846" s="36">
        <f t="shared" si="1950"/>
        <v>1.3128835956249909</v>
      </c>
      <c r="AO846" s="36">
        <f t="shared" si="1950"/>
        <v>0.84954024287462793</v>
      </c>
      <c r="AP846" s="36">
        <f t="shared" si="1950"/>
        <v>0.386196890124265</v>
      </c>
      <c r="AQ846" s="36">
        <f t="shared" si="1950"/>
        <v>0.89081747503175746</v>
      </c>
      <c r="AR846" s="36">
        <f t="shared" si="1950"/>
        <v>0.42747412228139448</v>
      </c>
      <c r="AS846" s="36">
        <f t="shared" si="1950"/>
        <v>-3.5869230468968449E-2</v>
      </c>
      <c r="AT846" s="36">
        <f t="shared" si="1950"/>
        <v>0.468751354438524</v>
      </c>
      <c r="AU846" s="36">
        <f t="shared" si="1950"/>
        <v>5.4080016881610793E-3</v>
      </c>
      <c r="AV846" s="36">
        <f t="shared" si="1950"/>
        <v>-0.45793535106220185</v>
      </c>
      <c r="AW846" s="36">
        <f t="shared" si="1950"/>
        <v>1.8008689610660713</v>
      </c>
      <c r="AX846" s="36">
        <f t="shared" si="1950"/>
        <v>1.3375256083157083</v>
      </c>
      <c r="AY846" s="36">
        <f t="shared" si="1950"/>
        <v>0.87418225556534535</v>
      </c>
      <c r="AZ846" s="36">
        <f t="shared" si="1950"/>
        <v>1.3788028404728379</v>
      </c>
      <c r="BA846" s="36">
        <f t="shared" si="1950"/>
        <v>0.91545948772247498</v>
      </c>
      <c r="BB846" s="36">
        <f t="shared" si="1950"/>
        <v>0.45211613497211206</v>
      </c>
      <c r="BC846" s="36">
        <f t="shared" si="1950"/>
        <v>0.95673671987960451</v>
      </c>
      <c r="BD846" s="36">
        <f t="shared" si="1950"/>
        <v>0.49339336712924159</v>
      </c>
      <c r="BE846" s="36">
        <f t="shared" si="1950"/>
        <v>3.0050014378878664E-2</v>
      </c>
      <c r="BF846" s="36">
        <f t="shared" si="1950"/>
        <v>0.45842227858265089</v>
      </c>
      <c r="BG846" s="36">
        <f t="shared" si="1950"/>
        <v>-4.9210741677120362E-3</v>
      </c>
      <c r="BH846" s="36">
        <f t="shared" si="1950"/>
        <v>-0.46826442691807496</v>
      </c>
      <c r="BI846" s="36">
        <f t="shared" si="1950"/>
        <v>3.6356157989417492E-2</v>
      </c>
      <c r="BJ846" s="36">
        <f t="shared" si="1950"/>
        <v>-0.42698719476094543</v>
      </c>
      <c r="BK846" s="36">
        <f t="shared" ref="BK846:CP846" si="1951">SUMPRODUCT(AH$3:AH$6,$B846:$B849)</f>
        <v>-0.89033054751130836</v>
      </c>
      <c r="BL846" s="36">
        <f t="shared" si="1951"/>
        <v>-0.3857099626038159</v>
      </c>
      <c r="BM846" s="36">
        <f t="shared" si="1951"/>
        <v>-0.84905331535417883</v>
      </c>
      <c r="BN846" s="36">
        <f t="shared" si="1951"/>
        <v>-1.3123966681045418</v>
      </c>
      <c r="BO846" s="36">
        <f t="shared" si="1951"/>
        <v>0.82441130266346119</v>
      </c>
      <c r="BP846" s="36">
        <f t="shared" si="1951"/>
        <v>0.36106794991309832</v>
      </c>
      <c r="BQ846" s="36">
        <f t="shared" si="1951"/>
        <v>-0.10227540283726461</v>
      </c>
      <c r="BR846" s="36">
        <f t="shared" si="1951"/>
        <v>0.40234518207022785</v>
      </c>
      <c r="BS846" s="36">
        <f t="shared" si="1951"/>
        <v>-6.0998170680135057E-2</v>
      </c>
      <c r="BT846" s="36">
        <f t="shared" si="1951"/>
        <v>-0.524341523430498</v>
      </c>
      <c r="BU846" s="36">
        <f t="shared" si="1951"/>
        <v>-1.9720938523005549E-2</v>
      </c>
      <c r="BV846" s="36">
        <f t="shared" si="1951"/>
        <v>-0.48306429127336847</v>
      </c>
      <c r="BW846" s="36">
        <f t="shared" si="1951"/>
        <v>-0.94640764402373145</v>
      </c>
      <c r="BX846" s="36">
        <f t="shared" si="1951"/>
        <v>1.3123966681045418</v>
      </c>
      <c r="BY846" s="36">
        <f t="shared" si="1951"/>
        <v>0.84905331535417883</v>
      </c>
      <c r="BZ846" s="36">
        <f t="shared" si="1951"/>
        <v>0.3857099626038159</v>
      </c>
      <c r="CA846" s="36">
        <f t="shared" si="1951"/>
        <v>0.89033054751130836</v>
      </c>
      <c r="CB846" s="36">
        <f t="shared" si="1951"/>
        <v>0.42698719476094543</v>
      </c>
      <c r="CC846" s="36">
        <f t="shared" si="1951"/>
        <v>-3.6356157989417492E-2</v>
      </c>
      <c r="CD846" s="36">
        <f t="shared" si="1951"/>
        <v>0.46826442691807496</v>
      </c>
      <c r="CE846" s="36">
        <f t="shared" si="1951"/>
        <v>4.9210741677120362E-3</v>
      </c>
      <c r="CF846" s="36">
        <f t="shared" si="1951"/>
        <v>-0.45842227858265089</v>
      </c>
      <c r="CG846" s="36">
        <f t="shared" si="1951"/>
        <v>-3.0050014378878664E-2</v>
      </c>
      <c r="CH846" s="36">
        <f t="shared" si="1951"/>
        <v>-0.49339336712924159</v>
      </c>
      <c r="CI846" s="36">
        <f t="shared" si="1951"/>
        <v>-0.95673671987960451</v>
      </c>
      <c r="CJ846" s="36">
        <f t="shared" si="1951"/>
        <v>-0.45211613497211206</v>
      </c>
      <c r="CK846" s="36">
        <f t="shared" si="1951"/>
        <v>-0.91545948772247498</v>
      </c>
      <c r="CL846" s="36">
        <f t="shared" si="1951"/>
        <v>-1.3788028404728379</v>
      </c>
      <c r="CM846" s="36">
        <f t="shared" si="1951"/>
        <v>-0.87418225556534535</v>
      </c>
      <c r="CN846" s="36">
        <f t="shared" si="1951"/>
        <v>-1.3375256083157083</v>
      </c>
      <c r="CO846" s="36">
        <f t="shared" si="1951"/>
        <v>-1.8008689610660713</v>
      </c>
      <c r="CP846" s="36">
        <f t="shared" si="1951"/>
        <v>0.33593900970193169</v>
      </c>
      <c r="CQ846" s="36">
        <f t="shared" ref="CQ846:DG846" si="1952">SUMPRODUCT(BN$3:BN$6,$B846:$B849)</f>
        <v>-0.12740434304843123</v>
      </c>
      <c r="CR846" s="36">
        <f t="shared" si="1952"/>
        <v>-0.59074769579879416</v>
      </c>
      <c r="CS846" s="36">
        <f t="shared" si="1952"/>
        <v>-8.6127110891301706E-2</v>
      </c>
      <c r="CT846" s="36">
        <f t="shared" si="1952"/>
        <v>-0.54947046364166463</v>
      </c>
      <c r="CU846" s="36">
        <f t="shared" si="1952"/>
        <v>-1.0128138163920275</v>
      </c>
      <c r="CV846" s="36">
        <f t="shared" si="1952"/>
        <v>-0.50819323148453499</v>
      </c>
      <c r="CW846" s="36">
        <f t="shared" si="1952"/>
        <v>-0.97153658423489797</v>
      </c>
      <c r="CX846" s="36">
        <f t="shared" si="1952"/>
        <v>-1.434879936985261</v>
      </c>
      <c r="CY846" s="36">
        <f t="shared" si="1952"/>
        <v>0.8239243751430122</v>
      </c>
      <c r="CZ846" s="36">
        <f t="shared" si="1952"/>
        <v>0.36058102239264928</v>
      </c>
      <c r="DA846" s="36">
        <f t="shared" si="1952"/>
        <v>-0.10276233035771365</v>
      </c>
      <c r="DB846" s="36">
        <f t="shared" si="1952"/>
        <v>0.4018582545497788</v>
      </c>
      <c r="DC846" s="36">
        <f t="shared" si="1952"/>
        <v>-6.1485098200584121E-2</v>
      </c>
      <c r="DD846" s="36">
        <f t="shared" si="1952"/>
        <v>-0.5248284509509471</v>
      </c>
      <c r="DE846" s="36">
        <f t="shared" si="1952"/>
        <v>-2.0207866043454592E-2</v>
      </c>
      <c r="DF846" s="36">
        <f t="shared" si="1952"/>
        <v>-0.48355121879381752</v>
      </c>
      <c r="DG846" s="36">
        <f t="shared" si="1952"/>
        <v>-0.94689457154418044</v>
      </c>
    </row>
    <row r="847" spans="1:111" ht="13.15" x14ac:dyDescent="0.35">
      <c r="B847" s="35">
        <f t="shared" ref="B847:B849" si="1953">K840</f>
        <v>0.42698719476094543</v>
      </c>
      <c r="D847" s="35">
        <f>$CE$4-$CE$7*SUMPRODUCT($B$4:$CD$4,AE848:DG848)</f>
        <v>0</v>
      </c>
      <c r="F847" s="37" t="s">
        <v>364</v>
      </c>
      <c r="H847" s="35">
        <f t="shared" si="1949"/>
        <v>1.2761404205164228E-5</v>
      </c>
      <c r="I847" s="35">
        <f t="shared" si="1949"/>
        <v>-2.6052217398939812E-3</v>
      </c>
      <c r="J847" s="35">
        <f t="shared" si="1949"/>
        <v>-4.8648066705617693E-5</v>
      </c>
      <c r="K847" s="35">
        <f t="shared" si="1949"/>
        <v>5.157970611738022E-5</v>
      </c>
      <c r="M847" s="35">
        <v>-2.901607377944908E-18</v>
      </c>
      <c r="N847" s="35">
        <f>IFERROR(M847/(MAX(ABS(M846),ABS(M847),ABS(M848),ABS(M849))),0)</f>
        <v>-5.6558928596733274E-3</v>
      </c>
      <c r="P847" s="35">
        <f>L898</f>
        <v>0</v>
      </c>
      <c r="R847" s="35">
        <f>H898*J898</f>
        <v>5.1784057453069502E-18</v>
      </c>
      <c r="T847" s="35">
        <f>P847-D847</f>
        <v>0</v>
      </c>
      <c r="V847" s="35">
        <v>2.901607377944908E-18</v>
      </c>
      <c r="X847" s="35">
        <v>2.2774869321228131E-5</v>
      </c>
      <c r="Y847" s="35">
        <v>-2.6052783749798318E-3</v>
      </c>
      <c r="Z847" s="35">
        <v>-4.8717176678254723E-5</v>
      </c>
      <c r="AA847" s="35">
        <v>5.1668662541130059E-5</v>
      </c>
      <c r="AC847" s="43">
        <f t="shared" ref="AC847:AC848" si="1954">SUM(AE847:DG847)</f>
        <v>103.79476315504533</v>
      </c>
      <c r="AD847" s="37" t="s">
        <v>365</v>
      </c>
      <c r="AE847" s="35">
        <f>EXP(AE846)</f>
        <v>2.5776923779511742</v>
      </c>
      <c r="AF847" s="35">
        <f t="shared" ref="AF847:CQ847" si="1955">EXP(AF846)</f>
        <v>1.6218236383378513</v>
      </c>
      <c r="AG847" s="35">
        <f t="shared" si="1955"/>
        <v>1.0204134272849401</v>
      </c>
      <c r="AH847" s="35">
        <f t="shared" si="1955"/>
        <v>1.6901688766440877</v>
      </c>
      <c r="AI847" s="35">
        <f t="shared" si="1955"/>
        <v>1.0634146496189216</v>
      </c>
      <c r="AJ847" s="35">
        <f t="shared" si="1955"/>
        <v>0.66907557738815604</v>
      </c>
      <c r="AK847" s="35">
        <f t="shared" si="1955"/>
        <v>1.1082279856244535</v>
      </c>
      <c r="AL847" s="35">
        <f t="shared" si="1955"/>
        <v>0.69727107824319434</v>
      </c>
      <c r="AM847" s="35">
        <f t="shared" si="1955"/>
        <v>0.43870662251907938</v>
      </c>
      <c r="AN847" s="35">
        <f t="shared" si="1955"/>
        <v>3.716876241980124</v>
      </c>
      <c r="AO847" s="35">
        <f t="shared" si="1955"/>
        <v>2.3385714298503877</v>
      </c>
      <c r="AP847" s="35">
        <f t="shared" si="1955"/>
        <v>1.4713743413740845</v>
      </c>
      <c r="AQ847" s="35">
        <f t="shared" si="1955"/>
        <v>2.437121122857135</v>
      </c>
      <c r="AR847" s="35">
        <f t="shared" si="1955"/>
        <v>1.5333794987917895</v>
      </c>
      <c r="AS847" s="35">
        <f t="shared" si="1955"/>
        <v>0.96476644729027328</v>
      </c>
      <c r="AT847" s="35">
        <f t="shared" si="1955"/>
        <v>1.5979976143386976</v>
      </c>
      <c r="AU847" s="35">
        <f t="shared" si="1955"/>
        <v>1.0054226513258067</v>
      </c>
      <c r="AV847" s="35">
        <f t="shared" si="1955"/>
        <v>0.63258837105169696</v>
      </c>
      <c r="AW847" s="35">
        <f t="shared" si="1955"/>
        <v>6.0549066572089352</v>
      </c>
      <c r="AX847" s="35">
        <f t="shared" si="1955"/>
        <v>3.8096053775027605</v>
      </c>
      <c r="AY847" s="35">
        <f t="shared" si="1955"/>
        <v>2.3969144288985444</v>
      </c>
      <c r="AZ847" s="35">
        <f t="shared" si="1955"/>
        <v>3.9701458834020258</v>
      </c>
      <c r="BA847" s="35">
        <f t="shared" si="1955"/>
        <v>2.4979227530900814</v>
      </c>
      <c r="BB847" s="35">
        <f t="shared" si="1955"/>
        <v>1.5716344597036296</v>
      </c>
      <c r="BC847" s="35">
        <f t="shared" si="1955"/>
        <v>2.6031876671010017</v>
      </c>
      <c r="BD847" s="35">
        <f t="shared" si="1955"/>
        <v>1.637864676812083</v>
      </c>
      <c r="BE847" s="35">
        <f t="shared" si="1955"/>
        <v>1.0305060727858257</v>
      </c>
      <c r="BF847" s="35">
        <f t="shared" si="1955"/>
        <v>1.5815767280475905</v>
      </c>
      <c r="BG847" s="35">
        <f t="shared" si="1955"/>
        <v>0.9950910144799302</v>
      </c>
      <c r="BH847" s="35">
        <f t="shared" si="1955"/>
        <v>0.62608794726075456</v>
      </c>
      <c r="BI847" s="35">
        <f t="shared" si="1955"/>
        <v>1.0370251255098608</v>
      </c>
      <c r="BJ847" s="35">
        <f t="shared" si="1955"/>
        <v>0.65247190723315496</v>
      </c>
      <c r="BK847" s="35">
        <f t="shared" si="1955"/>
        <v>0.41052003394726111</v>
      </c>
      <c r="BL847" s="35">
        <f t="shared" si="1955"/>
        <v>0.67996771314807958</v>
      </c>
      <c r="BM847" s="35">
        <f t="shared" si="1955"/>
        <v>0.42781975068980688</v>
      </c>
      <c r="BN847" s="35">
        <f t="shared" si="1955"/>
        <v>0.26917416156850565</v>
      </c>
      <c r="BO847" s="35">
        <f t="shared" si="1955"/>
        <v>2.2805378235323692</v>
      </c>
      <c r="BP847" s="35">
        <f t="shared" si="1955"/>
        <v>1.4348609562434025</v>
      </c>
      <c r="BQ847" s="35">
        <f t="shared" si="1955"/>
        <v>0.90278088901098585</v>
      </c>
      <c r="BR847" s="35">
        <f t="shared" si="1955"/>
        <v>1.495327403810583</v>
      </c>
      <c r="BS847" s="35">
        <f t="shared" si="1955"/>
        <v>0.94082496084422584</v>
      </c>
      <c r="BT847" s="35">
        <f t="shared" si="1955"/>
        <v>0.59194501798862476</v>
      </c>
      <c r="BU847" s="35">
        <f t="shared" si="1955"/>
        <v>0.98047224716646353</v>
      </c>
      <c r="BV847" s="35">
        <f t="shared" si="1955"/>
        <v>0.61689016144459541</v>
      </c>
      <c r="BW847" s="35">
        <f t="shared" si="1955"/>
        <v>0.3881328333228477</v>
      </c>
      <c r="BX847" s="35">
        <f t="shared" si="1955"/>
        <v>3.7150668332090144</v>
      </c>
      <c r="BY847" s="35">
        <f t="shared" si="1955"/>
        <v>2.3374329922534494</v>
      </c>
      <c r="BZ847" s="35">
        <f t="shared" si="1955"/>
        <v>1.4706580631163373</v>
      </c>
      <c r="CA847" s="35">
        <f t="shared" si="1955"/>
        <v>2.4359347103836315</v>
      </c>
      <c r="CB847" s="35">
        <f t="shared" si="1955"/>
        <v>1.532633035865955</v>
      </c>
      <c r="CC847" s="35">
        <f t="shared" si="1955"/>
        <v>0.96429679031001581</v>
      </c>
      <c r="CD847" s="35">
        <f t="shared" si="1955"/>
        <v>1.5972196947332669</v>
      </c>
      <c r="CE847" s="35">
        <f t="shared" si="1955"/>
        <v>1.0049332025399058</v>
      </c>
      <c r="CF847" s="35">
        <f t="shared" si="1955"/>
        <v>0.63228042134539386</v>
      </c>
      <c r="CG847" s="35">
        <f t="shared" si="1955"/>
        <v>0.97039699853164663</v>
      </c>
      <c r="CH847" s="35">
        <f t="shared" si="1955"/>
        <v>0.61055105110782781</v>
      </c>
      <c r="CI847" s="35">
        <f t="shared" si="1955"/>
        <v>0.38414441365022062</v>
      </c>
      <c r="CJ847" s="35">
        <f t="shared" si="1955"/>
        <v>0.63628027104252638</v>
      </c>
      <c r="CK847" s="35">
        <f t="shared" si="1955"/>
        <v>0.40033263589233875</v>
      </c>
      <c r="CL847" s="35">
        <f t="shared" si="1955"/>
        <v>0.25187991307339519</v>
      </c>
      <c r="CM847" s="35">
        <f t="shared" si="1955"/>
        <v>0.41720304569217792</v>
      </c>
      <c r="CN847" s="35">
        <f t="shared" si="1955"/>
        <v>0.26249437957679261</v>
      </c>
      <c r="CO847" s="35">
        <f t="shared" si="1955"/>
        <v>0.16515531231342864</v>
      </c>
      <c r="CP847" s="35">
        <f t="shared" si="1955"/>
        <v>1.3992536813092979</v>
      </c>
      <c r="CQ847" s="35">
        <f t="shared" si="1955"/>
        <v>0.88037762604644776</v>
      </c>
      <c r="CR847" s="35">
        <f t="shared" ref="CR847:DG847" si="1956">EXP(CR846)</f>
        <v>0.55391297146200247</v>
      </c>
      <c r="CS847" s="35">
        <f t="shared" si="1956"/>
        <v>0.91747760241212017</v>
      </c>
      <c r="CT847" s="35">
        <f t="shared" si="1956"/>
        <v>0.57725540718718693</v>
      </c>
      <c r="CU847" s="35">
        <f t="shared" si="1956"/>
        <v>0.36319557474839015</v>
      </c>
      <c r="CV847" s="35">
        <f t="shared" si="1956"/>
        <v>0.60158151604092491</v>
      </c>
      <c r="CW847" s="35">
        <f t="shared" si="1956"/>
        <v>0.37850099237899587</v>
      </c>
      <c r="CX847" s="35">
        <f t="shared" si="1956"/>
        <v>0.23814395457944668</v>
      </c>
      <c r="CY847" s="35">
        <f t="shared" si="1956"/>
        <v>2.2794276372167368</v>
      </c>
      <c r="CZ847" s="35">
        <f t="shared" si="1956"/>
        <v>1.4341624530298098</v>
      </c>
      <c r="DA847" s="35">
        <f t="shared" si="1956"/>
        <v>0.90234140715777889</v>
      </c>
      <c r="DB847" s="35">
        <f t="shared" si="1956"/>
        <v>1.4945994649866921</v>
      </c>
      <c r="DC847" s="35">
        <f t="shared" si="1956"/>
        <v>0.9403669587948158</v>
      </c>
      <c r="DD847" s="35">
        <f t="shared" si="1956"/>
        <v>0.59165685383199607</v>
      </c>
      <c r="DE847" s="35">
        <f t="shared" si="1956"/>
        <v>0.97999494446162361</v>
      </c>
      <c r="DF847" s="35">
        <f t="shared" si="1956"/>
        <v>0.61658985376786346</v>
      </c>
      <c r="DG847" s="35">
        <f t="shared" si="1956"/>
        <v>0.3879438867700844</v>
      </c>
    </row>
    <row r="848" spans="1:111" ht="13.15" x14ac:dyDescent="0.35">
      <c r="B848" s="36">
        <f t="shared" si="1953"/>
        <v>-0.4220661205932334</v>
      </c>
      <c r="D848" s="36">
        <f>$CE$5-$CE$7*SUMPRODUCT($B$5:$CD$5,AE848:DG848)</f>
        <v>0</v>
      </c>
      <c r="F848" s="36">
        <f>SUMPRODUCT($B$7:$CD$7, LN(AE848:DG848))</f>
        <v>-2480.3390488774949</v>
      </c>
      <c r="H848" s="36">
        <f t="shared" si="1949"/>
        <v>1.5572330864943536E-5</v>
      </c>
      <c r="I848" s="36">
        <f t="shared" si="1949"/>
        <v>-4.8648066705617693E-5</v>
      </c>
      <c r="J848" s="36">
        <f t="shared" si="1949"/>
        <v>-2.7965300086454374E-3</v>
      </c>
      <c r="K848" s="36">
        <f t="shared" si="1949"/>
        <v>7.6467279667726489E-5</v>
      </c>
      <c r="M848" s="36">
        <v>-3.5407381039802966E-18</v>
      </c>
      <c r="N848" s="36">
        <f>IFERROR(M848/(MAX(ABS(M846),ABS(M847),ABS(M848),ABS(M849))),0)</f>
        <v>-6.9017040391105818E-3</v>
      </c>
      <c r="P848" s="36">
        <f>L899</f>
        <v>0</v>
      </c>
      <c r="R848" s="36">
        <f>H899*J899</f>
        <v>6.3190418799062397E-18</v>
      </c>
      <c r="T848" s="36">
        <f>P848-D848</f>
        <v>0</v>
      </c>
      <c r="V848" s="36">
        <v>3.5407381039802966E-18</v>
      </c>
      <c r="X848" s="36">
        <v>2.7791440093441696E-5</v>
      </c>
      <c r="Y848" s="36">
        <v>-4.8717176678254723E-5</v>
      </c>
      <c r="Z848" s="36">
        <v>-2.7966143413209544E-3</v>
      </c>
      <c r="AA848" s="36">
        <v>7.6575830328839002E-5</v>
      </c>
      <c r="AC848" s="44">
        <f t="shared" si="1954"/>
        <v>1.0000000000000002</v>
      </c>
      <c r="AD848" s="37" t="s">
        <v>366</v>
      </c>
      <c r="AE848" s="36">
        <f t="shared" ref="AE848:BJ848" si="1957">AE847/$AC847</f>
        <v>2.4834512836651487E-2</v>
      </c>
      <c r="AF848" s="36">
        <f t="shared" si="1957"/>
        <v>1.5625293502671445E-2</v>
      </c>
      <c r="AG848" s="36">
        <f t="shared" si="1957"/>
        <v>9.8310685073839301E-3</v>
      </c>
      <c r="AH848" s="36">
        <f t="shared" si="1957"/>
        <v>1.6283758691364485E-2</v>
      </c>
      <c r="AI848" s="36">
        <f t="shared" si="1957"/>
        <v>1.024535937357867E-2</v>
      </c>
      <c r="AJ848" s="36">
        <f t="shared" si="1957"/>
        <v>6.4461400272064987E-3</v>
      </c>
      <c r="AK848" s="36">
        <f t="shared" si="1957"/>
        <v>1.0677108863084138E-2</v>
      </c>
      <c r="AL848" s="36">
        <f t="shared" si="1957"/>
        <v>6.7177866883479749E-3</v>
      </c>
      <c r="AM848" s="36">
        <f t="shared" si="1957"/>
        <v>4.2266739591067162E-3</v>
      </c>
      <c r="AN848" s="36">
        <f t="shared" si="1957"/>
        <v>3.5809862935261692E-2</v>
      </c>
      <c r="AO848" s="36">
        <f t="shared" si="1957"/>
        <v>2.2530726587401174E-2</v>
      </c>
      <c r="AP848" s="36">
        <f t="shared" si="1957"/>
        <v>1.4175805181771957E-2</v>
      </c>
      <c r="AQ848" s="36">
        <f t="shared" si="1957"/>
        <v>2.3480193497013337E-2</v>
      </c>
      <c r="AR848" s="36">
        <f t="shared" si="1957"/>
        <v>1.4773187511409181E-2</v>
      </c>
      <c r="AS848" s="36">
        <f t="shared" si="1957"/>
        <v>9.2949433860081716E-3</v>
      </c>
      <c r="AT848" s="36">
        <f t="shared" si="1957"/>
        <v>1.5395744118146494E-2</v>
      </c>
      <c r="AU848" s="36">
        <f t="shared" si="1957"/>
        <v>9.6866414139212213E-3</v>
      </c>
      <c r="AV848" s="36">
        <f t="shared" si="1957"/>
        <v>6.0946077800356508E-3</v>
      </c>
      <c r="AW848" s="36">
        <f t="shared" si="1957"/>
        <v>5.8335377172779972E-2</v>
      </c>
      <c r="AX848" s="36">
        <f t="shared" si="1957"/>
        <v>3.670325228077348E-2</v>
      </c>
      <c r="AY848" s="36">
        <f t="shared" si="1957"/>
        <v>2.3092826227832992E-2</v>
      </c>
      <c r="AZ848" s="36">
        <f t="shared" si="1957"/>
        <v>3.8249963319166184E-2</v>
      </c>
      <c r="BA848" s="36">
        <f t="shared" si="1957"/>
        <v>2.4065980567427699E-2</v>
      </c>
      <c r="BB848" s="36">
        <f t="shared" si="1957"/>
        <v>1.5141751008728367E-2</v>
      </c>
      <c r="BC848" s="36">
        <f t="shared" si="1957"/>
        <v>2.5080144585063916E-2</v>
      </c>
      <c r="BD848" s="36">
        <f t="shared" si="1957"/>
        <v>1.5779839242616629E-2</v>
      </c>
      <c r="BE848" s="36">
        <f t="shared" si="1957"/>
        <v>9.9283050653190315E-3</v>
      </c>
      <c r="BF848" s="36">
        <f t="shared" si="1957"/>
        <v>1.5237538773368376E-2</v>
      </c>
      <c r="BG848" s="36">
        <f t="shared" si="1957"/>
        <v>9.5871023183847406E-3</v>
      </c>
      <c r="BH848" s="36">
        <f t="shared" si="1957"/>
        <v>6.0319801137319832E-3</v>
      </c>
      <c r="BI848" s="36">
        <f t="shared" si="1957"/>
        <v>9.9911122101679212E-3</v>
      </c>
      <c r="BJ848" s="36">
        <f t="shared" si="1957"/>
        <v>6.2861736700387579E-3</v>
      </c>
      <c r="BK848" s="36">
        <f t="shared" ref="BK848:CP848" si="1958">BK847/$AC847</f>
        <v>3.9551131624438437E-3</v>
      </c>
      <c r="BL848" s="36">
        <f t="shared" si="1958"/>
        <v>6.5510791920432958E-3</v>
      </c>
      <c r="BM848" s="36">
        <f t="shared" si="1958"/>
        <v>4.1217855090698871E-3</v>
      </c>
      <c r="BN848" s="36">
        <f t="shared" si="1958"/>
        <v>2.5933308520240256E-3</v>
      </c>
      <c r="BO848" s="36">
        <f t="shared" si="1958"/>
        <v>2.1971607759495283E-2</v>
      </c>
      <c r="BP848" s="36">
        <f t="shared" si="1958"/>
        <v>1.3824020717693172E-2</v>
      </c>
      <c r="BQ848" s="36">
        <f t="shared" si="1958"/>
        <v>8.6977498822598618E-3</v>
      </c>
      <c r="BR848" s="36">
        <f t="shared" si="1958"/>
        <v>1.4406578505091921E-2</v>
      </c>
      <c r="BS848" s="36">
        <f t="shared" si="1958"/>
        <v>9.0642815903809269E-3</v>
      </c>
      <c r="BT848" s="36">
        <f t="shared" si="1958"/>
        <v>5.7030335634987292E-3</v>
      </c>
      <c r="BU848" s="36">
        <f t="shared" si="1958"/>
        <v>9.4462593040639739E-3</v>
      </c>
      <c r="BV848" s="36">
        <f t="shared" si="1958"/>
        <v>5.9433649896488937E-3</v>
      </c>
      <c r="BW848" s="36">
        <f t="shared" si="1958"/>
        <v>3.7394259741511927E-3</v>
      </c>
      <c r="BX848" s="36">
        <f t="shared" si="1958"/>
        <v>3.5792430372036839E-2</v>
      </c>
      <c r="BY848" s="36">
        <f t="shared" si="1958"/>
        <v>2.251975842713631E-2</v>
      </c>
      <c r="BZ848" s="36">
        <f t="shared" si="1958"/>
        <v>1.4168904272362131E-2</v>
      </c>
      <c r="CA848" s="36">
        <f t="shared" si="1958"/>
        <v>2.3468763127720706E-2</v>
      </c>
      <c r="CB848" s="36">
        <f t="shared" si="1958"/>
        <v>1.4765995790910532E-2</v>
      </c>
      <c r="CC848" s="36">
        <f t="shared" si="1958"/>
        <v>9.2904185240018297E-3</v>
      </c>
      <c r="CD848" s="36">
        <f t="shared" si="1958"/>
        <v>1.5388249331494602E-2</v>
      </c>
      <c r="CE848" s="36">
        <f t="shared" si="1958"/>
        <v>9.681925869793339E-3</v>
      </c>
      <c r="CF848" s="36">
        <f t="shared" si="1958"/>
        <v>6.0916408701748598E-3</v>
      </c>
      <c r="CG848" s="36">
        <f t="shared" si="1958"/>
        <v>9.3491903544507191E-3</v>
      </c>
      <c r="CH848" s="36">
        <f t="shared" si="1958"/>
        <v>5.8822914812745033E-3</v>
      </c>
      <c r="CI848" s="36">
        <f t="shared" si="1958"/>
        <v>3.7009999538839726E-3</v>
      </c>
      <c r="CJ848" s="36">
        <f t="shared" si="1958"/>
        <v>6.1301770118408674E-3</v>
      </c>
      <c r="CK848" s="36">
        <f t="shared" si="1958"/>
        <v>3.8569637207450875E-3</v>
      </c>
      <c r="CL848" s="36">
        <f t="shared" si="1958"/>
        <v>2.4267111886670518E-3</v>
      </c>
      <c r="CM848" s="36">
        <f t="shared" si="1958"/>
        <v>4.0194999536631078E-3</v>
      </c>
      <c r="CN848" s="36">
        <f t="shared" si="1958"/>
        <v>2.5289751775307472E-3</v>
      </c>
      <c r="CO848" s="36">
        <f t="shared" si="1958"/>
        <v>1.5911719174764613E-3</v>
      </c>
      <c r="CP848" s="36">
        <f t="shared" si="1958"/>
        <v>1.3480966079368929E-2</v>
      </c>
      <c r="CQ848" s="36">
        <f t="shared" ref="CQ848:DG848" si="1959">CQ847/$AC847</f>
        <v>8.4819079429987003E-3</v>
      </c>
      <c r="CR848" s="36">
        <f t="shared" si="1959"/>
        <v>5.3366177119609087E-3</v>
      </c>
      <c r="CS848" s="36">
        <f t="shared" si="1959"/>
        <v>8.8393438601677924E-3</v>
      </c>
      <c r="CT848" s="36">
        <f t="shared" si="1959"/>
        <v>5.5615080148591033E-3</v>
      </c>
      <c r="CU848" s="36">
        <f t="shared" si="1959"/>
        <v>3.4991705140832597E-3</v>
      </c>
      <c r="CV848" s="36">
        <f t="shared" si="1959"/>
        <v>5.7958754156247896E-3</v>
      </c>
      <c r="CW848" s="36">
        <f t="shared" si="1959"/>
        <v>3.6466289904588255E-3</v>
      </c>
      <c r="CX848" s="36">
        <f t="shared" si="1959"/>
        <v>2.2943735053734338E-3</v>
      </c>
      <c r="CY848" s="36">
        <f t="shared" si="1959"/>
        <v>2.1960911783302593E-2</v>
      </c>
      <c r="CZ848" s="36">
        <f t="shared" si="1959"/>
        <v>1.3817291060123171E-2</v>
      </c>
      <c r="DA848" s="36">
        <f t="shared" si="1959"/>
        <v>8.6935157394202045E-3</v>
      </c>
      <c r="DB848" s="36">
        <f t="shared" si="1959"/>
        <v>1.4399565253153539E-2</v>
      </c>
      <c r="DC848" s="36">
        <f t="shared" si="1959"/>
        <v>9.059869016610456E-3</v>
      </c>
      <c r="DD848" s="36">
        <f t="shared" si="1959"/>
        <v>5.7002572754869894E-3</v>
      </c>
      <c r="DE848" s="36">
        <f t="shared" si="1959"/>
        <v>9.4416607801083192E-3</v>
      </c>
      <c r="DF848" s="36">
        <f t="shared" si="1959"/>
        <v>5.9404717061382088E-3</v>
      </c>
      <c r="DG848" s="36">
        <f t="shared" si="1959"/>
        <v>3.7376055879677294E-3</v>
      </c>
    </row>
    <row r="849" spans="2:97" x14ac:dyDescent="0.35">
      <c r="B849" s="35">
        <f t="shared" si="1953"/>
        <v>-0.46334335275036292</v>
      </c>
      <c r="D849" s="35">
        <f>$CE$6-$CE$7*SUMPRODUCT($B$6:$CD$6,AE848:DG848)</f>
        <v>0</v>
      </c>
      <c r="H849" s="35">
        <f t="shared" si="1949"/>
        <v>-2.0044268726165113E-5</v>
      </c>
      <c r="I849" s="35">
        <f t="shared" si="1949"/>
        <v>5.157970611738022E-5</v>
      </c>
      <c r="J849" s="35">
        <f t="shared" si="1949"/>
        <v>7.6467279667726489E-5</v>
      </c>
      <c r="K849" s="35">
        <f t="shared" si="1949"/>
        <v>-2.8589283895990056E-3</v>
      </c>
      <c r="M849" s="35">
        <v>4.5575390518399929E-18</v>
      </c>
      <c r="N849" s="35">
        <f>IFERROR(M849/(MAX(ABS(M846),ABS(M847),ABS(M848),ABS(M849))),0)</f>
        <v>8.8836803962226429E-3</v>
      </c>
      <c r="P849" s="35">
        <f>L900</f>
        <v>0</v>
      </c>
      <c r="R849" s="35">
        <f>H900*J900</f>
        <v>-8.133693962146078E-18</v>
      </c>
      <c r="T849" s="35">
        <f>P849-D849</f>
        <v>0</v>
      </c>
      <c r="V849" s="35">
        <v>-4.5575390518399929E-18</v>
      </c>
      <c r="X849" s="35">
        <v>-3.5772364352604222E-5</v>
      </c>
      <c r="Y849" s="35">
        <v>5.1668662541130059E-5</v>
      </c>
      <c r="Z849" s="35">
        <v>7.6575830328839002E-5</v>
      </c>
      <c r="AA849" s="35">
        <v>-2.859068112973792E-3</v>
      </c>
    </row>
    <row r="850" spans="2:97" x14ac:dyDescent="0.35">
      <c r="B850" s="3"/>
    </row>
    <row r="851" spans="2:97" ht="13.5" thickBot="1" x14ac:dyDescent="0.4">
      <c r="B851" s="39" t="s">
        <v>367</v>
      </c>
      <c r="D851" s="39" t="s">
        <v>368</v>
      </c>
      <c r="E851" s="39" t="s">
        <v>369</v>
      </c>
      <c r="F851" s="39" t="s">
        <v>370</v>
      </c>
      <c r="H851" s="39" t="s">
        <v>347</v>
      </c>
      <c r="I851" s="39" t="s">
        <v>371</v>
      </c>
      <c r="J851" s="39" t="s">
        <v>372</v>
      </c>
      <c r="K851" s="39" t="s">
        <v>349</v>
      </c>
      <c r="L851" s="39" t="s">
        <v>373</v>
      </c>
      <c r="M851" s="39" t="s">
        <v>374</v>
      </c>
    </row>
    <row r="852" spans="2:97" ht="13.15" thickTop="1" x14ac:dyDescent="0.35">
      <c r="B852" s="32">
        <v>1</v>
      </c>
      <c r="D852" s="32">
        <v>0</v>
      </c>
      <c r="E852" s="32"/>
      <c r="F852" s="32" t="b">
        <v>0</v>
      </c>
      <c r="H852" s="32">
        <v>0</v>
      </c>
      <c r="I852" s="32">
        <f>B846</f>
        <v>-0.48847229296152955</v>
      </c>
      <c r="J852" s="32">
        <f>IF(SUMPRODUCT(L852:L855,N846:N849)&gt;0,N846,-N846)</f>
        <v>-1</v>
      </c>
      <c r="K852" s="32">
        <f>I852+J852*H852</f>
        <v>-0.48847229296152955</v>
      </c>
      <c r="L852" s="32">
        <f>D846</f>
        <v>-2.2737367544323206E-13</v>
      </c>
      <c r="M852" s="32">
        <f>SUMPRODUCT(L852:L855,J852:J855)</f>
        <v>2.2737367544323206E-13</v>
      </c>
    </row>
    <row r="853" spans="2:97" ht="13.5" thickBot="1" x14ac:dyDescent="0.4">
      <c r="H853" s="33">
        <f>H852</f>
        <v>0</v>
      </c>
      <c r="I853" s="33">
        <f>B847</f>
        <v>0.42698719476094543</v>
      </c>
      <c r="J853" s="32">
        <f>IF(SUMPRODUCT(L852:L855,N846:N849)&gt;0,N847,-N847)</f>
        <v>5.6558928596733274E-3</v>
      </c>
      <c r="K853" s="33">
        <f t="shared" ref="K853:K855" si="1960">I853+J853*H853</f>
        <v>0.42698719476094543</v>
      </c>
      <c r="L853" s="32">
        <f>D847</f>
        <v>0</v>
      </c>
      <c r="M853" s="39" t="s">
        <v>375</v>
      </c>
    </row>
    <row r="854" spans="2:97" ht="13.15" thickTop="1" x14ac:dyDescent="0.35">
      <c r="H854" s="33">
        <f t="shared" ref="H854:H855" si="1961">H853</f>
        <v>0</v>
      </c>
      <c r="I854" s="32">
        <f>B848</f>
        <v>-0.4220661205932334</v>
      </c>
      <c r="J854" s="32">
        <f>IF(SUMPRODUCT(L852:L855,N846:N849)&gt;0,N848,-N848)</f>
        <v>6.9017040391105818E-3</v>
      </c>
      <c r="K854" s="32">
        <f t="shared" si="1960"/>
        <v>-0.4220661205932334</v>
      </c>
      <c r="L854" s="32">
        <f>D848</f>
        <v>0</v>
      </c>
      <c r="M854" s="32">
        <f>F848</f>
        <v>-2480.3390488774949</v>
      </c>
    </row>
    <row r="855" spans="2:97" x14ac:dyDescent="0.35">
      <c r="H855" s="33">
        <f t="shared" si="1961"/>
        <v>0</v>
      </c>
      <c r="I855" s="34">
        <f>B849</f>
        <v>-0.46334335275036292</v>
      </c>
      <c r="J855" s="32">
        <f>IF(SUMPRODUCT(L852:L855,N846:N849)&gt;0,N849,-N849)</f>
        <v>-8.8836803962226429E-3</v>
      </c>
      <c r="K855" s="34">
        <f t="shared" si="1960"/>
        <v>-0.46334335275036292</v>
      </c>
      <c r="L855" s="32">
        <f>D849</f>
        <v>0</v>
      </c>
    </row>
    <row r="856" spans="2:97" ht="13.5" thickBot="1" x14ac:dyDescent="0.4">
      <c r="B856" s="39" t="s">
        <v>367</v>
      </c>
      <c r="D856" s="39" t="s">
        <v>368</v>
      </c>
      <c r="E856" s="39" t="s">
        <v>369</v>
      </c>
      <c r="F856" s="39" t="s">
        <v>370</v>
      </c>
      <c r="H856" s="39" t="s">
        <v>347</v>
      </c>
      <c r="I856" s="39" t="s">
        <v>371</v>
      </c>
      <c r="J856" s="39" t="s">
        <v>372</v>
      </c>
      <c r="K856" s="39" t="s">
        <v>349</v>
      </c>
      <c r="L856" s="39" t="s">
        <v>373</v>
      </c>
      <c r="M856" s="39" t="s">
        <v>374</v>
      </c>
      <c r="O856" s="45" t="s">
        <v>336</v>
      </c>
    </row>
    <row r="857" spans="2:97" ht="13.9" thickTop="1" thickBot="1" x14ac:dyDescent="0.4">
      <c r="B857" s="32">
        <f>1+B852</f>
        <v>2</v>
      </c>
      <c r="D857" s="32">
        <v>0</v>
      </c>
      <c r="E857" s="32">
        <f>H857</f>
        <v>1.0901754738135295E-15</v>
      </c>
      <c r="F857" s="32" t="b">
        <f>OR(F852,M857*M852&lt;=0)</f>
        <v>1</v>
      </c>
      <c r="H857" s="32">
        <f>ABS(H839)</f>
        <v>1.0901754738135295E-15</v>
      </c>
      <c r="I857" s="32">
        <f>I852</f>
        <v>-0.48847229296152955</v>
      </c>
      <c r="J857" s="32">
        <f>J852</f>
        <v>-1</v>
      </c>
      <c r="K857" s="32">
        <f>I857+J857*H857</f>
        <v>-0.48847229296153066</v>
      </c>
      <c r="L857" s="32">
        <f>$CE$3-$CE$7*SUMPRODUCT($B$3:$CD$3,Q859:CS859)</f>
        <v>2.5579538487363607E-13</v>
      </c>
      <c r="M857" s="32">
        <f>SUMPRODUCT(L857:L860,J857:J860)</f>
        <v>-2.5579538487363607E-13</v>
      </c>
      <c r="O857" s="46">
        <f>SUM(Q857:CS857)</f>
        <v>-1.6469506083636474</v>
      </c>
      <c r="P857" s="39" t="s">
        <v>363</v>
      </c>
      <c r="Q857" s="32">
        <f t="shared" ref="Q857:AV857" si="1962">SUMPRODUCT(B$3:B$6,$K857:$K860)</f>
        <v>0.94689457154418155</v>
      </c>
      <c r="R857" s="32">
        <f t="shared" si="1962"/>
        <v>0.48355121879381863</v>
      </c>
      <c r="S857" s="32">
        <f t="shared" si="1962"/>
        <v>2.0207866043455702E-2</v>
      </c>
      <c r="T857" s="32">
        <f t="shared" si="1962"/>
        <v>0.52482845095094821</v>
      </c>
      <c r="U857" s="32">
        <f t="shared" si="1962"/>
        <v>6.1485098200585231E-2</v>
      </c>
      <c r="V857" s="32">
        <f t="shared" si="1962"/>
        <v>-0.40185825454977769</v>
      </c>
      <c r="W857" s="32">
        <f t="shared" si="1962"/>
        <v>0.10276233035771476</v>
      </c>
      <c r="X857" s="32">
        <f t="shared" si="1962"/>
        <v>-0.36058102239264817</v>
      </c>
      <c r="Y857" s="32">
        <f t="shared" si="1962"/>
        <v>-0.82392437514301109</v>
      </c>
      <c r="Z857" s="32">
        <f t="shared" si="1962"/>
        <v>1.312883595624992</v>
      </c>
      <c r="AA857" s="32">
        <f t="shared" si="1962"/>
        <v>0.84954024287462904</v>
      </c>
      <c r="AB857" s="32">
        <f t="shared" si="1962"/>
        <v>0.38619689012426611</v>
      </c>
      <c r="AC857" s="32">
        <f t="shared" si="1962"/>
        <v>0.89081747503175857</v>
      </c>
      <c r="AD857" s="32">
        <f t="shared" si="1962"/>
        <v>0.42747412228139559</v>
      </c>
      <c r="AE857" s="32">
        <f t="shared" si="1962"/>
        <v>-3.5869230468967339E-2</v>
      </c>
      <c r="AF857" s="32">
        <f t="shared" si="1962"/>
        <v>0.46875135443852511</v>
      </c>
      <c r="AG857" s="32">
        <f t="shared" si="1962"/>
        <v>5.4080016881621895E-3</v>
      </c>
      <c r="AH857" s="32">
        <f t="shared" si="1962"/>
        <v>-0.45793535106220074</v>
      </c>
      <c r="AI857" s="32">
        <f t="shared" si="1962"/>
        <v>1.8008689610660724</v>
      </c>
      <c r="AJ857" s="32">
        <f t="shared" si="1962"/>
        <v>1.3375256083157094</v>
      </c>
      <c r="AK857" s="32">
        <f t="shared" si="1962"/>
        <v>0.87418225556534646</v>
      </c>
      <c r="AL857" s="32">
        <f t="shared" si="1962"/>
        <v>1.378802840472839</v>
      </c>
      <c r="AM857" s="32">
        <f t="shared" si="1962"/>
        <v>0.9154594877224761</v>
      </c>
      <c r="AN857" s="32">
        <f t="shared" si="1962"/>
        <v>0.45211613497211317</v>
      </c>
      <c r="AO857" s="32">
        <f t="shared" si="1962"/>
        <v>0.95673671987960562</v>
      </c>
      <c r="AP857" s="32">
        <f t="shared" si="1962"/>
        <v>0.4933933671292427</v>
      </c>
      <c r="AQ857" s="32">
        <f t="shared" si="1962"/>
        <v>3.0050014378879775E-2</v>
      </c>
      <c r="AR857" s="32">
        <f t="shared" si="1962"/>
        <v>0.45842227858265089</v>
      </c>
      <c r="AS857" s="32">
        <f t="shared" si="1962"/>
        <v>-4.9210741677120362E-3</v>
      </c>
      <c r="AT857" s="32">
        <f t="shared" si="1962"/>
        <v>-0.46826442691807496</v>
      </c>
      <c r="AU857" s="32">
        <f t="shared" si="1962"/>
        <v>3.6356157989417492E-2</v>
      </c>
      <c r="AV857" s="32">
        <f t="shared" si="1962"/>
        <v>-0.42698719476094543</v>
      </c>
      <c r="AW857" s="32">
        <f t="shared" ref="AW857:CB857" si="1963">SUMPRODUCT(AH$3:AH$6,$K857:$K860)</f>
        <v>-0.89033054751130836</v>
      </c>
      <c r="AX857" s="32">
        <f t="shared" si="1963"/>
        <v>-0.3857099626038159</v>
      </c>
      <c r="AY857" s="32">
        <f t="shared" si="1963"/>
        <v>-0.84905331535417883</v>
      </c>
      <c r="AZ857" s="32">
        <f t="shared" si="1963"/>
        <v>-1.3123966681045418</v>
      </c>
      <c r="BA857" s="32">
        <f t="shared" si="1963"/>
        <v>0.82441130266346119</v>
      </c>
      <c r="BB857" s="32">
        <f t="shared" si="1963"/>
        <v>0.36106794991309832</v>
      </c>
      <c r="BC857" s="32">
        <f t="shared" si="1963"/>
        <v>-0.10227540283726461</v>
      </c>
      <c r="BD857" s="32">
        <f t="shared" si="1963"/>
        <v>0.40234518207022785</v>
      </c>
      <c r="BE857" s="32">
        <f t="shared" si="1963"/>
        <v>-6.0998170680135057E-2</v>
      </c>
      <c r="BF857" s="32">
        <f t="shared" si="1963"/>
        <v>-0.524341523430498</v>
      </c>
      <c r="BG857" s="32">
        <f t="shared" si="1963"/>
        <v>-1.9720938523005549E-2</v>
      </c>
      <c r="BH857" s="32">
        <f t="shared" si="1963"/>
        <v>-0.48306429127336847</v>
      </c>
      <c r="BI857" s="32">
        <f t="shared" si="1963"/>
        <v>-0.94640764402373145</v>
      </c>
      <c r="BJ857" s="32">
        <f t="shared" si="1963"/>
        <v>1.3123966681045418</v>
      </c>
      <c r="BK857" s="32">
        <f t="shared" si="1963"/>
        <v>0.84905331535417883</v>
      </c>
      <c r="BL857" s="32">
        <f t="shared" si="1963"/>
        <v>0.3857099626038159</v>
      </c>
      <c r="BM857" s="32">
        <f t="shared" si="1963"/>
        <v>0.89033054751130836</v>
      </c>
      <c r="BN857" s="32">
        <f t="shared" si="1963"/>
        <v>0.42698719476094543</v>
      </c>
      <c r="BO857" s="32">
        <f t="shared" si="1963"/>
        <v>-3.6356157989417492E-2</v>
      </c>
      <c r="BP857" s="32">
        <f t="shared" si="1963"/>
        <v>0.46826442691807496</v>
      </c>
      <c r="BQ857" s="32">
        <f t="shared" si="1963"/>
        <v>4.9210741677120362E-3</v>
      </c>
      <c r="BR857" s="32">
        <f t="shared" si="1963"/>
        <v>-0.45842227858265089</v>
      </c>
      <c r="BS857" s="32">
        <f t="shared" si="1963"/>
        <v>-3.0050014378879775E-2</v>
      </c>
      <c r="BT857" s="32">
        <f t="shared" si="1963"/>
        <v>-0.4933933671292427</v>
      </c>
      <c r="BU857" s="32">
        <f t="shared" si="1963"/>
        <v>-0.95673671987960562</v>
      </c>
      <c r="BV857" s="32">
        <f t="shared" si="1963"/>
        <v>-0.45211613497211317</v>
      </c>
      <c r="BW857" s="32">
        <f t="shared" si="1963"/>
        <v>-0.9154594877224761</v>
      </c>
      <c r="BX857" s="32">
        <f t="shared" si="1963"/>
        <v>-1.378802840472839</v>
      </c>
      <c r="BY857" s="32">
        <f t="shared" si="1963"/>
        <v>-0.87418225556534646</v>
      </c>
      <c r="BZ857" s="32">
        <f t="shared" si="1963"/>
        <v>-1.3375256083157094</v>
      </c>
      <c r="CA857" s="32">
        <f t="shared" si="1963"/>
        <v>-1.8008689610660724</v>
      </c>
      <c r="CB857" s="32">
        <f t="shared" si="1963"/>
        <v>0.33593900970193058</v>
      </c>
      <c r="CC857" s="32">
        <f t="shared" ref="CC857:CS857" si="1964">SUMPRODUCT(BN$3:BN$6,$K857:$K860)</f>
        <v>-0.12740434304843234</v>
      </c>
      <c r="CD857" s="32">
        <f t="shared" si="1964"/>
        <v>-0.59074769579879527</v>
      </c>
      <c r="CE857" s="32">
        <f t="shared" si="1964"/>
        <v>-8.6127110891302816E-2</v>
      </c>
      <c r="CF857" s="32">
        <f t="shared" si="1964"/>
        <v>-0.54947046364166574</v>
      </c>
      <c r="CG857" s="32">
        <f t="shared" si="1964"/>
        <v>-1.0128138163920286</v>
      </c>
      <c r="CH857" s="32">
        <f t="shared" si="1964"/>
        <v>-0.5081932314845361</v>
      </c>
      <c r="CI857" s="32">
        <f t="shared" si="1964"/>
        <v>-0.97153658423489908</v>
      </c>
      <c r="CJ857" s="32">
        <f t="shared" si="1964"/>
        <v>-1.4348799369852621</v>
      </c>
      <c r="CK857" s="32">
        <f t="shared" si="1964"/>
        <v>0.82392437514301109</v>
      </c>
      <c r="CL857" s="32">
        <f t="shared" si="1964"/>
        <v>0.36058102239264817</v>
      </c>
      <c r="CM857" s="32">
        <f t="shared" si="1964"/>
        <v>-0.10276233035771476</v>
      </c>
      <c r="CN857" s="32">
        <f t="shared" si="1964"/>
        <v>0.40185825454977769</v>
      </c>
      <c r="CO857" s="32">
        <f t="shared" si="1964"/>
        <v>-6.1485098200585231E-2</v>
      </c>
      <c r="CP857" s="32">
        <f t="shared" si="1964"/>
        <v>-0.52482845095094821</v>
      </c>
      <c r="CQ857" s="32">
        <f t="shared" si="1964"/>
        <v>-2.0207866043455702E-2</v>
      </c>
      <c r="CR857" s="32">
        <f t="shared" si="1964"/>
        <v>-0.48355121879381863</v>
      </c>
      <c r="CS857" s="32">
        <f t="shared" si="1964"/>
        <v>-0.94689457154418155</v>
      </c>
    </row>
    <row r="858" spans="2:97" ht="13.9" thickTop="1" thickBot="1" x14ac:dyDescent="0.4">
      <c r="H858" s="33">
        <f>H857</f>
        <v>1.0901754738135295E-15</v>
      </c>
      <c r="I858" s="33">
        <f t="shared" ref="I858:J858" si="1965">I853</f>
        <v>0.42698719476094543</v>
      </c>
      <c r="J858" s="33">
        <f t="shared" si="1965"/>
        <v>5.6558928596733274E-3</v>
      </c>
      <c r="K858" s="33">
        <f t="shared" ref="K858:K860" si="1966">I858+J858*H858</f>
        <v>0.42698719476094543</v>
      </c>
      <c r="L858" s="33">
        <f>$CE$4-$CE$7*SUMPRODUCT($B$4:$CD$4,Q859:CS859)</f>
        <v>0</v>
      </c>
      <c r="M858" s="39" t="s">
        <v>375</v>
      </c>
      <c r="O858" s="47">
        <f t="shared" ref="O858:O859" si="1967">SUM(Q858:CS858)</f>
        <v>103.79476315504535</v>
      </c>
      <c r="P858" s="39" t="s">
        <v>365</v>
      </c>
      <c r="Q858" s="33">
        <f>EXP(Q857)</f>
        <v>2.5776923779511769</v>
      </c>
      <c r="R858" s="33">
        <f>EXP(R857)</f>
        <v>1.621823638337853</v>
      </c>
      <c r="S858" s="33">
        <f t="shared" ref="S858:CD858" si="1968">EXP(S857)</f>
        <v>1.0204134272849412</v>
      </c>
      <c r="T858" s="33">
        <f t="shared" si="1968"/>
        <v>1.6901688766440897</v>
      </c>
      <c r="U858" s="33">
        <f t="shared" si="1968"/>
        <v>1.0634146496189227</v>
      </c>
      <c r="V858" s="33">
        <f t="shared" si="1968"/>
        <v>0.66907557738815671</v>
      </c>
      <c r="W858" s="33">
        <f t="shared" si="1968"/>
        <v>1.1082279856244546</v>
      </c>
      <c r="X858" s="33">
        <f t="shared" si="1968"/>
        <v>0.69727107824319512</v>
      </c>
      <c r="Y858" s="33">
        <f t="shared" si="1968"/>
        <v>0.43870662251907988</v>
      </c>
      <c r="Z858" s="33">
        <f t="shared" si="1968"/>
        <v>3.7168762419801284</v>
      </c>
      <c r="AA858" s="33">
        <f t="shared" si="1968"/>
        <v>2.3385714298503903</v>
      </c>
      <c r="AB858" s="33">
        <f t="shared" si="1968"/>
        <v>1.4713743413740863</v>
      </c>
      <c r="AC858" s="33">
        <f t="shared" si="1968"/>
        <v>2.4371211228571377</v>
      </c>
      <c r="AD858" s="33">
        <f t="shared" si="1968"/>
        <v>1.5333794987917913</v>
      </c>
      <c r="AE858" s="33">
        <f t="shared" si="1968"/>
        <v>0.96476644729027439</v>
      </c>
      <c r="AF858" s="33">
        <f t="shared" si="1968"/>
        <v>1.5979976143386994</v>
      </c>
      <c r="AG858" s="33">
        <f t="shared" si="1968"/>
        <v>1.0054226513258078</v>
      </c>
      <c r="AH858" s="33">
        <f t="shared" si="1968"/>
        <v>0.63258837105169763</v>
      </c>
      <c r="AI858" s="33">
        <f t="shared" si="1968"/>
        <v>6.0549066572089423</v>
      </c>
      <c r="AJ858" s="33">
        <f t="shared" si="1968"/>
        <v>3.8096053775027645</v>
      </c>
      <c r="AK858" s="33">
        <f t="shared" si="1968"/>
        <v>2.3969144288985471</v>
      </c>
      <c r="AL858" s="33">
        <f t="shared" si="1968"/>
        <v>3.9701458834020302</v>
      </c>
      <c r="AM858" s="33">
        <f t="shared" si="1968"/>
        <v>2.4979227530900845</v>
      </c>
      <c r="AN858" s="33">
        <f t="shared" si="1968"/>
        <v>1.5716344597036314</v>
      </c>
      <c r="AO858" s="33">
        <f t="shared" si="1968"/>
        <v>2.6031876671010048</v>
      </c>
      <c r="AP858" s="33">
        <f t="shared" si="1968"/>
        <v>1.6378646768120848</v>
      </c>
      <c r="AQ858" s="33">
        <f t="shared" si="1968"/>
        <v>1.0305060727858271</v>
      </c>
      <c r="AR858" s="33">
        <f t="shared" si="1968"/>
        <v>1.5815767280475905</v>
      </c>
      <c r="AS858" s="33">
        <f t="shared" si="1968"/>
        <v>0.9950910144799302</v>
      </c>
      <c r="AT858" s="33">
        <f t="shared" si="1968"/>
        <v>0.62608794726075456</v>
      </c>
      <c r="AU858" s="33">
        <f t="shared" si="1968"/>
        <v>1.0370251255098608</v>
      </c>
      <c r="AV858" s="33">
        <f t="shared" si="1968"/>
        <v>0.65247190723315496</v>
      </c>
      <c r="AW858" s="33">
        <f t="shared" si="1968"/>
        <v>0.41052003394726111</v>
      </c>
      <c r="AX858" s="33">
        <f t="shared" si="1968"/>
        <v>0.67996771314807958</v>
      </c>
      <c r="AY858" s="33">
        <f t="shared" si="1968"/>
        <v>0.42781975068980688</v>
      </c>
      <c r="AZ858" s="33">
        <f t="shared" si="1968"/>
        <v>0.26917416156850565</v>
      </c>
      <c r="BA858" s="33">
        <f t="shared" si="1968"/>
        <v>2.2805378235323692</v>
      </c>
      <c r="BB858" s="33">
        <f t="shared" si="1968"/>
        <v>1.4348609562434025</v>
      </c>
      <c r="BC858" s="33">
        <f t="shared" si="1968"/>
        <v>0.90278088901098585</v>
      </c>
      <c r="BD858" s="33">
        <f t="shared" si="1968"/>
        <v>1.495327403810583</v>
      </c>
      <c r="BE858" s="33">
        <f t="shared" si="1968"/>
        <v>0.94082496084422584</v>
      </c>
      <c r="BF858" s="33">
        <f t="shared" si="1968"/>
        <v>0.59194501798862476</v>
      </c>
      <c r="BG858" s="33">
        <f t="shared" si="1968"/>
        <v>0.98047224716646353</v>
      </c>
      <c r="BH858" s="33">
        <f t="shared" si="1968"/>
        <v>0.61689016144459541</v>
      </c>
      <c r="BI858" s="33">
        <f t="shared" si="1968"/>
        <v>0.3881328333228477</v>
      </c>
      <c r="BJ858" s="33">
        <f t="shared" si="1968"/>
        <v>3.7150668332090144</v>
      </c>
      <c r="BK858" s="33">
        <f t="shared" si="1968"/>
        <v>2.3374329922534494</v>
      </c>
      <c r="BL858" s="33">
        <f t="shared" si="1968"/>
        <v>1.4706580631163373</v>
      </c>
      <c r="BM858" s="33">
        <f t="shared" si="1968"/>
        <v>2.4359347103836315</v>
      </c>
      <c r="BN858" s="33">
        <f t="shared" si="1968"/>
        <v>1.532633035865955</v>
      </c>
      <c r="BO858" s="33">
        <f t="shared" si="1968"/>
        <v>0.96429679031001581</v>
      </c>
      <c r="BP858" s="33">
        <f t="shared" si="1968"/>
        <v>1.5972196947332669</v>
      </c>
      <c r="BQ858" s="33">
        <f t="shared" si="1968"/>
        <v>1.0049332025399058</v>
      </c>
      <c r="BR858" s="33">
        <f t="shared" si="1968"/>
        <v>0.63228042134539386</v>
      </c>
      <c r="BS858" s="33">
        <f t="shared" si="1968"/>
        <v>0.97039699853164563</v>
      </c>
      <c r="BT858" s="33">
        <f t="shared" si="1968"/>
        <v>0.61055105110782715</v>
      </c>
      <c r="BU858" s="33">
        <f t="shared" si="1968"/>
        <v>0.38414441365022017</v>
      </c>
      <c r="BV858" s="33">
        <f t="shared" si="1968"/>
        <v>0.63628027104252571</v>
      </c>
      <c r="BW858" s="33">
        <f t="shared" si="1968"/>
        <v>0.40033263589233831</v>
      </c>
      <c r="BX858" s="33">
        <f t="shared" si="1968"/>
        <v>0.25187991307339491</v>
      </c>
      <c r="BY858" s="33">
        <f t="shared" si="1968"/>
        <v>0.41720304569217748</v>
      </c>
      <c r="BZ858" s="33">
        <f t="shared" si="1968"/>
        <v>0.26249437957679234</v>
      </c>
      <c r="CA858" s="33">
        <f t="shared" si="1968"/>
        <v>0.16515531231342848</v>
      </c>
      <c r="CB858" s="33">
        <f t="shared" si="1968"/>
        <v>1.3992536813092964</v>
      </c>
      <c r="CC858" s="33">
        <f t="shared" si="1968"/>
        <v>0.88037762604644676</v>
      </c>
      <c r="CD858" s="33">
        <f t="shared" si="1968"/>
        <v>0.55391297146200191</v>
      </c>
      <c r="CE858" s="33">
        <f t="shared" ref="CE858:CS858" si="1969">EXP(CE857)</f>
        <v>0.91747760241211918</v>
      </c>
      <c r="CF858" s="33">
        <f t="shared" si="1969"/>
        <v>0.57725540718718626</v>
      </c>
      <c r="CG858" s="33">
        <f t="shared" si="1969"/>
        <v>0.36319557474838976</v>
      </c>
      <c r="CH858" s="33">
        <f t="shared" si="1969"/>
        <v>0.60158151604092425</v>
      </c>
      <c r="CI858" s="33">
        <f t="shared" si="1969"/>
        <v>0.37850099237899543</v>
      </c>
      <c r="CJ858" s="33">
        <f t="shared" si="1969"/>
        <v>0.23814395457944643</v>
      </c>
      <c r="CK858" s="33">
        <f t="shared" si="1969"/>
        <v>2.2794276372167341</v>
      </c>
      <c r="CL858" s="33">
        <f t="shared" si="1969"/>
        <v>1.4341624530298083</v>
      </c>
      <c r="CM858" s="33">
        <f t="shared" si="1969"/>
        <v>0.90234140715777789</v>
      </c>
      <c r="CN858" s="33">
        <f t="shared" si="1969"/>
        <v>1.4945994649866903</v>
      </c>
      <c r="CO858" s="33">
        <f t="shared" si="1969"/>
        <v>0.9403669587948148</v>
      </c>
      <c r="CP858" s="33">
        <f t="shared" si="1969"/>
        <v>0.5916568538319954</v>
      </c>
      <c r="CQ858" s="33">
        <f t="shared" si="1969"/>
        <v>0.9799949444616225</v>
      </c>
      <c r="CR858" s="33">
        <f t="shared" si="1969"/>
        <v>0.61658985376786279</v>
      </c>
      <c r="CS858" s="33">
        <f t="shared" si="1969"/>
        <v>0.38794388677008401</v>
      </c>
    </row>
    <row r="859" spans="2:97" ht="13.9" thickTop="1" thickBot="1" x14ac:dyDescent="0.4">
      <c r="H859" s="32">
        <f t="shared" ref="H859:H860" si="1970">H858</f>
        <v>1.0901754738135295E-15</v>
      </c>
      <c r="I859" s="32">
        <f t="shared" ref="I859:J859" si="1971">I854</f>
        <v>-0.4220661205932334</v>
      </c>
      <c r="J859" s="32">
        <f t="shared" si="1971"/>
        <v>6.9017040391105818E-3</v>
      </c>
      <c r="K859" s="32">
        <f t="shared" si="1966"/>
        <v>-0.4220661205932334</v>
      </c>
      <c r="L859" s="32">
        <f>$CE$5-$CE$7*SUMPRODUCT($B$5:$CD$5,Q859:CS859)</f>
        <v>0</v>
      </c>
      <c r="M859" s="32">
        <f>SUMPRODUCT($B$7:$CD$7, LN(Q859:CS859))</f>
        <v>-2480.3390488774944</v>
      </c>
      <c r="O859" s="48">
        <f t="shared" si="1967"/>
        <v>1.0000000000000007</v>
      </c>
      <c r="P859" s="39" t="s">
        <v>366</v>
      </c>
      <c r="Q859" s="32">
        <f t="shared" ref="Q859:AV859" si="1972">Q858/$O858</f>
        <v>2.4834512836651512E-2</v>
      </c>
      <c r="R859" s="32">
        <f t="shared" si="1972"/>
        <v>1.5625293502671458E-2</v>
      </c>
      <c r="S859" s="32">
        <f t="shared" si="1972"/>
        <v>9.8310685073839405E-3</v>
      </c>
      <c r="T859" s="32">
        <f t="shared" si="1972"/>
        <v>1.6283758691364503E-2</v>
      </c>
      <c r="U859" s="32">
        <f t="shared" si="1972"/>
        <v>1.0245359373578679E-2</v>
      </c>
      <c r="V859" s="32">
        <f t="shared" si="1972"/>
        <v>6.4461400272065048E-3</v>
      </c>
      <c r="W859" s="32">
        <f t="shared" si="1972"/>
        <v>1.0677108863084147E-2</v>
      </c>
      <c r="X859" s="32">
        <f t="shared" si="1972"/>
        <v>6.7177866883479809E-3</v>
      </c>
      <c r="Y859" s="32">
        <f t="shared" si="1972"/>
        <v>4.2266739591067205E-3</v>
      </c>
      <c r="Z859" s="32">
        <f t="shared" si="1972"/>
        <v>3.5809862935261734E-2</v>
      </c>
      <c r="AA859" s="32">
        <f t="shared" si="1972"/>
        <v>2.2530726587401198E-2</v>
      </c>
      <c r="AB859" s="32">
        <f t="shared" si="1972"/>
        <v>1.4175805181771972E-2</v>
      </c>
      <c r="AC859" s="32">
        <f t="shared" si="1972"/>
        <v>2.3480193497013361E-2</v>
      </c>
      <c r="AD859" s="32">
        <f t="shared" si="1972"/>
        <v>1.4773187511409196E-2</v>
      </c>
      <c r="AE859" s="32">
        <f t="shared" si="1972"/>
        <v>9.294943386008182E-3</v>
      </c>
      <c r="AF859" s="32">
        <f t="shared" si="1972"/>
        <v>1.5395744118146509E-2</v>
      </c>
      <c r="AG859" s="32">
        <f t="shared" si="1972"/>
        <v>9.6866414139212317E-3</v>
      </c>
      <c r="AH859" s="32">
        <f t="shared" si="1972"/>
        <v>6.094607780035656E-3</v>
      </c>
      <c r="AI859" s="32">
        <f t="shared" si="1972"/>
        <v>5.8335377172780034E-2</v>
      </c>
      <c r="AJ859" s="32">
        <f t="shared" si="1972"/>
        <v>3.6703252280773514E-2</v>
      </c>
      <c r="AK859" s="32">
        <f t="shared" si="1972"/>
        <v>2.3092826227833017E-2</v>
      </c>
      <c r="AL859" s="32">
        <f t="shared" si="1972"/>
        <v>3.8249963319166226E-2</v>
      </c>
      <c r="AM859" s="32">
        <f t="shared" si="1972"/>
        <v>2.4065980567427724E-2</v>
      </c>
      <c r="AN859" s="32">
        <f t="shared" si="1972"/>
        <v>1.5141751008728383E-2</v>
      </c>
      <c r="AO859" s="32">
        <f t="shared" si="1972"/>
        <v>2.508014458506394E-2</v>
      </c>
      <c r="AP859" s="32">
        <f t="shared" si="1972"/>
        <v>1.5779839242616646E-2</v>
      </c>
      <c r="AQ859" s="32">
        <f t="shared" si="1972"/>
        <v>9.9283050653190437E-3</v>
      </c>
      <c r="AR859" s="32">
        <f t="shared" si="1972"/>
        <v>1.5237538773368375E-2</v>
      </c>
      <c r="AS859" s="32">
        <f t="shared" si="1972"/>
        <v>9.5871023183847406E-3</v>
      </c>
      <c r="AT859" s="32">
        <f t="shared" si="1972"/>
        <v>6.0319801137319823E-3</v>
      </c>
      <c r="AU859" s="32">
        <f t="shared" si="1972"/>
        <v>9.9911122101679194E-3</v>
      </c>
      <c r="AV859" s="32">
        <f t="shared" si="1972"/>
        <v>6.2861736700387571E-3</v>
      </c>
      <c r="AW859" s="32">
        <f t="shared" ref="AW859:CB859" si="1973">AW858/$O858</f>
        <v>3.9551131624438437E-3</v>
      </c>
      <c r="AX859" s="32">
        <f t="shared" si="1973"/>
        <v>6.5510791920432949E-3</v>
      </c>
      <c r="AY859" s="32">
        <f t="shared" si="1973"/>
        <v>4.1217855090698863E-3</v>
      </c>
      <c r="AZ859" s="32">
        <f t="shared" si="1973"/>
        <v>2.5933308520240251E-3</v>
      </c>
      <c r="BA859" s="32">
        <f t="shared" si="1973"/>
        <v>2.197160775949528E-2</v>
      </c>
      <c r="BB859" s="32">
        <f t="shared" si="1973"/>
        <v>1.382402071769317E-2</v>
      </c>
      <c r="BC859" s="32">
        <f t="shared" si="1973"/>
        <v>8.6977498822598618E-3</v>
      </c>
      <c r="BD859" s="32">
        <f t="shared" si="1973"/>
        <v>1.4406578505091919E-2</v>
      </c>
      <c r="BE859" s="32">
        <f t="shared" si="1973"/>
        <v>9.0642815903809251E-3</v>
      </c>
      <c r="BF859" s="32">
        <f t="shared" si="1973"/>
        <v>5.7030335634987283E-3</v>
      </c>
      <c r="BG859" s="32">
        <f t="shared" si="1973"/>
        <v>9.4462593040639722E-3</v>
      </c>
      <c r="BH859" s="32">
        <f t="shared" si="1973"/>
        <v>5.9433649896488937E-3</v>
      </c>
      <c r="BI859" s="32">
        <f t="shared" si="1973"/>
        <v>3.7394259741511922E-3</v>
      </c>
      <c r="BJ859" s="32">
        <f t="shared" si="1973"/>
        <v>3.5792430372036832E-2</v>
      </c>
      <c r="BK859" s="32">
        <f t="shared" si="1973"/>
        <v>2.2519758427136306E-2</v>
      </c>
      <c r="BL859" s="32">
        <f t="shared" si="1973"/>
        <v>1.4168904272362129E-2</v>
      </c>
      <c r="BM859" s="32">
        <f t="shared" si="1973"/>
        <v>2.3468763127720702E-2</v>
      </c>
      <c r="BN859" s="32">
        <f t="shared" si="1973"/>
        <v>1.476599579091053E-2</v>
      </c>
      <c r="BO859" s="32">
        <f t="shared" si="1973"/>
        <v>9.2904185240018297E-3</v>
      </c>
      <c r="BP859" s="32">
        <f t="shared" si="1973"/>
        <v>1.5388249331494601E-2</v>
      </c>
      <c r="BQ859" s="32">
        <f t="shared" si="1973"/>
        <v>9.6819258697933373E-3</v>
      </c>
      <c r="BR859" s="32">
        <f t="shared" si="1973"/>
        <v>6.091640870174859E-3</v>
      </c>
      <c r="BS859" s="32">
        <f t="shared" si="1973"/>
        <v>9.3491903544507069E-3</v>
      </c>
      <c r="BT859" s="32">
        <f t="shared" si="1973"/>
        <v>5.8822914812744955E-3</v>
      </c>
      <c r="BU859" s="32">
        <f t="shared" si="1973"/>
        <v>3.7009999538839679E-3</v>
      </c>
      <c r="BV859" s="32">
        <f t="shared" si="1973"/>
        <v>6.1301770118408604E-3</v>
      </c>
      <c r="BW859" s="32">
        <f t="shared" si="1973"/>
        <v>3.8569637207450827E-3</v>
      </c>
      <c r="BX859" s="32">
        <f t="shared" si="1973"/>
        <v>2.4267111886670492E-3</v>
      </c>
      <c r="BY859" s="32">
        <f t="shared" si="1973"/>
        <v>4.0194999536631026E-3</v>
      </c>
      <c r="BZ859" s="32">
        <f t="shared" si="1973"/>
        <v>2.5289751775307442E-3</v>
      </c>
      <c r="CA859" s="32">
        <f t="shared" si="1973"/>
        <v>1.5911719174764596E-3</v>
      </c>
      <c r="CB859" s="32">
        <f t="shared" si="1973"/>
        <v>1.3480966079368911E-2</v>
      </c>
      <c r="CC859" s="32">
        <f t="shared" ref="CC859:CS859" si="1974">CC858/$O858</f>
        <v>8.4819079429986882E-3</v>
      </c>
      <c r="CD859" s="32">
        <f t="shared" si="1974"/>
        <v>5.3366177119609027E-3</v>
      </c>
      <c r="CE859" s="32">
        <f t="shared" si="1974"/>
        <v>8.839343860167782E-3</v>
      </c>
      <c r="CF859" s="32">
        <f t="shared" si="1974"/>
        <v>5.5615080148590955E-3</v>
      </c>
      <c r="CG859" s="32">
        <f t="shared" si="1974"/>
        <v>3.4991705140832554E-3</v>
      </c>
      <c r="CH859" s="32">
        <f t="shared" si="1974"/>
        <v>5.7958754156247818E-3</v>
      </c>
      <c r="CI859" s="32">
        <f t="shared" si="1974"/>
        <v>3.6466289904588207E-3</v>
      </c>
      <c r="CJ859" s="32">
        <f t="shared" si="1974"/>
        <v>2.2943735053734308E-3</v>
      </c>
      <c r="CK859" s="32">
        <f t="shared" si="1974"/>
        <v>2.1960911783302565E-2</v>
      </c>
      <c r="CL859" s="32">
        <f t="shared" si="1974"/>
        <v>1.3817291060123155E-2</v>
      </c>
      <c r="CM859" s="32">
        <f t="shared" si="1974"/>
        <v>8.6935157394201941E-3</v>
      </c>
      <c r="CN859" s="32">
        <f t="shared" si="1974"/>
        <v>1.439956525315352E-2</v>
      </c>
      <c r="CO859" s="32">
        <f t="shared" si="1974"/>
        <v>9.0598690166104456E-3</v>
      </c>
      <c r="CP859" s="32">
        <f t="shared" si="1974"/>
        <v>5.7002572754869824E-3</v>
      </c>
      <c r="CQ859" s="32">
        <f t="shared" si="1974"/>
        <v>9.4416607801083088E-3</v>
      </c>
      <c r="CR859" s="32">
        <f t="shared" si="1974"/>
        <v>5.9404717061382019E-3</v>
      </c>
      <c r="CS859" s="32">
        <f t="shared" si="1974"/>
        <v>3.737605587967725E-3</v>
      </c>
    </row>
    <row r="860" spans="2:97" ht="13.15" thickTop="1" x14ac:dyDescent="0.35">
      <c r="H860" s="34">
        <f t="shared" si="1970"/>
        <v>1.0901754738135295E-15</v>
      </c>
      <c r="I860" s="34">
        <f t="shared" ref="I860:J860" si="1975">I855</f>
        <v>-0.46334335275036292</v>
      </c>
      <c r="J860" s="34">
        <f t="shared" si="1975"/>
        <v>-8.8836803962226429E-3</v>
      </c>
      <c r="K860" s="34">
        <f t="shared" si="1966"/>
        <v>-0.46334335275036292</v>
      </c>
      <c r="L860" s="34">
        <f>$CE$6-$CE$7*SUMPRODUCT($B$6:$CD$6,Q859:CS859)</f>
        <v>0</v>
      </c>
    </row>
    <row r="861" spans="2:97" ht="13.5" thickBot="1" x14ac:dyDescent="0.4">
      <c r="B861" s="39" t="s">
        <v>367</v>
      </c>
      <c r="D861" s="39" t="s">
        <v>368</v>
      </c>
      <c r="E861" s="39" t="s">
        <v>369</v>
      </c>
      <c r="F861" s="39" t="s">
        <v>370</v>
      </c>
      <c r="H861" s="39" t="s">
        <v>347</v>
      </c>
      <c r="I861" s="39" t="s">
        <v>371</v>
      </c>
      <c r="J861" s="39" t="s">
        <v>372</v>
      </c>
      <c r="K861" s="39" t="s">
        <v>349</v>
      </c>
      <c r="L861" s="39" t="s">
        <v>373</v>
      </c>
      <c r="M861" s="39" t="s">
        <v>374</v>
      </c>
      <c r="O861" s="45" t="s">
        <v>336</v>
      </c>
    </row>
    <row r="862" spans="2:97" ht="13.9" thickTop="1" thickBot="1" x14ac:dyDescent="0.4">
      <c r="B862" s="32">
        <f>1+B857</f>
        <v>3</v>
      </c>
      <c r="D862" s="32">
        <f>IF(F857,IF(M862&lt;0,D857,H862),E857)</f>
        <v>5.4508773690676473E-16</v>
      </c>
      <c r="E862" s="32">
        <f>IF(F857,IF(M862&lt;0,H862,E857),H862)</f>
        <v>1.0901754738135295E-15</v>
      </c>
      <c r="F862" s="32" t="b">
        <f>OR(F857,M862*M857&lt;=0)</f>
        <v>1</v>
      </c>
      <c r="H862" s="32">
        <f>IF(F857,(D857+E857)/2,2*H857)</f>
        <v>5.4508773690676473E-16</v>
      </c>
      <c r="I862" s="32">
        <f>I857</f>
        <v>-0.48847229296152955</v>
      </c>
      <c r="J862" s="32">
        <f>J857</f>
        <v>-1</v>
      </c>
      <c r="K862" s="32">
        <f>I862+J862*H862</f>
        <v>-0.48847229296153011</v>
      </c>
      <c r="L862" s="32">
        <f>$CE$3-$CE$7*SUMPRODUCT($B$3:$CD$3,Q864:CS864)</f>
        <v>0</v>
      </c>
      <c r="M862" s="32">
        <f>SUMPRODUCT(L862:L865,J862:J865)</f>
        <v>0</v>
      </c>
      <c r="O862" s="46">
        <f>SUM(Q862:CS862)</f>
        <v>-1.646950608363648</v>
      </c>
      <c r="P862" s="39" t="s">
        <v>363</v>
      </c>
      <c r="Q862" s="32">
        <f t="shared" ref="Q862:AV862" si="1976">SUMPRODUCT(B$3:B$6,$K862:$K865)</f>
        <v>0.946894571544181</v>
      </c>
      <c r="R862" s="32">
        <f t="shared" si="1976"/>
        <v>0.48355121879381807</v>
      </c>
      <c r="S862" s="32">
        <f t="shared" si="1976"/>
        <v>2.0207866043455147E-2</v>
      </c>
      <c r="T862" s="32">
        <f t="shared" si="1976"/>
        <v>0.52482845095094754</v>
      </c>
      <c r="U862" s="32">
        <f t="shared" si="1976"/>
        <v>6.1485098200584676E-2</v>
      </c>
      <c r="V862" s="32">
        <f t="shared" si="1976"/>
        <v>-0.40185825454977825</v>
      </c>
      <c r="W862" s="32">
        <f t="shared" si="1976"/>
        <v>0.1027623303577142</v>
      </c>
      <c r="X862" s="32">
        <f t="shared" si="1976"/>
        <v>-0.36058102239264872</v>
      </c>
      <c r="Y862" s="32">
        <f t="shared" si="1976"/>
        <v>-0.82392437514301164</v>
      </c>
      <c r="Z862" s="32">
        <f t="shared" si="1976"/>
        <v>1.3128835956249914</v>
      </c>
      <c r="AA862" s="32">
        <f t="shared" si="1976"/>
        <v>0.84954024287462837</v>
      </c>
      <c r="AB862" s="32">
        <f t="shared" si="1976"/>
        <v>0.38619689012426545</v>
      </c>
      <c r="AC862" s="32">
        <f t="shared" si="1976"/>
        <v>0.8908174750317579</v>
      </c>
      <c r="AD862" s="32">
        <f t="shared" si="1976"/>
        <v>0.42747412228139503</v>
      </c>
      <c r="AE862" s="32">
        <f t="shared" si="1976"/>
        <v>-3.5869230468967894E-2</v>
      </c>
      <c r="AF862" s="32">
        <f t="shared" si="1976"/>
        <v>0.46875135443852456</v>
      </c>
      <c r="AG862" s="32">
        <f t="shared" si="1976"/>
        <v>5.4080016881616344E-3</v>
      </c>
      <c r="AH862" s="32">
        <f t="shared" si="1976"/>
        <v>-0.45793535106220129</v>
      </c>
      <c r="AI862" s="32">
        <f t="shared" si="1976"/>
        <v>1.800868961066072</v>
      </c>
      <c r="AJ862" s="32">
        <f t="shared" si="1976"/>
        <v>1.337525608315709</v>
      </c>
      <c r="AK862" s="32">
        <f t="shared" si="1976"/>
        <v>0.87418225556534601</v>
      </c>
      <c r="AL862" s="32">
        <f t="shared" si="1976"/>
        <v>1.3788028404728385</v>
      </c>
      <c r="AM862" s="32">
        <f t="shared" si="1976"/>
        <v>0.91545948772247554</v>
      </c>
      <c r="AN862" s="32">
        <f t="shared" si="1976"/>
        <v>0.45211613497211262</v>
      </c>
      <c r="AO862" s="32">
        <f t="shared" si="1976"/>
        <v>0.95673671987960507</v>
      </c>
      <c r="AP862" s="32">
        <f t="shared" si="1976"/>
        <v>0.49339336712924214</v>
      </c>
      <c r="AQ862" s="32">
        <f t="shared" si="1976"/>
        <v>3.005001437887922E-2</v>
      </c>
      <c r="AR862" s="32">
        <f t="shared" si="1976"/>
        <v>0.45842227858265089</v>
      </c>
      <c r="AS862" s="32">
        <f t="shared" si="1976"/>
        <v>-4.9210741677120362E-3</v>
      </c>
      <c r="AT862" s="32">
        <f t="shared" si="1976"/>
        <v>-0.46826442691807496</v>
      </c>
      <c r="AU862" s="32">
        <f t="shared" si="1976"/>
        <v>3.6356157989417492E-2</v>
      </c>
      <c r="AV862" s="32">
        <f t="shared" si="1976"/>
        <v>-0.42698719476094543</v>
      </c>
      <c r="AW862" s="32">
        <f t="shared" ref="AW862:CB862" si="1977">SUMPRODUCT(AH$3:AH$6,$K862:$K865)</f>
        <v>-0.89033054751130836</v>
      </c>
      <c r="AX862" s="32">
        <f t="shared" si="1977"/>
        <v>-0.3857099626038159</v>
      </c>
      <c r="AY862" s="32">
        <f t="shared" si="1977"/>
        <v>-0.84905331535417883</v>
      </c>
      <c r="AZ862" s="32">
        <f t="shared" si="1977"/>
        <v>-1.3123966681045418</v>
      </c>
      <c r="BA862" s="32">
        <f t="shared" si="1977"/>
        <v>0.82441130266346119</v>
      </c>
      <c r="BB862" s="32">
        <f t="shared" si="1977"/>
        <v>0.36106794991309832</v>
      </c>
      <c r="BC862" s="32">
        <f t="shared" si="1977"/>
        <v>-0.10227540283726461</v>
      </c>
      <c r="BD862" s="32">
        <f t="shared" si="1977"/>
        <v>0.40234518207022785</v>
      </c>
      <c r="BE862" s="32">
        <f t="shared" si="1977"/>
        <v>-6.0998170680135057E-2</v>
      </c>
      <c r="BF862" s="32">
        <f t="shared" si="1977"/>
        <v>-0.524341523430498</v>
      </c>
      <c r="BG862" s="32">
        <f t="shared" si="1977"/>
        <v>-1.9720938523005549E-2</v>
      </c>
      <c r="BH862" s="32">
        <f t="shared" si="1977"/>
        <v>-0.48306429127336847</v>
      </c>
      <c r="BI862" s="32">
        <f t="shared" si="1977"/>
        <v>-0.94640764402373145</v>
      </c>
      <c r="BJ862" s="32">
        <f t="shared" si="1977"/>
        <v>1.3123966681045418</v>
      </c>
      <c r="BK862" s="32">
        <f t="shared" si="1977"/>
        <v>0.84905331535417883</v>
      </c>
      <c r="BL862" s="32">
        <f t="shared" si="1977"/>
        <v>0.3857099626038159</v>
      </c>
      <c r="BM862" s="32">
        <f t="shared" si="1977"/>
        <v>0.89033054751130836</v>
      </c>
      <c r="BN862" s="32">
        <f t="shared" si="1977"/>
        <v>0.42698719476094543</v>
      </c>
      <c r="BO862" s="32">
        <f t="shared" si="1977"/>
        <v>-3.6356157989417492E-2</v>
      </c>
      <c r="BP862" s="32">
        <f t="shared" si="1977"/>
        <v>0.46826442691807496</v>
      </c>
      <c r="BQ862" s="32">
        <f t="shared" si="1977"/>
        <v>4.9210741677120362E-3</v>
      </c>
      <c r="BR862" s="32">
        <f t="shared" si="1977"/>
        <v>-0.45842227858265089</v>
      </c>
      <c r="BS862" s="32">
        <f t="shared" si="1977"/>
        <v>-3.005001437887922E-2</v>
      </c>
      <c r="BT862" s="32">
        <f t="shared" si="1977"/>
        <v>-0.49339336712924214</v>
      </c>
      <c r="BU862" s="32">
        <f t="shared" si="1977"/>
        <v>-0.95673671987960507</v>
      </c>
      <c r="BV862" s="32">
        <f t="shared" si="1977"/>
        <v>-0.45211613497211262</v>
      </c>
      <c r="BW862" s="32">
        <f t="shared" si="1977"/>
        <v>-0.91545948772247554</v>
      </c>
      <c r="BX862" s="32">
        <f t="shared" si="1977"/>
        <v>-1.3788028404728385</v>
      </c>
      <c r="BY862" s="32">
        <f t="shared" si="1977"/>
        <v>-0.87418225556534601</v>
      </c>
      <c r="BZ862" s="32">
        <f t="shared" si="1977"/>
        <v>-1.337525608315709</v>
      </c>
      <c r="CA862" s="32">
        <f t="shared" si="1977"/>
        <v>-1.800868961066072</v>
      </c>
      <c r="CB862" s="32">
        <f t="shared" si="1977"/>
        <v>0.33593900970193113</v>
      </c>
      <c r="CC862" s="32">
        <f t="shared" ref="CC862:CS862" si="1978">SUMPRODUCT(BN$3:BN$6,$K862:$K865)</f>
        <v>-0.12740434304843179</v>
      </c>
      <c r="CD862" s="32">
        <f t="shared" si="1978"/>
        <v>-0.59074769579879471</v>
      </c>
      <c r="CE862" s="32">
        <f t="shared" si="1978"/>
        <v>-8.6127110891302261E-2</v>
      </c>
      <c r="CF862" s="32">
        <f t="shared" si="1978"/>
        <v>-0.54947046364166519</v>
      </c>
      <c r="CG862" s="32">
        <f t="shared" si="1978"/>
        <v>-1.0128138163920282</v>
      </c>
      <c r="CH862" s="32">
        <f t="shared" si="1978"/>
        <v>-0.50819323148453566</v>
      </c>
      <c r="CI862" s="32">
        <f t="shared" si="1978"/>
        <v>-0.97153658423489864</v>
      </c>
      <c r="CJ862" s="32">
        <f t="shared" si="1978"/>
        <v>-1.4348799369852616</v>
      </c>
      <c r="CK862" s="32">
        <f t="shared" si="1978"/>
        <v>0.82392437514301164</v>
      </c>
      <c r="CL862" s="32">
        <f t="shared" si="1978"/>
        <v>0.36058102239264872</v>
      </c>
      <c r="CM862" s="32">
        <f t="shared" si="1978"/>
        <v>-0.1027623303577142</v>
      </c>
      <c r="CN862" s="32">
        <f t="shared" si="1978"/>
        <v>0.40185825454977825</v>
      </c>
      <c r="CO862" s="32">
        <f t="shared" si="1978"/>
        <v>-6.1485098200584676E-2</v>
      </c>
      <c r="CP862" s="32">
        <f t="shared" si="1978"/>
        <v>-0.52482845095094754</v>
      </c>
      <c r="CQ862" s="32">
        <f t="shared" si="1978"/>
        <v>-2.0207866043455147E-2</v>
      </c>
      <c r="CR862" s="32">
        <f t="shared" si="1978"/>
        <v>-0.48355121879381807</v>
      </c>
      <c r="CS862" s="32">
        <f t="shared" si="1978"/>
        <v>-0.946894571544181</v>
      </c>
    </row>
    <row r="863" spans="2:97" ht="13.9" thickTop="1" thickBot="1" x14ac:dyDescent="0.4">
      <c r="H863" s="33">
        <f>H862</f>
        <v>5.4508773690676473E-16</v>
      </c>
      <c r="I863" s="33">
        <f t="shared" ref="I863:J863" si="1979">I858</f>
        <v>0.42698719476094543</v>
      </c>
      <c r="J863" s="33">
        <f t="shared" si="1979"/>
        <v>5.6558928596733274E-3</v>
      </c>
      <c r="K863" s="33">
        <f t="shared" ref="K863:K865" si="1980">I863+J863*H863</f>
        <v>0.42698719476094543</v>
      </c>
      <c r="L863" s="33">
        <f>$CE$4-$CE$7*SUMPRODUCT($B$4:$CD$4,Q864:CS864)</f>
        <v>0</v>
      </c>
      <c r="M863" s="39" t="s">
        <v>375</v>
      </c>
      <c r="O863" s="47">
        <f t="shared" ref="O863:O864" si="1981">SUM(Q863:CS863)</f>
        <v>103.79476315504535</v>
      </c>
      <c r="P863" s="39" t="s">
        <v>365</v>
      </c>
      <c r="Q863" s="33">
        <f>EXP(Q862)</f>
        <v>2.5776923779511756</v>
      </c>
      <c r="R863" s="33">
        <f>EXP(R862)</f>
        <v>1.6218236383378521</v>
      </c>
      <c r="S863" s="33">
        <f t="shared" ref="S863:CD863" si="1982">EXP(S862)</f>
        <v>1.0204134272849408</v>
      </c>
      <c r="T863" s="33">
        <f t="shared" si="1982"/>
        <v>1.6901688766440885</v>
      </c>
      <c r="U863" s="33">
        <f t="shared" si="1982"/>
        <v>1.0634146496189223</v>
      </c>
      <c r="V863" s="33">
        <f t="shared" si="1982"/>
        <v>0.66907557738815637</v>
      </c>
      <c r="W863" s="33">
        <f t="shared" si="1982"/>
        <v>1.1082279856244539</v>
      </c>
      <c r="X863" s="33">
        <f t="shared" si="1982"/>
        <v>0.69727107824319468</v>
      </c>
      <c r="Y863" s="33">
        <f t="shared" si="1982"/>
        <v>0.43870662251907966</v>
      </c>
      <c r="Z863" s="33">
        <f t="shared" si="1982"/>
        <v>3.7168762419801258</v>
      </c>
      <c r="AA863" s="33">
        <f t="shared" si="1982"/>
        <v>2.338571429850389</v>
      </c>
      <c r="AB863" s="33">
        <f t="shared" si="1982"/>
        <v>1.4713743413740852</v>
      </c>
      <c r="AC863" s="33">
        <f t="shared" si="1982"/>
        <v>2.4371211228571359</v>
      </c>
      <c r="AD863" s="33">
        <f t="shared" si="1982"/>
        <v>1.5333794987917904</v>
      </c>
      <c r="AE863" s="33">
        <f t="shared" si="1982"/>
        <v>0.96476644729027383</v>
      </c>
      <c r="AF863" s="33">
        <f t="shared" si="1982"/>
        <v>1.5979976143386985</v>
      </c>
      <c r="AG863" s="33">
        <f t="shared" si="1982"/>
        <v>1.0054226513258073</v>
      </c>
      <c r="AH863" s="33">
        <f t="shared" si="1982"/>
        <v>0.6325883710516973</v>
      </c>
      <c r="AI863" s="33">
        <f t="shared" si="1982"/>
        <v>6.0549066572089396</v>
      </c>
      <c r="AJ863" s="33">
        <f t="shared" si="1982"/>
        <v>3.8096053775027632</v>
      </c>
      <c r="AK863" s="33">
        <f t="shared" si="1982"/>
        <v>2.3969144288985462</v>
      </c>
      <c r="AL863" s="33">
        <f t="shared" si="1982"/>
        <v>3.9701458834020285</v>
      </c>
      <c r="AM863" s="33">
        <f t="shared" si="1982"/>
        <v>2.4979227530900832</v>
      </c>
      <c r="AN863" s="33">
        <f t="shared" si="1982"/>
        <v>1.5716344597036305</v>
      </c>
      <c r="AO863" s="33">
        <f t="shared" si="1982"/>
        <v>2.6031876671010035</v>
      </c>
      <c r="AP863" s="33">
        <f t="shared" si="1982"/>
        <v>1.6378646768120839</v>
      </c>
      <c r="AQ863" s="33">
        <f t="shared" si="1982"/>
        <v>1.0305060727858264</v>
      </c>
      <c r="AR863" s="33">
        <f t="shared" si="1982"/>
        <v>1.5815767280475905</v>
      </c>
      <c r="AS863" s="33">
        <f t="shared" si="1982"/>
        <v>0.9950910144799302</v>
      </c>
      <c r="AT863" s="33">
        <f t="shared" si="1982"/>
        <v>0.62608794726075456</v>
      </c>
      <c r="AU863" s="33">
        <f t="shared" si="1982"/>
        <v>1.0370251255098608</v>
      </c>
      <c r="AV863" s="33">
        <f t="shared" si="1982"/>
        <v>0.65247190723315496</v>
      </c>
      <c r="AW863" s="33">
        <f t="shared" si="1982"/>
        <v>0.41052003394726111</v>
      </c>
      <c r="AX863" s="33">
        <f t="shared" si="1982"/>
        <v>0.67996771314807958</v>
      </c>
      <c r="AY863" s="33">
        <f t="shared" si="1982"/>
        <v>0.42781975068980688</v>
      </c>
      <c r="AZ863" s="33">
        <f t="shared" si="1982"/>
        <v>0.26917416156850565</v>
      </c>
      <c r="BA863" s="33">
        <f t="shared" si="1982"/>
        <v>2.2805378235323692</v>
      </c>
      <c r="BB863" s="33">
        <f t="shared" si="1982"/>
        <v>1.4348609562434025</v>
      </c>
      <c r="BC863" s="33">
        <f t="shared" si="1982"/>
        <v>0.90278088901098585</v>
      </c>
      <c r="BD863" s="33">
        <f t="shared" si="1982"/>
        <v>1.495327403810583</v>
      </c>
      <c r="BE863" s="33">
        <f t="shared" si="1982"/>
        <v>0.94082496084422584</v>
      </c>
      <c r="BF863" s="33">
        <f t="shared" si="1982"/>
        <v>0.59194501798862476</v>
      </c>
      <c r="BG863" s="33">
        <f t="shared" si="1982"/>
        <v>0.98047224716646353</v>
      </c>
      <c r="BH863" s="33">
        <f t="shared" si="1982"/>
        <v>0.61689016144459541</v>
      </c>
      <c r="BI863" s="33">
        <f t="shared" si="1982"/>
        <v>0.3881328333228477</v>
      </c>
      <c r="BJ863" s="33">
        <f t="shared" si="1982"/>
        <v>3.7150668332090144</v>
      </c>
      <c r="BK863" s="33">
        <f t="shared" si="1982"/>
        <v>2.3374329922534494</v>
      </c>
      <c r="BL863" s="33">
        <f t="shared" si="1982"/>
        <v>1.4706580631163373</v>
      </c>
      <c r="BM863" s="33">
        <f t="shared" si="1982"/>
        <v>2.4359347103836315</v>
      </c>
      <c r="BN863" s="33">
        <f t="shared" si="1982"/>
        <v>1.532633035865955</v>
      </c>
      <c r="BO863" s="33">
        <f t="shared" si="1982"/>
        <v>0.96429679031001581</v>
      </c>
      <c r="BP863" s="33">
        <f t="shared" si="1982"/>
        <v>1.5972196947332669</v>
      </c>
      <c r="BQ863" s="33">
        <f t="shared" si="1982"/>
        <v>1.0049332025399058</v>
      </c>
      <c r="BR863" s="33">
        <f t="shared" si="1982"/>
        <v>0.63228042134539386</v>
      </c>
      <c r="BS863" s="33">
        <f t="shared" si="1982"/>
        <v>0.97039699853164607</v>
      </c>
      <c r="BT863" s="33">
        <f t="shared" si="1982"/>
        <v>0.61055105110782748</v>
      </c>
      <c r="BU863" s="33">
        <f t="shared" si="1982"/>
        <v>0.3841444136502204</v>
      </c>
      <c r="BV863" s="33">
        <f t="shared" si="1982"/>
        <v>0.63628027104252605</v>
      </c>
      <c r="BW863" s="33">
        <f t="shared" si="1982"/>
        <v>0.40033263589233853</v>
      </c>
      <c r="BX863" s="33">
        <f t="shared" si="1982"/>
        <v>0.25187991307339502</v>
      </c>
      <c r="BY863" s="33">
        <f t="shared" si="1982"/>
        <v>0.41720304569217764</v>
      </c>
      <c r="BZ863" s="33">
        <f t="shared" si="1982"/>
        <v>0.26249437957679245</v>
      </c>
      <c r="CA863" s="33">
        <f t="shared" si="1982"/>
        <v>0.16515531231342853</v>
      </c>
      <c r="CB863" s="33">
        <f t="shared" si="1982"/>
        <v>1.3992536813092971</v>
      </c>
      <c r="CC863" s="33">
        <f t="shared" si="1982"/>
        <v>0.88037762604644731</v>
      </c>
      <c r="CD863" s="33">
        <f t="shared" si="1982"/>
        <v>0.55391297146200213</v>
      </c>
      <c r="CE863" s="33">
        <f t="shared" ref="CE863:CS863" si="1983">EXP(CE862)</f>
        <v>0.91747760241211973</v>
      </c>
      <c r="CF863" s="33">
        <f t="shared" si="1983"/>
        <v>0.5772554071871866</v>
      </c>
      <c r="CG863" s="33">
        <f t="shared" si="1983"/>
        <v>0.36319557474838993</v>
      </c>
      <c r="CH863" s="33">
        <f t="shared" si="1983"/>
        <v>0.60158151604092447</v>
      </c>
      <c r="CI863" s="33">
        <f t="shared" si="1983"/>
        <v>0.37850099237899565</v>
      </c>
      <c r="CJ863" s="33">
        <f t="shared" si="1983"/>
        <v>0.23814395457944651</v>
      </c>
      <c r="CK863" s="33">
        <f t="shared" si="1983"/>
        <v>2.2794276372167355</v>
      </c>
      <c r="CL863" s="33">
        <f t="shared" si="1983"/>
        <v>1.4341624530298089</v>
      </c>
      <c r="CM863" s="33">
        <f t="shared" si="1983"/>
        <v>0.90234140715777833</v>
      </c>
      <c r="CN863" s="33">
        <f t="shared" si="1983"/>
        <v>1.4945994649866912</v>
      </c>
      <c r="CO863" s="33">
        <f t="shared" si="1983"/>
        <v>0.94036695879481524</v>
      </c>
      <c r="CP863" s="33">
        <f t="shared" si="1983"/>
        <v>0.59165685383199584</v>
      </c>
      <c r="CQ863" s="33">
        <f t="shared" si="1983"/>
        <v>0.97999494446162305</v>
      </c>
      <c r="CR863" s="33">
        <f t="shared" si="1983"/>
        <v>0.61658985376786313</v>
      </c>
      <c r="CS863" s="33">
        <f t="shared" si="1983"/>
        <v>0.38794388677008418</v>
      </c>
    </row>
    <row r="864" spans="2:97" ht="13.9" thickTop="1" thickBot="1" x14ac:dyDescent="0.4">
      <c r="H864" s="32">
        <f t="shared" ref="H864:H865" si="1984">H863</f>
        <v>5.4508773690676473E-16</v>
      </c>
      <c r="I864" s="32">
        <f t="shared" ref="I864:J864" si="1985">I859</f>
        <v>-0.4220661205932334</v>
      </c>
      <c r="J864" s="32">
        <f t="shared" si="1985"/>
        <v>6.9017040391105818E-3</v>
      </c>
      <c r="K864" s="32">
        <f t="shared" si="1980"/>
        <v>-0.4220661205932334</v>
      </c>
      <c r="L864" s="32">
        <f>$CE$5-$CE$7*SUMPRODUCT($B$5:$CD$5,Q864:CS864)</f>
        <v>0</v>
      </c>
      <c r="M864" s="32">
        <f>SUMPRODUCT($B$7:$CD$7, LN(Q864:CS864))</f>
        <v>-2480.3390488774944</v>
      </c>
      <c r="O864" s="48">
        <f t="shared" si="1981"/>
        <v>1.0000000000000002</v>
      </c>
      <c r="P864" s="39" t="s">
        <v>366</v>
      </c>
      <c r="Q864" s="32">
        <f t="shared" ref="Q864:AV864" si="1986">Q863/$O863</f>
        <v>2.4834512836651498E-2</v>
      </c>
      <c r="R864" s="32">
        <f t="shared" si="1986"/>
        <v>1.5625293502671452E-2</v>
      </c>
      <c r="S864" s="32">
        <f t="shared" si="1986"/>
        <v>9.8310685073839353E-3</v>
      </c>
      <c r="T864" s="32">
        <f t="shared" si="1986"/>
        <v>1.6283758691364492E-2</v>
      </c>
      <c r="U864" s="32">
        <f t="shared" si="1986"/>
        <v>1.0245359373578674E-2</v>
      </c>
      <c r="V864" s="32">
        <f t="shared" si="1986"/>
        <v>6.4461400272065013E-3</v>
      </c>
      <c r="W864" s="32">
        <f t="shared" si="1986"/>
        <v>1.0677108863084142E-2</v>
      </c>
      <c r="X864" s="32">
        <f t="shared" si="1986"/>
        <v>6.7177866883479766E-3</v>
      </c>
      <c r="Y864" s="32">
        <f t="shared" si="1986"/>
        <v>4.2266739591067188E-3</v>
      </c>
      <c r="Z864" s="32">
        <f t="shared" si="1986"/>
        <v>3.5809862935261706E-2</v>
      </c>
      <c r="AA864" s="32">
        <f t="shared" si="1986"/>
        <v>2.2530726587401184E-2</v>
      </c>
      <c r="AB864" s="32">
        <f t="shared" si="1986"/>
        <v>1.417580518177196E-2</v>
      </c>
      <c r="AC864" s="32">
        <f t="shared" si="1986"/>
        <v>2.3480193497013344E-2</v>
      </c>
      <c r="AD864" s="32">
        <f t="shared" si="1986"/>
        <v>1.4773187511409188E-2</v>
      </c>
      <c r="AE864" s="32">
        <f t="shared" si="1986"/>
        <v>9.294943386008175E-3</v>
      </c>
      <c r="AF864" s="32">
        <f t="shared" si="1986"/>
        <v>1.5395744118146501E-2</v>
      </c>
      <c r="AG864" s="32">
        <f t="shared" si="1986"/>
        <v>9.6866414139212265E-3</v>
      </c>
      <c r="AH864" s="32">
        <f t="shared" si="1986"/>
        <v>6.0946077800356525E-3</v>
      </c>
      <c r="AI864" s="32">
        <f t="shared" si="1986"/>
        <v>5.8335377172780006E-2</v>
      </c>
      <c r="AJ864" s="32">
        <f t="shared" si="1986"/>
        <v>3.67032522807735E-2</v>
      </c>
      <c r="AK864" s="32">
        <f t="shared" si="1986"/>
        <v>2.3092826227833006E-2</v>
      </c>
      <c r="AL864" s="32">
        <f t="shared" si="1986"/>
        <v>3.8249963319166205E-2</v>
      </c>
      <c r="AM864" s="32">
        <f t="shared" si="1986"/>
        <v>2.4065980567427713E-2</v>
      </c>
      <c r="AN864" s="32">
        <f t="shared" si="1986"/>
        <v>1.5141751008728374E-2</v>
      </c>
      <c r="AO864" s="32">
        <f t="shared" si="1986"/>
        <v>2.508014458506393E-2</v>
      </c>
      <c r="AP864" s="32">
        <f t="shared" si="1986"/>
        <v>1.5779839242616635E-2</v>
      </c>
      <c r="AQ864" s="32">
        <f t="shared" si="1986"/>
        <v>9.9283050653190368E-3</v>
      </c>
      <c r="AR864" s="32">
        <f t="shared" si="1986"/>
        <v>1.5237538773368375E-2</v>
      </c>
      <c r="AS864" s="32">
        <f t="shared" si="1986"/>
        <v>9.5871023183847406E-3</v>
      </c>
      <c r="AT864" s="32">
        <f t="shared" si="1986"/>
        <v>6.0319801137319823E-3</v>
      </c>
      <c r="AU864" s="32">
        <f t="shared" si="1986"/>
        <v>9.9911122101679194E-3</v>
      </c>
      <c r="AV864" s="32">
        <f t="shared" si="1986"/>
        <v>6.2861736700387571E-3</v>
      </c>
      <c r="AW864" s="32">
        <f t="shared" ref="AW864:CB864" si="1987">AW863/$O863</f>
        <v>3.9551131624438437E-3</v>
      </c>
      <c r="AX864" s="32">
        <f t="shared" si="1987"/>
        <v>6.5510791920432949E-3</v>
      </c>
      <c r="AY864" s="32">
        <f t="shared" si="1987"/>
        <v>4.1217855090698863E-3</v>
      </c>
      <c r="AZ864" s="32">
        <f t="shared" si="1987"/>
        <v>2.5933308520240251E-3</v>
      </c>
      <c r="BA864" s="32">
        <f t="shared" si="1987"/>
        <v>2.197160775949528E-2</v>
      </c>
      <c r="BB864" s="32">
        <f t="shared" si="1987"/>
        <v>1.382402071769317E-2</v>
      </c>
      <c r="BC864" s="32">
        <f t="shared" si="1987"/>
        <v>8.6977498822598618E-3</v>
      </c>
      <c r="BD864" s="32">
        <f t="shared" si="1987"/>
        <v>1.4406578505091919E-2</v>
      </c>
      <c r="BE864" s="32">
        <f t="shared" si="1987"/>
        <v>9.0642815903809251E-3</v>
      </c>
      <c r="BF864" s="32">
        <f t="shared" si="1987"/>
        <v>5.7030335634987283E-3</v>
      </c>
      <c r="BG864" s="32">
        <f t="shared" si="1987"/>
        <v>9.4462593040639722E-3</v>
      </c>
      <c r="BH864" s="32">
        <f t="shared" si="1987"/>
        <v>5.9433649896488937E-3</v>
      </c>
      <c r="BI864" s="32">
        <f t="shared" si="1987"/>
        <v>3.7394259741511922E-3</v>
      </c>
      <c r="BJ864" s="32">
        <f t="shared" si="1987"/>
        <v>3.5792430372036832E-2</v>
      </c>
      <c r="BK864" s="32">
        <f t="shared" si="1987"/>
        <v>2.2519758427136306E-2</v>
      </c>
      <c r="BL864" s="32">
        <f t="shared" si="1987"/>
        <v>1.4168904272362129E-2</v>
      </c>
      <c r="BM864" s="32">
        <f t="shared" si="1987"/>
        <v>2.3468763127720702E-2</v>
      </c>
      <c r="BN864" s="32">
        <f t="shared" si="1987"/>
        <v>1.476599579091053E-2</v>
      </c>
      <c r="BO864" s="32">
        <f t="shared" si="1987"/>
        <v>9.2904185240018297E-3</v>
      </c>
      <c r="BP864" s="32">
        <f t="shared" si="1987"/>
        <v>1.5388249331494601E-2</v>
      </c>
      <c r="BQ864" s="32">
        <f t="shared" si="1987"/>
        <v>9.6819258697933373E-3</v>
      </c>
      <c r="BR864" s="32">
        <f t="shared" si="1987"/>
        <v>6.091640870174859E-3</v>
      </c>
      <c r="BS864" s="32">
        <f t="shared" si="1987"/>
        <v>9.3491903544507121E-3</v>
      </c>
      <c r="BT864" s="32">
        <f t="shared" si="1987"/>
        <v>5.882291481274499E-3</v>
      </c>
      <c r="BU864" s="32">
        <f t="shared" si="1987"/>
        <v>3.70099995388397E-3</v>
      </c>
      <c r="BV864" s="32">
        <f t="shared" si="1987"/>
        <v>6.1301770118408639E-3</v>
      </c>
      <c r="BW864" s="32">
        <f t="shared" si="1987"/>
        <v>3.8569637207450849E-3</v>
      </c>
      <c r="BX864" s="32">
        <f t="shared" si="1987"/>
        <v>2.4267111886670501E-3</v>
      </c>
      <c r="BY864" s="32">
        <f t="shared" si="1987"/>
        <v>4.0194999536631044E-3</v>
      </c>
      <c r="BZ864" s="32">
        <f t="shared" si="1987"/>
        <v>2.528975177530745E-3</v>
      </c>
      <c r="CA864" s="32">
        <f t="shared" si="1987"/>
        <v>1.59117191747646E-3</v>
      </c>
      <c r="CB864" s="32">
        <f t="shared" si="1987"/>
        <v>1.3480966079368918E-2</v>
      </c>
      <c r="CC864" s="32">
        <f t="shared" ref="CC864:CS864" si="1988">CC863/$O863</f>
        <v>8.4819079429986934E-3</v>
      </c>
      <c r="CD864" s="32">
        <f t="shared" si="1988"/>
        <v>5.3366177119609053E-3</v>
      </c>
      <c r="CE864" s="32">
        <f t="shared" si="1988"/>
        <v>8.8393438601677872E-3</v>
      </c>
      <c r="CF864" s="32">
        <f t="shared" si="1988"/>
        <v>5.5615080148590989E-3</v>
      </c>
      <c r="CG864" s="32">
        <f t="shared" si="1988"/>
        <v>3.4991705140832571E-3</v>
      </c>
      <c r="CH864" s="32">
        <f t="shared" si="1988"/>
        <v>5.7958754156247844E-3</v>
      </c>
      <c r="CI864" s="32">
        <f t="shared" si="1988"/>
        <v>3.6466289904588229E-3</v>
      </c>
      <c r="CJ864" s="32">
        <f t="shared" si="1988"/>
        <v>2.2943735053734316E-3</v>
      </c>
      <c r="CK864" s="32">
        <f t="shared" si="1988"/>
        <v>2.1960911783302575E-2</v>
      </c>
      <c r="CL864" s="32">
        <f t="shared" si="1988"/>
        <v>1.3817291060123161E-2</v>
      </c>
      <c r="CM864" s="32">
        <f t="shared" si="1988"/>
        <v>8.6935157394201976E-3</v>
      </c>
      <c r="CN864" s="32">
        <f t="shared" si="1988"/>
        <v>1.4399565253153529E-2</v>
      </c>
      <c r="CO864" s="32">
        <f t="shared" si="1988"/>
        <v>9.0598690166104508E-3</v>
      </c>
      <c r="CP864" s="32">
        <f t="shared" si="1988"/>
        <v>5.7002572754869868E-3</v>
      </c>
      <c r="CQ864" s="32">
        <f t="shared" si="1988"/>
        <v>9.441660780108314E-3</v>
      </c>
      <c r="CR864" s="32">
        <f t="shared" si="1988"/>
        <v>5.9404717061382053E-3</v>
      </c>
      <c r="CS864" s="32">
        <f t="shared" si="1988"/>
        <v>3.7376055879677268E-3</v>
      </c>
    </row>
    <row r="865" spans="2:97" ht="13.15" thickTop="1" x14ac:dyDescent="0.35">
      <c r="H865" s="34">
        <f t="shared" si="1984"/>
        <v>5.4508773690676473E-16</v>
      </c>
      <c r="I865" s="34">
        <f t="shared" ref="I865:J865" si="1989">I860</f>
        <v>-0.46334335275036292</v>
      </c>
      <c r="J865" s="34">
        <f t="shared" si="1989"/>
        <v>-8.8836803962226429E-3</v>
      </c>
      <c r="K865" s="34">
        <f t="shared" si="1980"/>
        <v>-0.46334335275036292</v>
      </c>
      <c r="L865" s="34">
        <f>$CE$6-$CE$7*SUMPRODUCT($B$6:$CD$6,Q864:CS864)</f>
        <v>0</v>
      </c>
    </row>
    <row r="866" spans="2:97" ht="13.5" thickBot="1" x14ac:dyDescent="0.4">
      <c r="B866" s="39" t="s">
        <v>367</v>
      </c>
      <c r="D866" s="39" t="s">
        <v>368</v>
      </c>
      <c r="E866" s="39" t="s">
        <v>369</v>
      </c>
      <c r="F866" s="39" t="s">
        <v>370</v>
      </c>
      <c r="H866" s="39" t="s">
        <v>347</v>
      </c>
      <c r="I866" s="39" t="s">
        <v>371</v>
      </c>
      <c r="J866" s="39" t="s">
        <v>372</v>
      </c>
      <c r="K866" s="39" t="s">
        <v>349</v>
      </c>
      <c r="L866" s="39" t="s">
        <v>373</v>
      </c>
      <c r="M866" s="39" t="s">
        <v>374</v>
      </c>
      <c r="O866" s="45" t="s">
        <v>336</v>
      </c>
    </row>
    <row r="867" spans="2:97" ht="13.9" thickTop="1" thickBot="1" x14ac:dyDescent="0.4">
      <c r="B867" s="32">
        <f>1+B862</f>
        <v>4</v>
      </c>
      <c r="D867" s="32">
        <f>IF(F862,IF(M867&lt;0,D862,H867),E862)</f>
        <v>8.1763160536014709E-16</v>
      </c>
      <c r="E867" s="32">
        <f>IF(F862,IF(M867&lt;0,H867,E862),H867)</f>
        <v>1.0901754738135295E-15</v>
      </c>
      <c r="F867" s="32" t="b">
        <f>OR(F862,M867*M862&lt;=0)</f>
        <v>1</v>
      </c>
      <c r="H867" s="32">
        <f>IF(F862,(D862+E862)/2,2*H862)</f>
        <v>8.1763160536014709E-16</v>
      </c>
      <c r="I867" s="32">
        <f>I862</f>
        <v>-0.48847229296152955</v>
      </c>
      <c r="J867" s="32">
        <f>J862</f>
        <v>-1</v>
      </c>
      <c r="K867" s="32">
        <f>I867+J867*H867</f>
        <v>-0.48847229296153039</v>
      </c>
      <c r="L867" s="32">
        <f>$CE$3-$CE$7*SUMPRODUCT($B$3:$CD$3,Q869:CS869)</f>
        <v>0</v>
      </c>
      <c r="M867" s="32">
        <f>SUMPRODUCT(L867:L870,J867:J870)</f>
        <v>0</v>
      </c>
      <c r="O867" s="46">
        <f>SUM(Q867:CS867)</f>
        <v>-1.6469506083636474</v>
      </c>
      <c r="P867" s="39" t="s">
        <v>363</v>
      </c>
      <c r="Q867" s="32">
        <f t="shared" ref="Q867:AV867" si="1990">SUMPRODUCT(B$3:B$6,$K867:$K870)</f>
        <v>0.94689457154418122</v>
      </c>
      <c r="R867" s="32">
        <f t="shared" si="1990"/>
        <v>0.48355121879381835</v>
      </c>
      <c r="S867" s="32">
        <f t="shared" si="1990"/>
        <v>2.0207866043455425E-2</v>
      </c>
      <c r="T867" s="32">
        <f t="shared" si="1990"/>
        <v>0.52482845095094788</v>
      </c>
      <c r="U867" s="32">
        <f t="shared" si="1990"/>
        <v>6.1485098200584953E-2</v>
      </c>
      <c r="V867" s="32">
        <f t="shared" si="1990"/>
        <v>-0.40185825454977797</v>
      </c>
      <c r="W867" s="32">
        <f t="shared" si="1990"/>
        <v>0.10276233035771448</v>
      </c>
      <c r="X867" s="32">
        <f t="shared" si="1990"/>
        <v>-0.36058102239264844</v>
      </c>
      <c r="Y867" s="32">
        <f t="shared" si="1990"/>
        <v>-0.82392437514301142</v>
      </c>
      <c r="Z867" s="32">
        <f t="shared" si="1990"/>
        <v>1.3128835956249916</v>
      </c>
      <c r="AA867" s="32">
        <f t="shared" si="1990"/>
        <v>0.8495402428746287</v>
      </c>
      <c r="AB867" s="32">
        <f t="shared" si="1990"/>
        <v>0.38619689012426578</v>
      </c>
      <c r="AC867" s="32">
        <f t="shared" si="1990"/>
        <v>0.89081747503175823</v>
      </c>
      <c r="AD867" s="32">
        <f t="shared" si="1990"/>
        <v>0.42747412228139531</v>
      </c>
      <c r="AE867" s="32">
        <f t="shared" si="1990"/>
        <v>-3.5869230468967617E-2</v>
      </c>
      <c r="AF867" s="32">
        <f t="shared" si="1990"/>
        <v>0.46875135443852484</v>
      </c>
      <c r="AG867" s="32">
        <f t="shared" si="1990"/>
        <v>5.408001688161912E-3</v>
      </c>
      <c r="AH867" s="32">
        <f t="shared" si="1990"/>
        <v>-0.45793535106220101</v>
      </c>
      <c r="AI867" s="32">
        <f t="shared" si="1990"/>
        <v>1.8008689610660722</v>
      </c>
      <c r="AJ867" s="32">
        <f t="shared" si="1990"/>
        <v>1.3375256083157092</v>
      </c>
      <c r="AK867" s="32">
        <f t="shared" si="1990"/>
        <v>0.87418225556534623</v>
      </c>
      <c r="AL867" s="32">
        <f t="shared" si="1990"/>
        <v>1.3788028404728387</v>
      </c>
      <c r="AM867" s="32">
        <f t="shared" si="1990"/>
        <v>0.91545948772247576</v>
      </c>
      <c r="AN867" s="32">
        <f t="shared" si="1990"/>
        <v>0.45211613497211284</v>
      </c>
      <c r="AO867" s="32">
        <f t="shared" si="1990"/>
        <v>0.95673671987960529</v>
      </c>
      <c r="AP867" s="32">
        <f t="shared" si="1990"/>
        <v>0.49339336712924237</v>
      </c>
      <c r="AQ867" s="32">
        <f t="shared" si="1990"/>
        <v>3.0050014378879442E-2</v>
      </c>
      <c r="AR867" s="32">
        <f t="shared" si="1990"/>
        <v>0.45842227858265089</v>
      </c>
      <c r="AS867" s="32">
        <f t="shared" si="1990"/>
        <v>-4.9210741677120362E-3</v>
      </c>
      <c r="AT867" s="32">
        <f t="shared" si="1990"/>
        <v>-0.46826442691807496</v>
      </c>
      <c r="AU867" s="32">
        <f t="shared" si="1990"/>
        <v>3.6356157989417492E-2</v>
      </c>
      <c r="AV867" s="32">
        <f t="shared" si="1990"/>
        <v>-0.42698719476094543</v>
      </c>
      <c r="AW867" s="32">
        <f t="shared" ref="AW867:CB867" si="1991">SUMPRODUCT(AH$3:AH$6,$K867:$K870)</f>
        <v>-0.89033054751130836</v>
      </c>
      <c r="AX867" s="32">
        <f t="shared" si="1991"/>
        <v>-0.3857099626038159</v>
      </c>
      <c r="AY867" s="32">
        <f t="shared" si="1991"/>
        <v>-0.84905331535417883</v>
      </c>
      <c r="AZ867" s="32">
        <f t="shared" si="1991"/>
        <v>-1.3123966681045418</v>
      </c>
      <c r="BA867" s="32">
        <f t="shared" si="1991"/>
        <v>0.82441130266346119</v>
      </c>
      <c r="BB867" s="32">
        <f t="shared" si="1991"/>
        <v>0.36106794991309832</v>
      </c>
      <c r="BC867" s="32">
        <f t="shared" si="1991"/>
        <v>-0.10227540283726461</v>
      </c>
      <c r="BD867" s="32">
        <f t="shared" si="1991"/>
        <v>0.40234518207022785</v>
      </c>
      <c r="BE867" s="32">
        <f t="shared" si="1991"/>
        <v>-6.0998170680135057E-2</v>
      </c>
      <c r="BF867" s="32">
        <f t="shared" si="1991"/>
        <v>-0.524341523430498</v>
      </c>
      <c r="BG867" s="32">
        <f t="shared" si="1991"/>
        <v>-1.9720938523005549E-2</v>
      </c>
      <c r="BH867" s="32">
        <f t="shared" si="1991"/>
        <v>-0.48306429127336847</v>
      </c>
      <c r="BI867" s="32">
        <f t="shared" si="1991"/>
        <v>-0.94640764402373145</v>
      </c>
      <c r="BJ867" s="32">
        <f t="shared" si="1991"/>
        <v>1.3123966681045418</v>
      </c>
      <c r="BK867" s="32">
        <f t="shared" si="1991"/>
        <v>0.84905331535417883</v>
      </c>
      <c r="BL867" s="32">
        <f t="shared" si="1991"/>
        <v>0.3857099626038159</v>
      </c>
      <c r="BM867" s="32">
        <f t="shared" si="1991"/>
        <v>0.89033054751130836</v>
      </c>
      <c r="BN867" s="32">
        <f t="shared" si="1991"/>
        <v>0.42698719476094543</v>
      </c>
      <c r="BO867" s="32">
        <f t="shared" si="1991"/>
        <v>-3.6356157989417492E-2</v>
      </c>
      <c r="BP867" s="32">
        <f t="shared" si="1991"/>
        <v>0.46826442691807496</v>
      </c>
      <c r="BQ867" s="32">
        <f t="shared" si="1991"/>
        <v>4.9210741677120362E-3</v>
      </c>
      <c r="BR867" s="32">
        <f t="shared" si="1991"/>
        <v>-0.45842227858265089</v>
      </c>
      <c r="BS867" s="32">
        <f t="shared" si="1991"/>
        <v>-3.0050014378879442E-2</v>
      </c>
      <c r="BT867" s="32">
        <f t="shared" si="1991"/>
        <v>-0.49339336712924237</v>
      </c>
      <c r="BU867" s="32">
        <f t="shared" si="1991"/>
        <v>-0.95673671987960529</v>
      </c>
      <c r="BV867" s="32">
        <f t="shared" si="1991"/>
        <v>-0.45211613497211284</v>
      </c>
      <c r="BW867" s="32">
        <f t="shared" si="1991"/>
        <v>-0.91545948772247576</v>
      </c>
      <c r="BX867" s="32">
        <f t="shared" si="1991"/>
        <v>-1.3788028404728387</v>
      </c>
      <c r="BY867" s="32">
        <f t="shared" si="1991"/>
        <v>-0.87418225556534623</v>
      </c>
      <c r="BZ867" s="32">
        <f t="shared" si="1991"/>
        <v>-1.3375256083157092</v>
      </c>
      <c r="CA867" s="32">
        <f t="shared" si="1991"/>
        <v>-1.8008689610660722</v>
      </c>
      <c r="CB867" s="32">
        <f t="shared" si="1991"/>
        <v>0.33593900970193091</v>
      </c>
      <c r="CC867" s="32">
        <f t="shared" ref="CC867:CS867" si="1992">SUMPRODUCT(BN$3:BN$6,$K867:$K870)</f>
        <v>-0.12740434304843201</v>
      </c>
      <c r="CD867" s="32">
        <f t="shared" si="1992"/>
        <v>-0.59074769579879494</v>
      </c>
      <c r="CE867" s="32">
        <f t="shared" si="1992"/>
        <v>-8.6127110891302483E-2</v>
      </c>
      <c r="CF867" s="32">
        <f t="shared" si="1992"/>
        <v>-0.54947046364166541</v>
      </c>
      <c r="CG867" s="32">
        <f t="shared" si="1992"/>
        <v>-1.0128138163920284</v>
      </c>
      <c r="CH867" s="32">
        <f t="shared" si="1992"/>
        <v>-0.50819323148453588</v>
      </c>
      <c r="CI867" s="32">
        <f t="shared" si="1992"/>
        <v>-0.97153658423489886</v>
      </c>
      <c r="CJ867" s="32">
        <f t="shared" si="1992"/>
        <v>-1.4348799369852618</v>
      </c>
      <c r="CK867" s="32">
        <f t="shared" si="1992"/>
        <v>0.82392437514301142</v>
      </c>
      <c r="CL867" s="32">
        <f t="shared" si="1992"/>
        <v>0.36058102239264844</v>
      </c>
      <c r="CM867" s="32">
        <f t="shared" si="1992"/>
        <v>-0.10276233035771448</v>
      </c>
      <c r="CN867" s="32">
        <f t="shared" si="1992"/>
        <v>0.40185825454977797</v>
      </c>
      <c r="CO867" s="32">
        <f t="shared" si="1992"/>
        <v>-6.1485098200584953E-2</v>
      </c>
      <c r="CP867" s="32">
        <f t="shared" si="1992"/>
        <v>-0.52482845095094788</v>
      </c>
      <c r="CQ867" s="32">
        <f t="shared" si="1992"/>
        <v>-2.0207866043455425E-2</v>
      </c>
      <c r="CR867" s="32">
        <f t="shared" si="1992"/>
        <v>-0.48355121879381835</v>
      </c>
      <c r="CS867" s="32">
        <f t="shared" si="1992"/>
        <v>-0.94689457154418122</v>
      </c>
    </row>
    <row r="868" spans="2:97" ht="13.9" thickTop="1" thickBot="1" x14ac:dyDescent="0.4">
      <c r="H868" s="33">
        <f>H867</f>
        <v>8.1763160536014709E-16</v>
      </c>
      <c r="I868" s="33">
        <f t="shared" ref="I868:J868" si="1993">I863</f>
        <v>0.42698719476094543</v>
      </c>
      <c r="J868" s="33">
        <f t="shared" si="1993"/>
        <v>5.6558928596733274E-3</v>
      </c>
      <c r="K868" s="33">
        <f t="shared" ref="K868:K870" si="1994">I868+J868*H868</f>
        <v>0.42698719476094543</v>
      </c>
      <c r="L868" s="33">
        <f>$CE$4-$CE$7*SUMPRODUCT($B$4:$CD$4,Q869:CS869)</f>
        <v>0</v>
      </c>
      <c r="M868" s="39" t="s">
        <v>375</v>
      </c>
      <c r="O868" s="47">
        <f t="shared" ref="O868:O869" si="1995">SUM(Q868:CS868)</f>
        <v>103.79476315504536</v>
      </c>
      <c r="P868" s="39" t="s">
        <v>365</v>
      </c>
      <c r="Q868" s="33">
        <f>EXP(Q867)</f>
        <v>2.5776923779511765</v>
      </c>
      <c r="R868" s="33">
        <f>EXP(R867)</f>
        <v>1.6218236383378526</v>
      </c>
      <c r="S868" s="33">
        <f t="shared" ref="S868:CD868" si="1996">EXP(S867)</f>
        <v>1.020413427284941</v>
      </c>
      <c r="T868" s="33">
        <f t="shared" si="1996"/>
        <v>1.690168876644089</v>
      </c>
      <c r="U868" s="33">
        <f t="shared" si="1996"/>
        <v>1.0634146496189225</v>
      </c>
      <c r="V868" s="33">
        <f t="shared" si="1996"/>
        <v>0.66907557738815659</v>
      </c>
      <c r="W868" s="33">
        <f t="shared" si="1996"/>
        <v>1.1082279856244543</v>
      </c>
      <c r="X868" s="33">
        <f t="shared" si="1996"/>
        <v>0.6972710782431949</v>
      </c>
      <c r="Y868" s="33">
        <f t="shared" si="1996"/>
        <v>0.43870662251907971</v>
      </c>
      <c r="Z868" s="33">
        <f t="shared" si="1996"/>
        <v>3.7168762419801267</v>
      </c>
      <c r="AA868" s="33">
        <f t="shared" si="1996"/>
        <v>2.3385714298503899</v>
      </c>
      <c r="AB868" s="33">
        <f t="shared" si="1996"/>
        <v>1.4713743413740858</v>
      </c>
      <c r="AC868" s="33">
        <f t="shared" si="1996"/>
        <v>2.4371211228571368</v>
      </c>
      <c r="AD868" s="33">
        <f t="shared" si="1996"/>
        <v>1.5333794987917908</v>
      </c>
      <c r="AE868" s="33">
        <f t="shared" si="1996"/>
        <v>0.96476644729027405</v>
      </c>
      <c r="AF868" s="33">
        <f t="shared" si="1996"/>
        <v>1.5979976143386989</v>
      </c>
      <c r="AG868" s="33">
        <f t="shared" si="1996"/>
        <v>1.0054226513258075</v>
      </c>
      <c r="AH868" s="33">
        <f t="shared" si="1996"/>
        <v>0.63258837105169752</v>
      </c>
      <c r="AI868" s="33">
        <f t="shared" si="1996"/>
        <v>6.0549066572089405</v>
      </c>
      <c r="AJ868" s="33">
        <f t="shared" si="1996"/>
        <v>3.8096053775027641</v>
      </c>
      <c r="AK868" s="33">
        <f t="shared" si="1996"/>
        <v>2.3969144288985467</v>
      </c>
      <c r="AL868" s="33">
        <f t="shared" si="1996"/>
        <v>3.9701458834020293</v>
      </c>
      <c r="AM868" s="33">
        <f t="shared" si="1996"/>
        <v>2.4979227530900836</v>
      </c>
      <c r="AN868" s="33">
        <f t="shared" si="1996"/>
        <v>1.5716344597036309</v>
      </c>
      <c r="AO868" s="33">
        <f t="shared" si="1996"/>
        <v>2.6031876671010039</v>
      </c>
      <c r="AP868" s="33">
        <f t="shared" si="1996"/>
        <v>1.6378646768120844</v>
      </c>
      <c r="AQ868" s="33">
        <f t="shared" si="1996"/>
        <v>1.0305060727858266</v>
      </c>
      <c r="AR868" s="33">
        <f t="shared" si="1996"/>
        <v>1.5815767280475905</v>
      </c>
      <c r="AS868" s="33">
        <f t="shared" si="1996"/>
        <v>0.9950910144799302</v>
      </c>
      <c r="AT868" s="33">
        <f t="shared" si="1996"/>
        <v>0.62608794726075456</v>
      </c>
      <c r="AU868" s="33">
        <f t="shared" si="1996"/>
        <v>1.0370251255098608</v>
      </c>
      <c r="AV868" s="33">
        <f t="shared" si="1996"/>
        <v>0.65247190723315496</v>
      </c>
      <c r="AW868" s="33">
        <f t="shared" si="1996"/>
        <v>0.41052003394726111</v>
      </c>
      <c r="AX868" s="33">
        <f t="shared" si="1996"/>
        <v>0.67996771314807958</v>
      </c>
      <c r="AY868" s="33">
        <f t="shared" si="1996"/>
        <v>0.42781975068980688</v>
      </c>
      <c r="AZ868" s="33">
        <f t="shared" si="1996"/>
        <v>0.26917416156850565</v>
      </c>
      <c r="BA868" s="33">
        <f t="shared" si="1996"/>
        <v>2.2805378235323692</v>
      </c>
      <c r="BB868" s="33">
        <f t="shared" si="1996"/>
        <v>1.4348609562434025</v>
      </c>
      <c r="BC868" s="33">
        <f t="shared" si="1996"/>
        <v>0.90278088901098585</v>
      </c>
      <c r="BD868" s="33">
        <f t="shared" si="1996"/>
        <v>1.495327403810583</v>
      </c>
      <c r="BE868" s="33">
        <f t="shared" si="1996"/>
        <v>0.94082496084422584</v>
      </c>
      <c r="BF868" s="33">
        <f t="shared" si="1996"/>
        <v>0.59194501798862476</v>
      </c>
      <c r="BG868" s="33">
        <f t="shared" si="1996"/>
        <v>0.98047224716646353</v>
      </c>
      <c r="BH868" s="33">
        <f t="shared" si="1996"/>
        <v>0.61689016144459541</v>
      </c>
      <c r="BI868" s="33">
        <f t="shared" si="1996"/>
        <v>0.3881328333228477</v>
      </c>
      <c r="BJ868" s="33">
        <f t="shared" si="1996"/>
        <v>3.7150668332090144</v>
      </c>
      <c r="BK868" s="33">
        <f t="shared" si="1996"/>
        <v>2.3374329922534494</v>
      </c>
      <c r="BL868" s="33">
        <f t="shared" si="1996"/>
        <v>1.4706580631163373</v>
      </c>
      <c r="BM868" s="33">
        <f t="shared" si="1996"/>
        <v>2.4359347103836315</v>
      </c>
      <c r="BN868" s="33">
        <f t="shared" si="1996"/>
        <v>1.532633035865955</v>
      </c>
      <c r="BO868" s="33">
        <f t="shared" si="1996"/>
        <v>0.96429679031001581</v>
      </c>
      <c r="BP868" s="33">
        <f t="shared" si="1996"/>
        <v>1.5972196947332669</v>
      </c>
      <c r="BQ868" s="33">
        <f t="shared" si="1996"/>
        <v>1.0049332025399058</v>
      </c>
      <c r="BR868" s="33">
        <f t="shared" si="1996"/>
        <v>0.63228042134539386</v>
      </c>
      <c r="BS868" s="33">
        <f t="shared" si="1996"/>
        <v>0.97039699853164585</v>
      </c>
      <c r="BT868" s="33">
        <f t="shared" si="1996"/>
        <v>0.61055105110782737</v>
      </c>
      <c r="BU868" s="33">
        <f t="shared" si="1996"/>
        <v>0.38414441365022028</v>
      </c>
      <c r="BV868" s="33">
        <f t="shared" si="1996"/>
        <v>0.63628027104252594</v>
      </c>
      <c r="BW868" s="33">
        <f t="shared" si="1996"/>
        <v>0.40033263589233842</v>
      </c>
      <c r="BX868" s="33">
        <f t="shared" si="1996"/>
        <v>0.25187991307339497</v>
      </c>
      <c r="BY868" s="33">
        <f t="shared" si="1996"/>
        <v>0.41720304569217759</v>
      </c>
      <c r="BZ868" s="33">
        <f t="shared" si="1996"/>
        <v>0.26249437957679239</v>
      </c>
      <c r="CA868" s="33">
        <f t="shared" si="1996"/>
        <v>0.1651553123134285</v>
      </c>
      <c r="CB868" s="33">
        <f t="shared" si="1996"/>
        <v>1.3992536813092968</v>
      </c>
      <c r="CC868" s="33">
        <f t="shared" si="1996"/>
        <v>0.88037762604644709</v>
      </c>
      <c r="CD868" s="33">
        <f t="shared" si="1996"/>
        <v>0.55391297146200202</v>
      </c>
      <c r="CE868" s="33">
        <f t="shared" ref="CE868:CS868" si="1997">EXP(CE867)</f>
        <v>0.91747760241211951</v>
      </c>
      <c r="CF868" s="33">
        <f t="shared" si="1997"/>
        <v>0.57725540718718649</v>
      </c>
      <c r="CG868" s="33">
        <f t="shared" si="1997"/>
        <v>0.36319557474838987</v>
      </c>
      <c r="CH868" s="33">
        <f t="shared" si="1997"/>
        <v>0.60158151604092436</v>
      </c>
      <c r="CI868" s="33">
        <f t="shared" si="1997"/>
        <v>0.37850099237899554</v>
      </c>
      <c r="CJ868" s="33">
        <f t="shared" si="1997"/>
        <v>0.23814395457944645</v>
      </c>
      <c r="CK868" s="33">
        <f t="shared" si="1997"/>
        <v>2.279427637216735</v>
      </c>
      <c r="CL868" s="33">
        <f t="shared" si="1997"/>
        <v>1.4341624530298085</v>
      </c>
      <c r="CM868" s="33">
        <f t="shared" si="1997"/>
        <v>0.90234140715777811</v>
      </c>
      <c r="CN868" s="33">
        <f t="shared" si="1997"/>
        <v>1.4945994649866907</v>
      </c>
      <c r="CO868" s="33">
        <f t="shared" si="1997"/>
        <v>0.94036695879481502</v>
      </c>
      <c r="CP868" s="33">
        <f t="shared" si="1997"/>
        <v>0.59165685383199562</v>
      </c>
      <c r="CQ868" s="33">
        <f t="shared" si="1997"/>
        <v>0.97999494446162283</v>
      </c>
      <c r="CR868" s="33">
        <f t="shared" si="1997"/>
        <v>0.61658985376786302</v>
      </c>
      <c r="CS868" s="33">
        <f t="shared" si="1997"/>
        <v>0.38794388677008412</v>
      </c>
    </row>
    <row r="869" spans="2:97" ht="13.9" thickTop="1" thickBot="1" x14ac:dyDescent="0.4">
      <c r="H869" s="32">
        <f t="shared" ref="H869:H870" si="1998">H868</f>
        <v>8.1763160536014709E-16</v>
      </c>
      <c r="I869" s="32">
        <f t="shared" ref="I869:J869" si="1999">I864</f>
        <v>-0.4220661205932334</v>
      </c>
      <c r="J869" s="32">
        <f t="shared" si="1999"/>
        <v>6.9017040391105818E-3</v>
      </c>
      <c r="K869" s="32">
        <f t="shared" si="1994"/>
        <v>-0.4220661205932334</v>
      </c>
      <c r="L869" s="32">
        <f>$CE$5-$CE$7*SUMPRODUCT($B$5:$CD$5,Q869:CS869)</f>
        <v>0</v>
      </c>
      <c r="M869" s="32">
        <f>SUMPRODUCT($B$7:$CD$7, LN(Q869:CS869))</f>
        <v>-2480.3390488774944</v>
      </c>
      <c r="O869" s="48">
        <f t="shared" si="1995"/>
        <v>1.0000000000000004</v>
      </c>
      <c r="P869" s="39" t="s">
        <v>366</v>
      </c>
      <c r="Q869" s="32">
        <f t="shared" ref="Q869:AV869" si="2000">Q868/$O868</f>
        <v>2.4834512836651505E-2</v>
      </c>
      <c r="R869" s="32">
        <f t="shared" si="2000"/>
        <v>1.5625293502671452E-2</v>
      </c>
      <c r="S869" s="32">
        <f t="shared" si="2000"/>
        <v>9.831068507383937E-3</v>
      </c>
      <c r="T869" s="32">
        <f t="shared" si="2000"/>
        <v>1.6283758691364492E-2</v>
      </c>
      <c r="U869" s="32">
        <f t="shared" si="2000"/>
        <v>1.0245359373578676E-2</v>
      </c>
      <c r="V869" s="32">
        <f t="shared" si="2000"/>
        <v>6.4461400272065031E-3</v>
      </c>
      <c r="W869" s="32">
        <f t="shared" si="2000"/>
        <v>1.0677108863084143E-2</v>
      </c>
      <c r="X869" s="32">
        <f t="shared" si="2000"/>
        <v>6.7177866883479783E-3</v>
      </c>
      <c r="Y869" s="32">
        <f t="shared" si="2000"/>
        <v>4.2266739591067188E-3</v>
      </c>
      <c r="Z869" s="32">
        <f t="shared" si="2000"/>
        <v>3.5809862935261713E-2</v>
      </c>
      <c r="AA869" s="32">
        <f t="shared" si="2000"/>
        <v>2.2530726587401191E-2</v>
      </c>
      <c r="AB869" s="32">
        <f t="shared" si="2000"/>
        <v>1.4175805181771965E-2</v>
      </c>
      <c r="AC869" s="32">
        <f t="shared" si="2000"/>
        <v>2.3480193497013347E-2</v>
      </c>
      <c r="AD869" s="32">
        <f t="shared" si="2000"/>
        <v>1.4773187511409189E-2</v>
      </c>
      <c r="AE869" s="32">
        <f t="shared" si="2000"/>
        <v>9.2949433860081768E-3</v>
      </c>
      <c r="AF869" s="32">
        <f t="shared" si="2000"/>
        <v>1.5395744118146502E-2</v>
      </c>
      <c r="AG869" s="32">
        <f t="shared" si="2000"/>
        <v>9.6866414139212282E-3</v>
      </c>
      <c r="AH869" s="32">
        <f t="shared" si="2000"/>
        <v>6.0946077800356543E-3</v>
      </c>
      <c r="AI869" s="32">
        <f t="shared" si="2000"/>
        <v>5.8335377172780006E-2</v>
      </c>
      <c r="AJ869" s="32">
        <f t="shared" si="2000"/>
        <v>3.67032522807735E-2</v>
      </c>
      <c r="AK869" s="32">
        <f t="shared" si="2000"/>
        <v>2.309282622783301E-2</v>
      </c>
      <c r="AL869" s="32">
        <f t="shared" si="2000"/>
        <v>3.8249963319166212E-2</v>
      </c>
      <c r="AM869" s="32">
        <f t="shared" si="2000"/>
        <v>2.4065980567427713E-2</v>
      </c>
      <c r="AN869" s="32">
        <f t="shared" si="2000"/>
        <v>1.5141751008728376E-2</v>
      </c>
      <c r="AO869" s="32">
        <f t="shared" si="2000"/>
        <v>2.508014458506393E-2</v>
      </c>
      <c r="AP869" s="32">
        <f t="shared" si="2000"/>
        <v>1.5779839242616639E-2</v>
      </c>
      <c r="AQ869" s="32">
        <f t="shared" si="2000"/>
        <v>9.9283050653190368E-3</v>
      </c>
      <c r="AR869" s="32">
        <f t="shared" si="2000"/>
        <v>1.5237538773368371E-2</v>
      </c>
      <c r="AS869" s="32">
        <f t="shared" si="2000"/>
        <v>9.5871023183847388E-3</v>
      </c>
      <c r="AT869" s="32">
        <f t="shared" si="2000"/>
        <v>6.0319801137319815E-3</v>
      </c>
      <c r="AU869" s="32">
        <f t="shared" si="2000"/>
        <v>9.9911122101679177E-3</v>
      </c>
      <c r="AV869" s="32">
        <f t="shared" si="2000"/>
        <v>6.2861736700387562E-3</v>
      </c>
      <c r="AW869" s="32">
        <f t="shared" ref="AW869:CB869" si="2001">AW868/$O868</f>
        <v>3.9551131624438428E-3</v>
      </c>
      <c r="AX869" s="32">
        <f t="shared" si="2001"/>
        <v>6.551079192043294E-3</v>
      </c>
      <c r="AY869" s="32">
        <f t="shared" si="2001"/>
        <v>4.1217855090698863E-3</v>
      </c>
      <c r="AZ869" s="32">
        <f t="shared" si="2001"/>
        <v>2.5933308520240251E-3</v>
      </c>
      <c r="BA869" s="32">
        <f t="shared" si="2001"/>
        <v>2.197160775949528E-2</v>
      </c>
      <c r="BB869" s="32">
        <f t="shared" si="2001"/>
        <v>1.3824020717693168E-2</v>
      </c>
      <c r="BC869" s="32">
        <f t="shared" si="2001"/>
        <v>8.6977498822598601E-3</v>
      </c>
      <c r="BD869" s="32">
        <f t="shared" si="2001"/>
        <v>1.4406578505091918E-2</v>
      </c>
      <c r="BE869" s="32">
        <f t="shared" si="2001"/>
        <v>9.0642815903809234E-3</v>
      </c>
      <c r="BF869" s="32">
        <f t="shared" si="2001"/>
        <v>5.7030335634987274E-3</v>
      </c>
      <c r="BG869" s="32">
        <f t="shared" si="2001"/>
        <v>9.4462593040639722E-3</v>
      </c>
      <c r="BH869" s="32">
        <f t="shared" si="2001"/>
        <v>5.9433649896488928E-3</v>
      </c>
      <c r="BI869" s="32">
        <f t="shared" si="2001"/>
        <v>3.7394259741511918E-3</v>
      </c>
      <c r="BJ869" s="32">
        <f t="shared" si="2001"/>
        <v>3.5792430372036825E-2</v>
      </c>
      <c r="BK869" s="32">
        <f t="shared" si="2001"/>
        <v>2.2519758427136303E-2</v>
      </c>
      <c r="BL869" s="32">
        <f t="shared" si="2001"/>
        <v>1.4168904272362127E-2</v>
      </c>
      <c r="BM869" s="32">
        <f t="shared" si="2001"/>
        <v>2.3468763127720699E-2</v>
      </c>
      <c r="BN869" s="32">
        <f t="shared" si="2001"/>
        <v>1.4765995790910529E-2</v>
      </c>
      <c r="BO869" s="32">
        <f t="shared" si="2001"/>
        <v>9.290418524001828E-3</v>
      </c>
      <c r="BP869" s="32">
        <f t="shared" si="2001"/>
        <v>1.5388249331494597E-2</v>
      </c>
      <c r="BQ869" s="32">
        <f t="shared" si="2001"/>
        <v>9.6819258697933355E-3</v>
      </c>
      <c r="BR869" s="32">
        <f t="shared" si="2001"/>
        <v>6.091640870174859E-3</v>
      </c>
      <c r="BS869" s="32">
        <f t="shared" si="2001"/>
        <v>9.3491903544507086E-3</v>
      </c>
      <c r="BT869" s="32">
        <f t="shared" si="2001"/>
        <v>5.8822914812744972E-3</v>
      </c>
      <c r="BU869" s="32">
        <f t="shared" si="2001"/>
        <v>3.7009999538839683E-3</v>
      </c>
      <c r="BV869" s="32">
        <f t="shared" si="2001"/>
        <v>6.1301770118408622E-3</v>
      </c>
      <c r="BW869" s="32">
        <f t="shared" si="2001"/>
        <v>3.8569637207450831E-3</v>
      </c>
      <c r="BX869" s="32">
        <f t="shared" si="2001"/>
        <v>2.4267111886670492E-3</v>
      </c>
      <c r="BY869" s="32">
        <f t="shared" si="2001"/>
        <v>4.0194999536631035E-3</v>
      </c>
      <c r="BZ869" s="32">
        <f t="shared" si="2001"/>
        <v>2.5289751775307442E-3</v>
      </c>
      <c r="CA869" s="32">
        <f t="shared" si="2001"/>
        <v>1.5911719174764596E-3</v>
      </c>
      <c r="CB869" s="32">
        <f t="shared" si="2001"/>
        <v>1.3480966079368915E-2</v>
      </c>
      <c r="CC869" s="32">
        <f t="shared" ref="CC869:CS869" si="2002">CC868/$O868</f>
        <v>8.4819079429986916E-3</v>
      </c>
      <c r="CD869" s="32">
        <f t="shared" si="2002"/>
        <v>5.3366177119609035E-3</v>
      </c>
      <c r="CE869" s="32">
        <f t="shared" si="2002"/>
        <v>8.8393438601677837E-3</v>
      </c>
      <c r="CF869" s="32">
        <f t="shared" si="2002"/>
        <v>5.5615080148590972E-3</v>
      </c>
      <c r="CG869" s="32">
        <f t="shared" si="2002"/>
        <v>3.4991705140832562E-3</v>
      </c>
      <c r="CH869" s="32">
        <f t="shared" si="2002"/>
        <v>5.7958754156247827E-3</v>
      </c>
      <c r="CI869" s="32">
        <f t="shared" si="2002"/>
        <v>3.6466289904588216E-3</v>
      </c>
      <c r="CJ869" s="32">
        <f t="shared" si="2002"/>
        <v>2.2943735053734308E-3</v>
      </c>
      <c r="CK869" s="32">
        <f t="shared" si="2002"/>
        <v>2.1960911783302568E-2</v>
      </c>
      <c r="CL869" s="32">
        <f t="shared" si="2002"/>
        <v>1.3817291060123155E-2</v>
      </c>
      <c r="CM869" s="32">
        <f t="shared" si="2002"/>
        <v>8.6935157394201941E-3</v>
      </c>
      <c r="CN869" s="32">
        <f t="shared" si="2002"/>
        <v>1.4399565253153524E-2</v>
      </c>
      <c r="CO869" s="32">
        <f t="shared" si="2002"/>
        <v>9.0598690166104473E-3</v>
      </c>
      <c r="CP869" s="32">
        <f t="shared" si="2002"/>
        <v>5.7002572754869833E-3</v>
      </c>
      <c r="CQ869" s="32">
        <f t="shared" si="2002"/>
        <v>9.4416607801083106E-3</v>
      </c>
      <c r="CR869" s="32">
        <f t="shared" si="2002"/>
        <v>5.9404717061382036E-3</v>
      </c>
      <c r="CS869" s="32">
        <f t="shared" si="2002"/>
        <v>3.7376055879677255E-3</v>
      </c>
    </row>
    <row r="870" spans="2:97" ht="13.15" thickTop="1" x14ac:dyDescent="0.35">
      <c r="H870" s="34">
        <f t="shared" si="1998"/>
        <v>8.1763160536014709E-16</v>
      </c>
      <c r="I870" s="34">
        <f t="shared" ref="I870:J870" si="2003">I865</f>
        <v>-0.46334335275036292</v>
      </c>
      <c r="J870" s="34">
        <f t="shared" si="2003"/>
        <v>-8.8836803962226429E-3</v>
      </c>
      <c r="K870" s="34">
        <f t="shared" si="1994"/>
        <v>-0.46334335275036292</v>
      </c>
      <c r="L870" s="34">
        <f>$CE$6-$CE$7*SUMPRODUCT($B$6:$CD$6,Q869:CS869)</f>
        <v>0</v>
      </c>
    </row>
    <row r="871" spans="2:97" ht="13.5" thickBot="1" x14ac:dyDescent="0.4">
      <c r="B871" s="39" t="s">
        <v>367</v>
      </c>
      <c r="D871" s="39" t="s">
        <v>368</v>
      </c>
      <c r="E871" s="39" t="s">
        <v>369</v>
      </c>
      <c r="F871" s="39" t="s">
        <v>370</v>
      </c>
      <c r="H871" s="39" t="s">
        <v>347</v>
      </c>
      <c r="I871" s="39" t="s">
        <v>371</v>
      </c>
      <c r="J871" s="39" t="s">
        <v>372</v>
      </c>
      <c r="K871" s="39" t="s">
        <v>349</v>
      </c>
      <c r="L871" s="39" t="s">
        <v>373</v>
      </c>
      <c r="M871" s="39" t="s">
        <v>374</v>
      </c>
      <c r="O871" s="45" t="s">
        <v>336</v>
      </c>
    </row>
    <row r="872" spans="2:97" ht="13.9" thickTop="1" thickBot="1" x14ac:dyDescent="0.4">
      <c r="B872" s="32">
        <f>1+B867</f>
        <v>5</v>
      </c>
      <c r="D872" s="32">
        <f>IF(F867,IF(M872&lt;0,D867,H872),E867)</f>
        <v>8.1763160536014709E-16</v>
      </c>
      <c r="E872" s="32">
        <f>IF(F867,IF(M872&lt;0,H872,E867),H872)</f>
        <v>9.5390353958683818E-16</v>
      </c>
      <c r="F872" s="32" t="b">
        <f>OR(F867,M872*M867&lt;=0)</f>
        <v>1</v>
      </c>
      <c r="H872" s="32">
        <f>IF(F867,(D867+E867)/2,2*H867)</f>
        <v>9.5390353958683818E-16</v>
      </c>
      <c r="I872" s="32">
        <f>I867</f>
        <v>-0.48847229296152955</v>
      </c>
      <c r="J872" s="32">
        <f>J867</f>
        <v>-1</v>
      </c>
      <c r="K872" s="32">
        <f>I872+J872*H872</f>
        <v>-0.4884722929615305</v>
      </c>
      <c r="L872" s="32">
        <f>$CE$3-$CE$7*SUMPRODUCT($B$3:$CD$3,Q874:CS874)</f>
        <v>2.5579538487363607E-13</v>
      </c>
      <c r="M872" s="32">
        <f>SUMPRODUCT(L872:L875,J872:J875)</f>
        <v>-2.5579538487363607E-13</v>
      </c>
      <c r="O872" s="46">
        <f>SUM(Q872:CS872)</f>
        <v>-1.6469506083636469</v>
      </c>
      <c r="P872" s="39" t="s">
        <v>363</v>
      </c>
      <c r="Q872" s="32">
        <f t="shared" ref="Q872:AV872" si="2004">SUMPRODUCT(B$3:B$6,$K872:$K875)</f>
        <v>0.94689457154418144</v>
      </c>
      <c r="R872" s="32">
        <f t="shared" si="2004"/>
        <v>0.48355121879381846</v>
      </c>
      <c r="S872" s="32">
        <f t="shared" si="2004"/>
        <v>2.0207866043455536E-2</v>
      </c>
      <c r="T872" s="32">
        <f t="shared" si="2004"/>
        <v>0.52482845095094799</v>
      </c>
      <c r="U872" s="32">
        <f t="shared" si="2004"/>
        <v>6.1485098200585064E-2</v>
      </c>
      <c r="V872" s="32">
        <f t="shared" si="2004"/>
        <v>-0.40185825454977786</v>
      </c>
      <c r="W872" s="32">
        <f t="shared" si="2004"/>
        <v>0.10276233035771459</v>
      </c>
      <c r="X872" s="32">
        <f t="shared" si="2004"/>
        <v>-0.36058102239264833</v>
      </c>
      <c r="Y872" s="32">
        <f t="shared" si="2004"/>
        <v>-0.8239243751430112</v>
      </c>
      <c r="Z872" s="32">
        <f t="shared" si="2004"/>
        <v>1.3128835956249918</v>
      </c>
      <c r="AA872" s="32">
        <f t="shared" si="2004"/>
        <v>0.84954024287462881</v>
      </c>
      <c r="AB872" s="32">
        <f t="shared" si="2004"/>
        <v>0.38619689012426589</v>
      </c>
      <c r="AC872" s="32">
        <f t="shared" si="2004"/>
        <v>0.89081747503175834</v>
      </c>
      <c r="AD872" s="32">
        <f t="shared" si="2004"/>
        <v>0.42747412228139542</v>
      </c>
      <c r="AE872" s="32">
        <f t="shared" si="2004"/>
        <v>-3.5869230468967506E-2</v>
      </c>
      <c r="AF872" s="32">
        <f t="shared" si="2004"/>
        <v>0.46875135443852495</v>
      </c>
      <c r="AG872" s="32">
        <f t="shared" si="2004"/>
        <v>5.408001688162023E-3</v>
      </c>
      <c r="AH872" s="32">
        <f t="shared" si="2004"/>
        <v>-0.4579353510622009</v>
      </c>
      <c r="AI872" s="32">
        <f t="shared" si="2004"/>
        <v>1.8008689610660724</v>
      </c>
      <c r="AJ872" s="32">
        <f t="shared" si="2004"/>
        <v>1.3375256083157094</v>
      </c>
      <c r="AK872" s="32">
        <f t="shared" si="2004"/>
        <v>0.87418225556534646</v>
      </c>
      <c r="AL872" s="32">
        <f t="shared" si="2004"/>
        <v>1.378802840472839</v>
      </c>
      <c r="AM872" s="32">
        <f t="shared" si="2004"/>
        <v>0.91545948772247598</v>
      </c>
      <c r="AN872" s="32">
        <f t="shared" si="2004"/>
        <v>0.45211613497211306</v>
      </c>
      <c r="AO872" s="32">
        <f t="shared" si="2004"/>
        <v>0.95673671987960551</v>
      </c>
      <c r="AP872" s="32">
        <f t="shared" si="2004"/>
        <v>0.49339336712924259</v>
      </c>
      <c r="AQ872" s="32">
        <f t="shared" si="2004"/>
        <v>3.0050014378879664E-2</v>
      </c>
      <c r="AR872" s="32">
        <f t="shared" si="2004"/>
        <v>0.45842227858265089</v>
      </c>
      <c r="AS872" s="32">
        <f t="shared" si="2004"/>
        <v>-4.9210741677120362E-3</v>
      </c>
      <c r="AT872" s="32">
        <f t="shared" si="2004"/>
        <v>-0.46826442691807496</v>
      </c>
      <c r="AU872" s="32">
        <f t="shared" si="2004"/>
        <v>3.6356157989417492E-2</v>
      </c>
      <c r="AV872" s="32">
        <f t="shared" si="2004"/>
        <v>-0.42698719476094543</v>
      </c>
      <c r="AW872" s="32">
        <f t="shared" ref="AW872:CB872" si="2005">SUMPRODUCT(AH$3:AH$6,$K872:$K875)</f>
        <v>-0.89033054751130836</v>
      </c>
      <c r="AX872" s="32">
        <f t="shared" si="2005"/>
        <v>-0.3857099626038159</v>
      </c>
      <c r="AY872" s="32">
        <f t="shared" si="2005"/>
        <v>-0.84905331535417883</v>
      </c>
      <c r="AZ872" s="32">
        <f t="shared" si="2005"/>
        <v>-1.3123966681045418</v>
      </c>
      <c r="BA872" s="32">
        <f t="shared" si="2005"/>
        <v>0.82441130266346119</v>
      </c>
      <c r="BB872" s="32">
        <f t="shared" si="2005"/>
        <v>0.36106794991309832</v>
      </c>
      <c r="BC872" s="32">
        <f t="shared" si="2005"/>
        <v>-0.10227540283726461</v>
      </c>
      <c r="BD872" s="32">
        <f t="shared" si="2005"/>
        <v>0.40234518207022785</v>
      </c>
      <c r="BE872" s="32">
        <f t="shared" si="2005"/>
        <v>-6.0998170680135057E-2</v>
      </c>
      <c r="BF872" s="32">
        <f t="shared" si="2005"/>
        <v>-0.524341523430498</v>
      </c>
      <c r="BG872" s="32">
        <f t="shared" si="2005"/>
        <v>-1.9720938523005549E-2</v>
      </c>
      <c r="BH872" s="32">
        <f t="shared" si="2005"/>
        <v>-0.48306429127336847</v>
      </c>
      <c r="BI872" s="32">
        <f t="shared" si="2005"/>
        <v>-0.94640764402373145</v>
      </c>
      <c r="BJ872" s="32">
        <f t="shared" si="2005"/>
        <v>1.3123966681045418</v>
      </c>
      <c r="BK872" s="32">
        <f t="shared" si="2005"/>
        <v>0.84905331535417883</v>
      </c>
      <c r="BL872" s="32">
        <f t="shared" si="2005"/>
        <v>0.3857099626038159</v>
      </c>
      <c r="BM872" s="32">
        <f t="shared" si="2005"/>
        <v>0.89033054751130836</v>
      </c>
      <c r="BN872" s="32">
        <f t="shared" si="2005"/>
        <v>0.42698719476094543</v>
      </c>
      <c r="BO872" s="32">
        <f t="shared" si="2005"/>
        <v>-3.6356157989417492E-2</v>
      </c>
      <c r="BP872" s="32">
        <f t="shared" si="2005"/>
        <v>0.46826442691807496</v>
      </c>
      <c r="BQ872" s="32">
        <f t="shared" si="2005"/>
        <v>4.9210741677120362E-3</v>
      </c>
      <c r="BR872" s="32">
        <f t="shared" si="2005"/>
        <v>-0.45842227858265089</v>
      </c>
      <c r="BS872" s="32">
        <f t="shared" si="2005"/>
        <v>-3.0050014378879664E-2</v>
      </c>
      <c r="BT872" s="32">
        <f t="shared" si="2005"/>
        <v>-0.49339336712924259</v>
      </c>
      <c r="BU872" s="32">
        <f t="shared" si="2005"/>
        <v>-0.95673671987960551</v>
      </c>
      <c r="BV872" s="32">
        <f t="shared" si="2005"/>
        <v>-0.45211613497211306</v>
      </c>
      <c r="BW872" s="32">
        <f t="shared" si="2005"/>
        <v>-0.91545948772247598</v>
      </c>
      <c r="BX872" s="32">
        <f t="shared" si="2005"/>
        <v>-1.378802840472839</v>
      </c>
      <c r="BY872" s="32">
        <f t="shared" si="2005"/>
        <v>-0.87418225556534646</v>
      </c>
      <c r="BZ872" s="32">
        <f t="shared" si="2005"/>
        <v>-1.3375256083157094</v>
      </c>
      <c r="CA872" s="32">
        <f t="shared" si="2005"/>
        <v>-1.8008689610660724</v>
      </c>
      <c r="CB872" s="32">
        <f t="shared" si="2005"/>
        <v>0.3359390097019308</v>
      </c>
      <c r="CC872" s="32">
        <f t="shared" ref="CC872:CS872" si="2006">SUMPRODUCT(BN$3:BN$6,$K872:$K875)</f>
        <v>-0.12740434304843212</v>
      </c>
      <c r="CD872" s="32">
        <f t="shared" si="2006"/>
        <v>-0.59074769579879505</v>
      </c>
      <c r="CE872" s="32">
        <f t="shared" si="2006"/>
        <v>-8.6127110891302594E-2</v>
      </c>
      <c r="CF872" s="32">
        <f t="shared" si="2006"/>
        <v>-0.54947046364166552</v>
      </c>
      <c r="CG872" s="32">
        <f t="shared" si="2006"/>
        <v>-1.0128138163920284</v>
      </c>
      <c r="CH872" s="32">
        <f t="shared" si="2006"/>
        <v>-0.50819323148453588</v>
      </c>
      <c r="CI872" s="32">
        <f t="shared" si="2006"/>
        <v>-0.97153658423489886</v>
      </c>
      <c r="CJ872" s="32">
        <f t="shared" si="2006"/>
        <v>-1.4348799369852618</v>
      </c>
      <c r="CK872" s="32">
        <f t="shared" si="2006"/>
        <v>0.8239243751430112</v>
      </c>
      <c r="CL872" s="32">
        <f t="shared" si="2006"/>
        <v>0.36058102239264833</v>
      </c>
      <c r="CM872" s="32">
        <f t="shared" si="2006"/>
        <v>-0.10276233035771459</v>
      </c>
      <c r="CN872" s="32">
        <f t="shared" si="2006"/>
        <v>0.40185825454977786</v>
      </c>
      <c r="CO872" s="32">
        <f t="shared" si="2006"/>
        <v>-6.1485098200585064E-2</v>
      </c>
      <c r="CP872" s="32">
        <f t="shared" si="2006"/>
        <v>-0.52482845095094799</v>
      </c>
      <c r="CQ872" s="32">
        <f t="shared" si="2006"/>
        <v>-2.0207866043455536E-2</v>
      </c>
      <c r="CR872" s="32">
        <f t="shared" si="2006"/>
        <v>-0.48355121879381846</v>
      </c>
      <c r="CS872" s="32">
        <f t="shared" si="2006"/>
        <v>-0.94689457154418144</v>
      </c>
    </row>
    <row r="873" spans="2:97" ht="13.9" thickTop="1" thickBot="1" x14ac:dyDescent="0.4">
      <c r="H873" s="33">
        <f>H872</f>
        <v>9.5390353958683818E-16</v>
      </c>
      <c r="I873" s="33">
        <f t="shared" ref="I873:J873" si="2007">I868</f>
        <v>0.42698719476094543</v>
      </c>
      <c r="J873" s="33">
        <f t="shared" si="2007"/>
        <v>5.6558928596733274E-3</v>
      </c>
      <c r="K873" s="33">
        <f t="shared" ref="K873:K875" si="2008">I873+J873*H873</f>
        <v>0.42698719476094543</v>
      </c>
      <c r="L873" s="33">
        <f>$CE$4-$CE$7*SUMPRODUCT($B$4:$CD$4,Q874:CS874)</f>
        <v>0</v>
      </c>
      <c r="M873" s="39" t="s">
        <v>375</v>
      </c>
      <c r="O873" s="47">
        <f t="shared" ref="O873:O874" si="2009">SUM(Q873:CS873)</f>
        <v>103.79476315504535</v>
      </c>
      <c r="P873" s="39" t="s">
        <v>365</v>
      </c>
      <c r="Q873" s="33">
        <f>EXP(Q872)</f>
        <v>2.5776923779511769</v>
      </c>
      <c r="R873" s="33">
        <f>EXP(R872)</f>
        <v>1.6218236383378528</v>
      </c>
      <c r="S873" s="33">
        <f t="shared" ref="S873:CD873" si="2010">EXP(S872)</f>
        <v>1.0204134272849412</v>
      </c>
      <c r="T873" s="33">
        <f t="shared" si="2010"/>
        <v>1.6901688766440892</v>
      </c>
      <c r="U873" s="33">
        <f t="shared" si="2010"/>
        <v>1.0634146496189227</v>
      </c>
      <c r="V873" s="33">
        <f t="shared" si="2010"/>
        <v>0.66907557738815659</v>
      </c>
      <c r="W873" s="33">
        <f t="shared" si="2010"/>
        <v>1.1082279856244543</v>
      </c>
      <c r="X873" s="33">
        <f t="shared" si="2010"/>
        <v>0.69727107824319501</v>
      </c>
      <c r="Y873" s="33">
        <f t="shared" si="2010"/>
        <v>0.43870662251907983</v>
      </c>
      <c r="Z873" s="33">
        <f t="shared" si="2010"/>
        <v>3.7168762419801276</v>
      </c>
      <c r="AA873" s="33">
        <f t="shared" si="2010"/>
        <v>2.3385714298503899</v>
      </c>
      <c r="AB873" s="33">
        <f t="shared" si="2010"/>
        <v>1.4713743413740858</v>
      </c>
      <c r="AC873" s="33">
        <f t="shared" si="2010"/>
        <v>2.4371211228571372</v>
      </c>
      <c r="AD873" s="33">
        <f t="shared" si="2010"/>
        <v>1.533379498791791</v>
      </c>
      <c r="AE873" s="33">
        <f t="shared" si="2010"/>
        <v>0.96476644729027417</v>
      </c>
      <c r="AF873" s="33">
        <f t="shared" si="2010"/>
        <v>1.5979976143386991</v>
      </c>
      <c r="AG873" s="33">
        <f t="shared" si="2010"/>
        <v>1.0054226513258075</v>
      </c>
      <c r="AH873" s="33">
        <f t="shared" si="2010"/>
        <v>0.63258837105169763</v>
      </c>
      <c r="AI873" s="33">
        <f t="shared" si="2010"/>
        <v>6.0549066572089423</v>
      </c>
      <c r="AJ873" s="33">
        <f t="shared" si="2010"/>
        <v>3.8096053775027645</v>
      </c>
      <c r="AK873" s="33">
        <f t="shared" si="2010"/>
        <v>2.3969144288985471</v>
      </c>
      <c r="AL873" s="33">
        <f t="shared" si="2010"/>
        <v>3.9701458834020302</v>
      </c>
      <c r="AM873" s="33">
        <f t="shared" si="2010"/>
        <v>2.497922753090084</v>
      </c>
      <c r="AN873" s="33">
        <f t="shared" si="2010"/>
        <v>1.5716344597036311</v>
      </c>
      <c r="AO873" s="33">
        <f t="shared" si="2010"/>
        <v>2.6031876671010044</v>
      </c>
      <c r="AP873" s="33">
        <f t="shared" si="2010"/>
        <v>1.6378646768120846</v>
      </c>
      <c r="AQ873" s="33">
        <f t="shared" si="2010"/>
        <v>1.0305060727858268</v>
      </c>
      <c r="AR873" s="33">
        <f t="shared" si="2010"/>
        <v>1.5815767280475905</v>
      </c>
      <c r="AS873" s="33">
        <f t="shared" si="2010"/>
        <v>0.9950910144799302</v>
      </c>
      <c r="AT873" s="33">
        <f t="shared" si="2010"/>
        <v>0.62608794726075456</v>
      </c>
      <c r="AU873" s="33">
        <f t="shared" si="2010"/>
        <v>1.0370251255098608</v>
      </c>
      <c r="AV873" s="33">
        <f t="shared" si="2010"/>
        <v>0.65247190723315496</v>
      </c>
      <c r="AW873" s="33">
        <f t="shared" si="2010"/>
        <v>0.41052003394726111</v>
      </c>
      <c r="AX873" s="33">
        <f t="shared" si="2010"/>
        <v>0.67996771314807958</v>
      </c>
      <c r="AY873" s="33">
        <f t="shared" si="2010"/>
        <v>0.42781975068980688</v>
      </c>
      <c r="AZ873" s="33">
        <f t="shared" si="2010"/>
        <v>0.26917416156850565</v>
      </c>
      <c r="BA873" s="33">
        <f t="shared" si="2010"/>
        <v>2.2805378235323692</v>
      </c>
      <c r="BB873" s="33">
        <f t="shared" si="2010"/>
        <v>1.4348609562434025</v>
      </c>
      <c r="BC873" s="33">
        <f t="shared" si="2010"/>
        <v>0.90278088901098585</v>
      </c>
      <c r="BD873" s="33">
        <f t="shared" si="2010"/>
        <v>1.495327403810583</v>
      </c>
      <c r="BE873" s="33">
        <f t="shared" si="2010"/>
        <v>0.94082496084422584</v>
      </c>
      <c r="BF873" s="33">
        <f t="shared" si="2010"/>
        <v>0.59194501798862476</v>
      </c>
      <c r="BG873" s="33">
        <f t="shared" si="2010"/>
        <v>0.98047224716646353</v>
      </c>
      <c r="BH873" s="33">
        <f t="shared" si="2010"/>
        <v>0.61689016144459541</v>
      </c>
      <c r="BI873" s="33">
        <f t="shared" si="2010"/>
        <v>0.3881328333228477</v>
      </c>
      <c r="BJ873" s="33">
        <f t="shared" si="2010"/>
        <v>3.7150668332090144</v>
      </c>
      <c r="BK873" s="33">
        <f t="shared" si="2010"/>
        <v>2.3374329922534494</v>
      </c>
      <c r="BL873" s="33">
        <f t="shared" si="2010"/>
        <v>1.4706580631163373</v>
      </c>
      <c r="BM873" s="33">
        <f t="shared" si="2010"/>
        <v>2.4359347103836315</v>
      </c>
      <c r="BN873" s="33">
        <f t="shared" si="2010"/>
        <v>1.532633035865955</v>
      </c>
      <c r="BO873" s="33">
        <f t="shared" si="2010"/>
        <v>0.96429679031001581</v>
      </c>
      <c r="BP873" s="33">
        <f t="shared" si="2010"/>
        <v>1.5972196947332669</v>
      </c>
      <c r="BQ873" s="33">
        <f t="shared" si="2010"/>
        <v>1.0049332025399058</v>
      </c>
      <c r="BR873" s="33">
        <f t="shared" si="2010"/>
        <v>0.63228042134539386</v>
      </c>
      <c r="BS873" s="33">
        <f t="shared" si="2010"/>
        <v>0.97039699853164574</v>
      </c>
      <c r="BT873" s="33">
        <f t="shared" si="2010"/>
        <v>0.61055105110782726</v>
      </c>
      <c r="BU873" s="33">
        <f t="shared" si="2010"/>
        <v>0.38414441365022023</v>
      </c>
      <c r="BV873" s="33">
        <f t="shared" si="2010"/>
        <v>0.63628027104252571</v>
      </c>
      <c r="BW873" s="33">
        <f t="shared" si="2010"/>
        <v>0.40033263589233836</v>
      </c>
      <c r="BX873" s="33">
        <f t="shared" si="2010"/>
        <v>0.25187991307339491</v>
      </c>
      <c r="BY873" s="33">
        <f t="shared" si="2010"/>
        <v>0.41720304569217748</v>
      </c>
      <c r="BZ873" s="33">
        <f t="shared" si="2010"/>
        <v>0.26249437957679234</v>
      </c>
      <c r="CA873" s="33">
        <f t="shared" si="2010"/>
        <v>0.16515531231342848</v>
      </c>
      <c r="CB873" s="33">
        <f t="shared" si="2010"/>
        <v>1.3992536813092966</v>
      </c>
      <c r="CC873" s="33">
        <f t="shared" si="2010"/>
        <v>0.88037762604644698</v>
      </c>
      <c r="CD873" s="33">
        <f t="shared" si="2010"/>
        <v>0.55391297146200202</v>
      </c>
      <c r="CE873" s="33">
        <f t="shared" ref="CE873:CS873" si="2011">EXP(CE872)</f>
        <v>0.9174776024121194</v>
      </c>
      <c r="CF873" s="33">
        <f t="shared" si="2011"/>
        <v>0.57725540718718638</v>
      </c>
      <c r="CG873" s="33">
        <f t="shared" si="2011"/>
        <v>0.36319557474838987</v>
      </c>
      <c r="CH873" s="33">
        <f t="shared" si="2011"/>
        <v>0.60158151604092436</v>
      </c>
      <c r="CI873" s="33">
        <f t="shared" si="2011"/>
        <v>0.37850099237899554</v>
      </c>
      <c r="CJ873" s="33">
        <f t="shared" si="2011"/>
        <v>0.23814395457944645</v>
      </c>
      <c r="CK873" s="33">
        <f t="shared" si="2011"/>
        <v>2.2794276372167346</v>
      </c>
      <c r="CL873" s="33">
        <f t="shared" si="2011"/>
        <v>1.4341624530298085</v>
      </c>
      <c r="CM873" s="33">
        <f t="shared" si="2011"/>
        <v>0.902341407157778</v>
      </c>
      <c r="CN873" s="33">
        <f t="shared" si="2011"/>
        <v>1.4945994649866905</v>
      </c>
      <c r="CO873" s="33">
        <f t="shared" si="2011"/>
        <v>0.94036695879481491</v>
      </c>
      <c r="CP873" s="33">
        <f t="shared" si="2011"/>
        <v>0.59165685383199551</v>
      </c>
      <c r="CQ873" s="33">
        <f t="shared" si="2011"/>
        <v>0.97999494446162272</v>
      </c>
      <c r="CR873" s="33">
        <f t="shared" si="2011"/>
        <v>0.61658985376786291</v>
      </c>
      <c r="CS873" s="33">
        <f t="shared" si="2011"/>
        <v>0.38794388677008401</v>
      </c>
    </row>
    <row r="874" spans="2:97" ht="13.9" thickTop="1" thickBot="1" x14ac:dyDescent="0.4">
      <c r="H874" s="32">
        <f t="shared" ref="H874:H875" si="2012">H873</f>
        <v>9.5390353958683818E-16</v>
      </c>
      <c r="I874" s="32">
        <f t="shared" ref="I874:J874" si="2013">I869</f>
        <v>-0.4220661205932334</v>
      </c>
      <c r="J874" s="32">
        <f t="shared" si="2013"/>
        <v>6.9017040391105818E-3</v>
      </c>
      <c r="K874" s="32">
        <f t="shared" si="2008"/>
        <v>-0.4220661205932334</v>
      </c>
      <c r="L874" s="32">
        <f>$CE$5-$CE$7*SUMPRODUCT($B$5:$CD$5,Q874:CS874)</f>
        <v>0</v>
      </c>
      <c r="M874" s="32">
        <f>SUMPRODUCT($B$7:$CD$7, LN(Q874:CS874))</f>
        <v>-2480.3390488774944</v>
      </c>
      <c r="O874" s="48">
        <f t="shared" si="2009"/>
        <v>1.0000000000000007</v>
      </c>
      <c r="P874" s="39" t="s">
        <v>366</v>
      </c>
      <c r="Q874" s="32">
        <f t="shared" ref="Q874:AV874" si="2014">Q873/$O873</f>
        <v>2.4834512836651512E-2</v>
      </c>
      <c r="R874" s="32">
        <f t="shared" si="2014"/>
        <v>1.5625293502671458E-2</v>
      </c>
      <c r="S874" s="32">
        <f t="shared" si="2014"/>
        <v>9.8310685073839405E-3</v>
      </c>
      <c r="T874" s="32">
        <f t="shared" si="2014"/>
        <v>1.6283758691364499E-2</v>
      </c>
      <c r="U874" s="32">
        <f t="shared" si="2014"/>
        <v>1.0245359373578679E-2</v>
      </c>
      <c r="V874" s="32">
        <f t="shared" si="2014"/>
        <v>6.4461400272065039E-3</v>
      </c>
      <c r="W874" s="32">
        <f t="shared" si="2014"/>
        <v>1.0677108863084145E-2</v>
      </c>
      <c r="X874" s="32">
        <f t="shared" si="2014"/>
        <v>6.7177866883479801E-3</v>
      </c>
      <c r="Y874" s="32">
        <f t="shared" si="2014"/>
        <v>4.2266739591067205E-3</v>
      </c>
      <c r="Z874" s="32">
        <f t="shared" si="2014"/>
        <v>3.5809862935261727E-2</v>
      </c>
      <c r="AA874" s="32">
        <f t="shared" si="2014"/>
        <v>2.2530726587401195E-2</v>
      </c>
      <c r="AB874" s="32">
        <f t="shared" si="2014"/>
        <v>1.4175805181771967E-2</v>
      </c>
      <c r="AC874" s="32">
        <f t="shared" si="2014"/>
        <v>2.3480193497013357E-2</v>
      </c>
      <c r="AD874" s="32">
        <f t="shared" si="2014"/>
        <v>1.4773187511409195E-2</v>
      </c>
      <c r="AE874" s="32">
        <f t="shared" si="2014"/>
        <v>9.2949433860081785E-3</v>
      </c>
      <c r="AF874" s="32">
        <f t="shared" si="2014"/>
        <v>1.5395744118146508E-2</v>
      </c>
      <c r="AG874" s="32">
        <f t="shared" si="2014"/>
        <v>9.6866414139212299E-3</v>
      </c>
      <c r="AH874" s="32">
        <f t="shared" si="2014"/>
        <v>6.094607780035656E-3</v>
      </c>
      <c r="AI874" s="32">
        <f t="shared" si="2014"/>
        <v>5.8335377172780034E-2</v>
      </c>
      <c r="AJ874" s="32">
        <f t="shared" si="2014"/>
        <v>3.6703252280773514E-2</v>
      </c>
      <c r="AK874" s="32">
        <f t="shared" si="2014"/>
        <v>2.3092826227833017E-2</v>
      </c>
      <c r="AL874" s="32">
        <f t="shared" si="2014"/>
        <v>3.8249963319166226E-2</v>
      </c>
      <c r="AM874" s="32">
        <f t="shared" si="2014"/>
        <v>2.406598056742772E-2</v>
      </c>
      <c r="AN874" s="32">
        <f t="shared" si="2014"/>
        <v>1.5141751008728379E-2</v>
      </c>
      <c r="AO874" s="32">
        <f t="shared" si="2014"/>
        <v>2.5080144585063937E-2</v>
      </c>
      <c r="AP874" s="32">
        <f t="shared" si="2014"/>
        <v>1.5779839242616642E-2</v>
      </c>
      <c r="AQ874" s="32">
        <f t="shared" si="2014"/>
        <v>9.9283050653190402E-3</v>
      </c>
      <c r="AR874" s="32">
        <f t="shared" si="2014"/>
        <v>1.5237538773368375E-2</v>
      </c>
      <c r="AS874" s="32">
        <f t="shared" si="2014"/>
        <v>9.5871023183847406E-3</v>
      </c>
      <c r="AT874" s="32">
        <f t="shared" si="2014"/>
        <v>6.0319801137319823E-3</v>
      </c>
      <c r="AU874" s="32">
        <f t="shared" si="2014"/>
        <v>9.9911122101679194E-3</v>
      </c>
      <c r="AV874" s="32">
        <f t="shared" si="2014"/>
        <v>6.2861736700387571E-3</v>
      </c>
      <c r="AW874" s="32">
        <f t="shared" ref="AW874:CB874" si="2015">AW873/$O873</f>
        <v>3.9551131624438437E-3</v>
      </c>
      <c r="AX874" s="32">
        <f t="shared" si="2015"/>
        <v>6.5510791920432949E-3</v>
      </c>
      <c r="AY874" s="32">
        <f t="shared" si="2015"/>
        <v>4.1217855090698863E-3</v>
      </c>
      <c r="AZ874" s="32">
        <f t="shared" si="2015"/>
        <v>2.5933308520240251E-3</v>
      </c>
      <c r="BA874" s="32">
        <f t="shared" si="2015"/>
        <v>2.197160775949528E-2</v>
      </c>
      <c r="BB874" s="32">
        <f t="shared" si="2015"/>
        <v>1.382402071769317E-2</v>
      </c>
      <c r="BC874" s="32">
        <f t="shared" si="2015"/>
        <v>8.6977498822598618E-3</v>
      </c>
      <c r="BD874" s="32">
        <f t="shared" si="2015"/>
        <v>1.4406578505091919E-2</v>
      </c>
      <c r="BE874" s="32">
        <f t="shared" si="2015"/>
        <v>9.0642815903809251E-3</v>
      </c>
      <c r="BF874" s="32">
        <f t="shared" si="2015"/>
        <v>5.7030335634987283E-3</v>
      </c>
      <c r="BG874" s="32">
        <f t="shared" si="2015"/>
        <v>9.4462593040639722E-3</v>
      </c>
      <c r="BH874" s="32">
        <f t="shared" si="2015"/>
        <v>5.9433649896488937E-3</v>
      </c>
      <c r="BI874" s="32">
        <f t="shared" si="2015"/>
        <v>3.7394259741511922E-3</v>
      </c>
      <c r="BJ874" s="32">
        <f t="shared" si="2015"/>
        <v>3.5792430372036832E-2</v>
      </c>
      <c r="BK874" s="32">
        <f t="shared" si="2015"/>
        <v>2.2519758427136306E-2</v>
      </c>
      <c r="BL874" s="32">
        <f t="shared" si="2015"/>
        <v>1.4168904272362129E-2</v>
      </c>
      <c r="BM874" s="32">
        <f t="shared" si="2015"/>
        <v>2.3468763127720702E-2</v>
      </c>
      <c r="BN874" s="32">
        <f t="shared" si="2015"/>
        <v>1.476599579091053E-2</v>
      </c>
      <c r="BO874" s="32">
        <f t="shared" si="2015"/>
        <v>9.2904185240018297E-3</v>
      </c>
      <c r="BP874" s="32">
        <f t="shared" si="2015"/>
        <v>1.5388249331494601E-2</v>
      </c>
      <c r="BQ874" s="32">
        <f t="shared" si="2015"/>
        <v>9.6819258697933373E-3</v>
      </c>
      <c r="BR874" s="32">
        <f t="shared" si="2015"/>
        <v>6.091640870174859E-3</v>
      </c>
      <c r="BS874" s="32">
        <f t="shared" si="2015"/>
        <v>9.3491903544507086E-3</v>
      </c>
      <c r="BT874" s="32">
        <f t="shared" si="2015"/>
        <v>5.8822914812744972E-3</v>
      </c>
      <c r="BU874" s="32">
        <f t="shared" si="2015"/>
        <v>3.7009999538839683E-3</v>
      </c>
      <c r="BV874" s="32">
        <f t="shared" si="2015"/>
        <v>6.1301770118408604E-3</v>
      </c>
      <c r="BW874" s="32">
        <f t="shared" si="2015"/>
        <v>3.8569637207450831E-3</v>
      </c>
      <c r="BX874" s="32">
        <f t="shared" si="2015"/>
        <v>2.4267111886670492E-3</v>
      </c>
      <c r="BY874" s="32">
        <f t="shared" si="2015"/>
        <v>4.0194999536631026E-3</v>
      </c>
      <c r="BZ874" s="32">
        <f t="shared" si="2015"/>
        <v>2.5289751775307442E-3</v>
      </c>
      <c r="CA874" s="32">
        <f t="shared" si="2015"/>
        <v>1.5911719174764596E-3</v>
      </c>
      <c r="CB874" s="32">
        <f t="shared" si="2015"/>
        <v>1.3480966079368913E-2</v>
      </c>
      <c r="CC874" s="32">
        <f t="shared" ref="CC874:CS874" si="2016">CC873/$O873</f>
        <v>8.4819079429986916E-3</v>
      </c>
      <c r="CD874" s="32">
        <f t="shared" si="2016"/>
        <v>5.3366177119609035E-3</v>
      </c>
      <c r="CE874" s="32">
        <f t="shared" si="2016"/>
        <v>8.8393438601677837E-3</v>
      </c>
      <c r="CF874" s="32">
        <f t="shared" si="2016"/>
        <v>5.5615080148590972E-3</v>
      </c>
      <c r="CG874" s="32">
        <f t="shared" si="2016"/>
        <v>3.4991705140832567E-3</v>
      </c>
      <c r="CH874" s="32">
        <f t="shared" si="2016"/>
        <v>5.7958754156247827E-3</v>
      </c>
      <c r="CI874" s="32">
        <f t="shared" si="2016"/>
        <v>3.646628990458822E-3</v>
      </c>
      <c r="CJ874" s="32">
        <f t="shared" si="2016"/>
        <v>2.2943735053734312E-3</v>
      </c>
      <c r="CK874" s="32">
        <f t="shared" si="2016"/>
        <v>2.1960911783302568E-2</v>
      </c>
      <c r="CL874" s="32">
        <f t="shared" si="2016"/>
        <v>1.3817291060123157E-2</v>
      </c>
      <c r="CM874" s="32">
        <f t="shared" si="2016"/>
        <v>8.6935157394201941E-3</v>
      </c>
      <c r="CN874" s="32">
        <f t="shared" si="2016"/>
        <v>1.4399565253153524E-2</v>
      </c>
      <c r="CO874" s="32">
        <f t="shared" si="2016"/>
        <v>9.0598690166104473E-3</v>
      </c>
      <c r="CP874" s="32">
        <f t="shared" si="2016"/>
        <v>5.7002572754869833E-3</v>
      </c>
      <c r="CQ874" s="32">
        <f t="shared" si="2016"/>
        <v>9.4416607801083106E-3</v>
      </c>
      <c r="CR874" s="32">
        <f t="shared" si="2016"/>
        <v>5.9404717061382027E-3</v>
      </c>
      <c r="CS874" s="32">
        <f t="shared" si="2016"/>
        <v>3.737605587967725E-3</v>
      </c>
    </row>
    <row r="875" spans="2:97" ht="13.15" thickTop="1" x14ac:dyDescent="0.35">
      <c r="H875" s="34">
        <f t="shared" si="2012"/>
        <v>9.5390353958683818E-16</v>
      </c>
      <c r="I875" s="34">
        <f t="shared" ref="I875:J875" si="2017">I870</f>
        <v>-0.46334335275036292</v>
      </c>
      <c r="J875" s="34">
        <f t="shared" si="2017"/>
        <v>-8.8836803962226429E-3</v>
      </c>
      <c r="K875" s="34">
        <f t="shared" si="2008"/>
        <v>-0.46334335275036292</v>
      </c>
      <c r="L875" s="34">
        <f>$CE$6-$CE$7*SUMPRODUCT($B$6:$CD$6,Q874:CS874)</f>
        <v>0</v>
      </c>
    </row>
    <row r="876" spans="2:97" ht="13.5" thickBot="1" x14ac:dyDescent="0.4">
      <c r="B876" s="39" t="s">
        <v>367</v>
      </c>
      <c r="D876" s="39" t="s">
        <v>368</v>
      </c>
      <c r="E876" s="39" t="s">
        <v>369</v>
      </c>
      <c r="F876" s="39" t="s">
        <v>370</v>
      </c>
      <c r="H876" s="39" t="s">
        <v>347</v>
      </c>
      <c r="I876" s="39" t="s">
        <v>371</v>
      </c>
      <c r="J876" s="39" t="s">
        <v>372</v>
      </c>
      <c r="K876" s="39" t="s">
        <v>349</v>
      </c>
      <c r="L876" s="39" t="s">
        <v>373</v>
      </c>
      <c r="M876" s="39" t="s">
        <v>374</v>
      </c>
      <c r="O876" s="45" t="s">
        <v>336</v>
      </c>
    </row>
    <row r="877" spans="2:97" ht="13.9" thickTop="1" thickBot="1" x14ac:dyDescent="0.4">
      <c r="B877" s="32">
        <f>1+B872</f>
        <v>6</v>
      </c>
      <c r="D877" s="32">
        <f>IF(F872,IF(M877&lt;0,D872,H877),E872)</f>
        <v>8.8576757247349263E-16</v>
      </c>
      <c r="E877" s="32">
        <f>IF(F872,IF(M877&lt;0,H877,E872),H877)</f>
        <v>9.5390353958683818E-16</v>
      </c>
      <c r="F877" s="32" t="b">
        <f>OR(F872,M877*M872&lt;=0)</f>
        <v>1</v>
      </c>
      <c r="H877" s="32">
        <f>IF(F872,(D872+E872)/2,2*H872)</f>
        <v>8.8576757247349263E-16</v>
      </c>
      <c r="I877" s="32">
        <f>I872</f>
        <v>-0.48847229296152955</v>
      </c>
      <c r="J877" s="32">
        <f>J872</f>
        <v>-1</v>
      </c>
      <c r="K877" s="32">
        <f>I877+J877*H877</f>
        <v>-0.48847229296153044</v>
      </c>
      <c r="L877" s="32">
        <f>$CE$3-$CE$7*SUMPRODUCT($B$3:$CD$3,Q879:CS879)</f>
        <v>0</v>
      </c>
      <c r="M877" s="32">
        <f>SUMPRODUCT(L877:L880,J877:J880)</f>
        <v>0</v>
      </c>
      <c r="O877" s="46">
        <f>SUM(Q877:CS877)</f>
        <v>-1.6469506083636447</v>
      </c>
      <c r="P877" s="39" t="s">
        <v>363</v>
      </c>
      <c r="Q877" s="32">
        <f t="shared" ref="Q877:AV877" si="2018">SUMPRODUCT(B$3:B$6,$K877:$K880)</f>
        <v>0.94689457154418133</v>
      </c>
      <c r="R877" s="32">
        <f t="shared" si="2018"/>
        <v>0.4835512187938184</v>
      </c>
      <c r="S877" s="32">
        <f t="shared" si="2018"/>
        <v>2.020786604345548E-2</v>
      </c>
      <c r="T877" s="32">
        <f t="shared" si="2018"/>
        <v>0.52482845095094799</v>
      </c>
      <c r="U877" s="32">
        <f t="shared" si="2018"/>
        <v>6.1485098200585009E-2</v>
      </c>
      <c r="V877" s="32">
        <f t="shared" si="2018"/>
        <v>-0.40185825454977792</v>
      </c>
      <c r="W877" s="32">
        <f t="shared" si="2018"/>
        <v>0.10276233035771454</v>
      </c>
      <c r="X877" s="32">
        <f t="shared" si="2018"/>
        <v>-0.36058102239264839</v>
      </c>
      <c r="Y877" s="32">
        <f t="shared" si="2018"/>
        <v>-0.82392437514301131</v>
      </c>
      <c r="Z877" s="32">
        <f t="shared" si="2018"/>
        <v>1.3128835956249918</v>
      </c>
      <c r="AA877" s="32">
        <f t="shared" si="2018"/>
        <v>0.84954024287462881</v>
      </c>
      <c r="AB877" s="32">
        <f t="shared" si="2018"/>
        <v>0.38619689012426589</v>
      </c>
      <c r="AC877" s="32">
        <f t="shared" si="2018"/>
        <v>0.89081747503175834</v>
      </c>
      <c r="AD877" s="32">
        <f t="shared" si="2018"/>
        <v>0.42747412228139536</v>
      </c>
      <c r="AE877" s="32">
        <f t="shared" si="2018"/>
        <v>-3.5869230468967561E-2</v>
      </c>
      <c r="AF877" s="32">
        <f t="shared" si="2018"/>
        <v>0.46875135443852489</v>
      </c>
      <c r="AG877" s="32">
        <f t="shared" si="2018"/>
        <v>5.4080016881619675E-3</v>
      </c>
      <c r="AH877" s="32">
        <f t="shared" si="2018"/>
        <v>-0.45793535106220096</v>
      </c>
      <c r="AI877" s="32">
        <f t="shared" si="2018"/>
        <v>1.8008689610660722</v>
      </c>
      <c r="AJ877" s="32">
        <f t="shared" si="2018"/>
        <v>1.3375256083157092</v>
      </c>
      <c r="AK877" s="32">
        <f t="shared" si="2018"/>
        <v>0.87418225556534623</v>
      </c>
      <c r="AL877" s="32">
        <f t="shared" si="2018"/>
        <v>1.3788028404728387</v>
      </c>
      <c r="AM877" s="32">
        <f t="shared" si="2018"/>
        <v>0.91545948772247587</v>
      </c>
      <c r="AN877" s="32">
        <f t="shared" si="2018"/>
        <v>0.45211613497211295</v>
      </c>
      <c r="AO877" s="32">
        <f t="shared" si="2018"/>
        <v>0.9567367198796054</v>
      </c>
      <c r="AP877" s="32">
        <f t="shared" si="2018"/>
        <v>0.49339336712924248</v>
      </c>
      <c r="AQ877" s="32">
        <f t="shared" si="2018"/>
        <v>3.0050014378879553E-2</v>
      </c>
      <c r="AR877" s="32">
        <f t="shared" si="2018"/>
        <v>0.45842227858265089</v>
      </c>
      <c r="AS877" s="32">
        <f t="shared" si="2018"/>
        <v>-4.9210741677120362E-3</v>
      </c>
      <c r="AT877" s="32">
        <f t="shared" si="2018"/>
        <v>-0.46826442691807496</v>
      </c>
      <c r="AU877" s="32">
        <f t="shared" si="2018"/>
        <v>3.6356157989417492E-2</v>
      </c>
      <c r="AV877" s="32">
        <f t="shared" si="2018"/>
        <v>-0.42698719476094543</v>
      </c>
      <c r="AW877" s="32">
        <f t="shared" ref="AW877:CB877" si="2019">SUMPRODUCT(AH$3:AH$6,$K877:$K880)</f>
        <v>-0.89033054751130836</v>
      </c>
      <c r="AX877" s="32">
        <f t="shared" si="2019"/>
        <v>-0.3857099626038159</v>
      </c>
      <c r="AY877" s="32">
        <f t="shared" si="2019"/>
        <v>-0.84905331535417883</v>
      </c>
      <c r="AZ877" s="32">
        <f t="shared" si="2019"/>
        <v>-1.3123966681045418</v>
      </c>
      <c r="BA877" s="32">
        <f t="shared" si="2019"/>
        <v>0.82441130266346119</v>
      </c>
      <c r="BB877" s="32">
        <f t="shared" si="2019"/>
        <v>0.36106794991309832</v>
      </c>
      <c r="BC877" s="32">
        <f t="shared" si="2019"/>
        <v>-0.10227540283726461</v>
      </c>
      <c r="BD877" s="32">
        <f t="shared" si="2019"/>
        <v>0.40234518207022785</v>
      </c>
      <c r="BE877" s="32">
        <f t="shared" si="2019"/>
        <v>-6.0998170680135057E-2</v>
      </c>
      <c r="BF877" s="32">
        <f t="shared" si="2019"/>
        <v>-0.524341523430498</v>
      </c>
      <c r="BG877" s="32">
        <f t="shared" si="2019"/>
        <v>-1.9720938523005549E-2</v>
      </c>
      <c r="BH877" s="32">
        <f t="shared" si="2019"/>
        <v>-0.48306429127336847</v>
      </c>
      <c r="BI877" s="32">
        <f t="shared" si="2019"/>
        <v>-0.94640764402373145</v>
      </c>
      <c r="BJ877" s="32">
        <f t="shared" si="2019"/>
        <v>1.3123966681045418</v>
      </c>
      <c r="BK877" s="32">
        <f t="shared" si="2019"/>
        <v>0.84905331535417883</v>
      </c>
      <c r="BL877" s="32">
        <f t="shared" si="2019"/>
        <v>0.3857099626038159</v>
      </c>
      <c r="BM877" s="32">
        <f t="shared" si="2019"/>
        <v>0.89033054751130836</v>
      </c>
      <c r="BN877" s="32">
        <f t="shared" si="2019"/>
        <v>0.42698719476094543</v>
      </c>
      <c r="BO877" s="32">
        <f t="shared" si="2019"/>
        <v>-3.6356157989417492E-2</v>
      </c>
      <c r="BP877" s="32">
        <f t="shared" si="2019"/>
        <v>0.46826442691807496</v>
      </c>
      <c r="BQ877" s="32">
        <f t="shared" si="2019"/>
        <v>4.9210741677120362E-3</v>
      </c>
      <c r="BR877" s="32">
        <f t="shared" si="2019"/>
        <v>-0.45842227858265089</v>
      </c>
      <c r="BS877" s="32">
        <f t="shared" si="2019"/>
        <v>-3.0050014378879553E-2</v>
      </c>
      <c r="BT877" s="32">
        <f t="shared" si="2019"/>
        <v>-0.49339336712924248</v>
      </c>
      <c r="BU877" s="32">
        <f t="shared" si="2019"/>
        <v>-0.9567367198796054</v>
      </c>
      <c r="BV877" s="32">
        <f t="shared" si="2019"/>
        <v>-0.45211613497211295</v>
      </c>
      <c r="BW877" s="32">
        <f t="shared" si="2019"/>
        <v>-0.91545948772247587</v>
      </c>
      <c r="BX877" s="32">
        <f t="shared" si="2019"/>
        <v>-1.3788028404728387</v>
      </c>
      <c r="BY877" s="32">
        <f t="shared" si="2019"/>
        <v>-0.87418225556534623</v>
      </c>
      <c r="BZ877" s="32">
        <f t="shared" si="2019"/>
        <v>-1.3375256083157092</v>
      </c>
      <c r="CA877" s="32">
        <f t="shared" si="2019"/>
        <v>-1.8008689610660722</v>
      </c>
      <c r="CB877" s="32">
        <f t="shared" si="2019"/>
        <v>0.3359390097019308</v>
      </c>
      <c r="CC877" s="32">
        <f t="shared" ref="CC877:CS877" si="2020">SUMPRODUCT(BN$3:BN$6,$K877:$K880)</f>
        <v>-0.12740434304843212</v>
      </c>
      <c r="CD877" s="32">
        <f t="shared" si="2020"/>
        <v>-0.59074769579879505</v>
      </c>
      <c r="CE877" s="32">
        <f t="shared" si="2020"/>
        <v>-8.6127110891302594E-2</v>
      </c>
      <c r="CF877" s="32">
        <f t="shared" si="2020"/>
        <v>-0.54947046364166552</v>
      </c>
      <c r="CG877" s="32">
        <f t="shared" si="2020"/>
        <v>-1.0128138163920284</v>
      </c>
      <c r="CH877" s="32">
        <f t="shared" si="2020"/>
        <v>-0.50819323148453588</v>
      </c>
      <c r="CI877" s="32">
        <f t="shared" si="2020"/>
        <v>-0.97153658423489886</v>
      </c>
      <c r="CJ877" s="32">
        <f t="shared" si="2020"/>
        <v>-1.4348799369852618</v>
      </c>
      <c r="CK877" s="32">
        <f t="shared" si="2020"/>
        <v>0.82392437514301131</v>
      </c>
      <c r="CL877" s="32">
        <f t="shared" si="2020"/>
        <v>0.36058102239264839</v>
      </c>
      <c r="CM877" s="32">
        <f t="shared" si="2020"/>
        <v>-0.10276233035771454</v>
      </c>
      <c r="CN877" s="32">
        <f t="shared" si="2020"/>
        <v>0.40185825454977792</v>
      </c>
      <c r="CO877" s="32">
        <f t="shared" si="2020"/>
        <v>-6.1485098200585009E-2</v>
      </c>
      <c r="CP877" s="32">
        <f t="shared" si="2020"/>
        <v>-0.52482845095094799</v>
      </c>
      <c r="CQ877" s="32">
        <f t="shared" si="2020"/>
        <v>-2.020786604345548E-2</v>
      </c>
      <c r="CR877" s="32">
        <f t="shared" si="2020"/>
        <v>-0.4835512187938184</v>
      </c>
      <c r="CS877" s="32">
        <f t="shared" si="2020"/>
        <v>-0.94689457154418133</v>
      </c>
    </row>
    <row r="878" spans="2:97" ht="13.9" thickTop="1" thickBot="1" x14ac:dyDescent="0.4">
      <c r="H878" s="33">
        <f>H877</f>
        <v>8.8576757247349263E-16</v>
      </c>
      <c r="I878" s="33">
        <f t="shared" ref="I878:J878" si="2021">I873</f>
        <v>0.42698719476094543</v>
      </c>
      <c r="J878" s="33">
        <f t="shared" si="2021"/>
        <v>5.6558928596733274E-3</v>
      </c>
      <c r="K878" s="33">
        <f t="shared" ref="K878:K880" si="2022">I878+J878*H878</f>
        <v>0.42698719476094543</v>
      </c>
      <c r="L878" s="33">
        <f>$CE$4-$CE$7*SUMPRODUCT($B$4:$CD$4,Q879:CS879)</f>
        <v>0</v>
      </c>
      <c r="M878" s="39" t="s">
        <v>375</v>
      </c>
      <c r="O878" s="47">
        <f t="shared" ref="O878:O879" si="2023">SUM(Q878:CS878)</f>
        <v>103.79476315504535</v>
      </c>
      <c r="P878" s="39" t="s">
        <v>365</v>
      </c>
      <c r="Q878" s="33">
        <f>EXP(Q877)</f>
        <v>2.5776923779511765</v>
      </c>
      <c r="R878" s="33">
        <f>EXP(R877)</f>
        <v>1.6218236383378526</v>
      </c>
      <c r="S878" s="33">
        <f t="shared" ref="S878:CD878" si="2024">EXP(S877)</f>
        <v>1.020413427284941</v>
      </c>
      <c r="T878" s="33">
        <f t="shared" si="2024"/>
        <v>1.6901688766440892</v>
      </c>
      <c r="U878" s="33">
        <f t="shared" si="2024"/>
        <v>1.0634146496189225</v>
      </c>
      <c r="V878" s="33">
        <f t="shared" si="2024"/>
        <v>0.66907557738815659</v>
      </c>
      <c r="W878" s="33">
        <f t="shared" si="2024"/>
        <v>1.1082279856244543</v>
      </c>
      <c r="X878" s="33">
        <f t="shared" si="2024"/>
        <v>0.6972710782431949</v>
      </c>
      <c r="Y878" s="33">
        <f t="shared" si="2024"/>
        <v>0.43870662251907977</v>
      </c>
      <c r="Z878" s="33">
        <f t="shared" si="2024"/>
        <v>3.7168762419801276</v>
      </c>
      <c r="AA878" s="33">
        <f t="shared" si="2024"/>
        <v>2.3385714298503899</v>
      </c>
      <c r="AB878" s="33">
        <f t="shared" si="2024"/>
        <v>1.4713743413740858</v>
      </c>
      <c r="AC878" s="33">
        <f t="shared" si="2024"/>
        <v>2.4371211228571372</v>
      </c>
      <c r="AD878" s="33">
        <f t="shared" si="2024"/>
        <v>1.5333794987917908</v>
      </c>
      <c r="AE878" s="33">
        <f t="shared" si="2024"/>
        <v>0.96476644729027417</v>
      </c>
      <c r="AF878" s="33">
        <f t="shared" si="2024"/>
        <v>1.5979976143386991</v>
      </c>
      <c r="AG878" s="33">
        <f t="shared" si="2024"/>
        <v>1.0054226513258075</v>
      </c>
      <c r="AH878" s="33">
        <f t="shared" si="2024"/>
        <v>0.63258837105169752</v>
      </c>
      <c r="AI878" s="33">
        <f t="shared" si="2024"/>
        <v>6.0549066572089405</v>
      </c>
      <c r="AJ878" s="33">
        <f t="shared" si="2024"/>
        <v>3.8096053775027641</v>
      </c>
      <c r="AK878" s="33">
        <f t="shared" si="2024"/>
        <v>2.3969144288985467</v>
      </c>
      <c r="AL878" s="33">
        <f t="shared" si="2024"/>
        <v>3.9701458834020293</v>
      </c>
      <c r="AM878" s="33">
        <f t="shared" si="2024"/>
        <v>2.4979227530900836</v>
      </c>
      <c r="AN878" s="33">
        <f t="shared" si="2024"/>
        <v>1.5716344597036311</v>
      </c>
      <c r="AO878" s="33">
        <f t="shared" si="2024"/>
        <v>2.6031876671010044</v>
      </c>
      <c r="AP878" s="33">
        <f t="shared" si="2024"/>
        <v>1.6378646768120846</v>
      </c>
      <c r="AQ878" s="33">
        <f t="shared" si="2024"/>
        <v>1.0305060727858268</v>
      </c>
      <c r="AR878" s="33">
        <f t="shared" si="2024"/>
        <v>1.5815767280475905</v>
      </c>
      <c r="AS878" s="33">
        <f t="shared" si="2024"/>
        <v>0.9950910144799302</v>
      </c>
      <c r="AT878" s="33">
        <f t="shared" si="2024"/>
        <v>0.62608794726075456</v>
      </c>
      <c r="AU878" s="33">
        <f t="shared" si="2024"/>
        <v>1.0370251255098608</v>
      </c>
      <c r="AV878" s="33">
        <f t="shared" si="2024"/>
        <v>0.65247190723315496</v>
      </c>
      <c r="AW878" s="33">
        <f t="shared" si="2024"/>
        <v>0.41052003394726111</v>
      </c>
      <c r="AX878" s="33">
        <f t="shared" si="2024"/>
        <v>0.67996771314807958</v>
      </c>
      <c r="AY878" s="33">
        <f t="shared" si="2024"/>
        <v>0.42781975068980688</v>
      </c>
      <c r="AZ878" s="33">
        <f t="shared" si="2024"/>
        <v>0.26917416156850565</v>
      </c>
      <c r="BA878" s="33">
        <f t="shared" si="2024"/>
        <v>2.2805378235323692</v>
      </c>
      <c r="BB878" s="33">
        <f t="shared" si="2024"/>
        <v>1.4348609562434025</v>
      </c>
      <c r="BC878" s="33">
        <f t="shared" si="2024"/>
        <v>0.90278088901098585</v>
      </c>
      <c r="BD878" s="33">
        <f t="shared" si="2024"/>
        <v>1.495327403810583</v>
      </c>
      <c r="BE878" s="33">
        <f t="shared" si="2024"/>
        <v>0.94082496084422584</v>
      </c>
      <c r="BF878" s="33">
        <f t="shared" si="2024"/>
        <v>0.59194501798862476</v>
      </c>
      <c r="BG878" s="33">
        <f t="shared" si="2024"/>
        <v>0.98047224716646353</v>
      </c>
      <c r="BH878" s="33">
        <f t="shared" si="2024"/>
        <v>0.61689016144459541</v>
      </c>
      <c r="BI878" s="33">
        <f t="shared" si="2024"/>
        <v>0.3881328333228477</v>
      </c>
      <c r="BJ878" s="33">
        <f t="shared" si="2024"/>
        <v>3.7150668332090144</v>
      </c>
      <c r="BK878" s="33">
        <f t="shared" si="2024"/>
        <v>2.3374329922534494</v>
      </c>
      <c r="BL878" s="33">
        <f t="shared" si="2024"/>
        <v>1.4706580631163373</v>
      </c>
      <c r="BM878" s="33">
        <f t="shared" si="2024"/>
        <v>2.4359347103836315</v>
      </c>
      <c r="BN878" s="33">
        <f t="shared" si="2024"/>
        <v>1.532633035865955</v>
      </c>
      <c r="BO878" s="33">
        <f t="shared" si="2024"/>
        <v>0.96429679031001581</v>
      </c>
      <c r="BP878" s="33">
        <f t="shared" si="2024"/>
        <v>1.5972196947332669</v>
      </c>
      <c r="BQ878" s="33">
        <f t="shared" si="2024"/>
        <v>1.0049332025399058</v>
      </c>
      <c r="BR878" s="33">
        <f t="shared" si="2024"/>
        <v>0.63228042134539386</v>
      </c>
      <c r="BS878" s="33">
        <f t="shared" si="2024"/>
        <v>0.97039699853164574</v>
      </c>
      <c r="BT878" s="33">
        <f t="shared" si="2024"/>
        <v>0.61055105110782726</v>
      </c>
      <c r="BU878" s="33">
        <f t="shared" si="2024"/>
        <v>0.38414441365022023</v>
      </c>
      <c r="BV878" s="33">
        <f t="shared" si="2024"/>
        <v>0.63628027104252582</v>
      </c>
      <c r="BW878" s="33">
        <f t="shared" si="2024"/>
        <v>0.40033263589233836</v>
      </c>
      <c r="BX878" s="33">
        <f t="shared" si="2024"/>
        <v>0.25187991307339497</v>
      </c>
      <c r="BY878" s="33">
        <f t="shared" si="2024"/>
        <v>0.41720304569217759</v>
      </c>
      <c r="BZ878" s="33">
        <f t="shared" si="2024"/>
        <v>0.26249437957679239</v>
      </c>
      <c r="CA878" s="33">
        <f t="shared" si="2024"/>
        <v>0.1651553123134285</v>
      </c>
      <c r="CB878" s="33">
        <f t="shared" si="2024"/>
        <v>1.3992536813092966</v>
      </c>
      <c r="CC878" s="33">
        <f t="shared" si="2024"/>
        <v>0.88037762604644698</v>
      </c>
      <c r="CD878" s="33">
        <f t="shared" si="2024"/>
        <v>0.55391297146200202</v>
      </c>
      <c r="CE878" s="33">
        <f t="shared" ref="CE878:CS878" si="2025">EXP(CE877)</f>
        <v>0.9174776024121194</v>
      </c>
      <c r="CF878" s="33">
        <f t="shared" si="2025"/>
        <v>0.57725540718718638</v>
      </c>
      <c r="CG878" s="33">
        <f t="shared" si="2025"/>
        <v>0.36319557474838987</v>
      </c>
      <c r="CH878" s="33">
        <f t="shared" si="2025"/>
        <v>0.60158151604092436</v>
      </c>
      <c r="CI878" s="33">
        <f t="shared" si="2025"/>
        <v>0.37850099237899554</v>
      </c>
      <c r="CJ878" s="33">
        <f t="shared" si="2025"/>
        <v>0.23814395457944645</v>
      </c>
      <c r="CK878" s="33">
        <f t="shared" si="2025"/>
        <v>2.279427637216735</v>
      </c>
      <c r="CL878" s="33">
        <f t="shared" si="2025"/>
        <v>1.4341624530298085</v>
      </c>
      <c r="CM878" s="33">
        <f t="shared" si="2025"/>
        <v>0.90234140715777811</v>
      </c>
      <c r="CN878" s="33">
        <f t="shared" si="2025"/>
        <v>1.4945994649866907</v>
      </c>
      <c r="CO878" s="33">
        <f t="shared" si="2025"/>
        <v>0.94036695879481502</v>
      </c>
      <c r="CP878" s="33">
        <f t="shared" si="2025"/>
        <v>0.59165685383199551</v>
      </c>
      <c r="CQ878" s="33">
        <f t="shared" si="2025"/>
        <v>0.97999494446162272</v>
      </c>
      <c r="CR878" s="33">
        <f t="shared" si="2025"/>
        <v>0.61658985376786291</v>
      </c>
      <c r="CS878" s="33">
        <f t="shared" si="2025"/>
        <v>0.38794388677008407</v>
      </c>
    </row>
    <row r="879" spans="2:97" ht="13.9" thickTop="1" thickBot="1" x14ac:dyDescent="0.4">
      <c r="H879" s="32">
        <f t="shared" ref="H879:H880" si="2026">H878</f>
        <v>8.8576757247349263E-16</v>
      </c>
      <c r="I879" s="32">
        <f t="shared" ref="I879:J879" si="2027">I874</f>
        <v>-0.4220661205932334</v>
      </c>
      <c r="J879" s="32">
        <f t="shared" si="2027"/>
        <v>6.9017040391105818E-3</v>
      </c>
      <c r="K879" s="32">
        <f t="shared" si="2022"/>
        <v>-0.4220661205932334</v>
      </c>
      <c r="L879" s="32">
        <f>$CE$5-$CE$7*SUMPRODUCT($B$5:$CD$5,Q879:CS879)</f>
        <v>0</v>
      </c>
      <c r="M879" s="32">
        <f>SUMPRODUCT($B$7:$CD$7, LN(Q879:CS879))</f>
        <v>-2480.3390488774944</v>
      </c>
      <c r="O879" s="48">
        <f t="shared" si="2023"/>
        <v>1.0000000000000004</v>
      </c>
      <c r="P879" s="39" t="s">
        <v>366</v>
      </c>
      <c r="Q879" s="32">
        <f t="shared" ref="Q879:AV879" si="2028">Q878/$O878</f>
        <v>2.4834512836651508E-2</v>
      </c>
      <c r="R879" s="32">
        <f t="shared" si="2028"/>
        <v>1.5625293502671455E-2</v>
      </c>
      <c r="S879" s="32">
        <f t="shared" si="2028"/>
        <v>9.8310685073839388E-3</v>
      </c>
      <c r="T879" s="32">
        <f t="shared" si="2028"/>
        <v>1.6283758691364499E-2</v>
      </c>
      <c r="U879" s="32">
        <f t="shared" si="2028"/>
        <v>1.0245359373578677E-2</v>
      </c>
      <c r="V879" s="32">
        <f t="shared" si="2028"/>
        <v>6.4461400272065039E-3</v>
      </c>
      <c r="W879" s="32">
        <f t="shared" si="2028"/>
        <v>1.0677108863084145E-2</v>
      </c>
      <c r="X879" s="32">
        <f t="shared" si="2028"/>
        <v>6.7177866883479792E-3</v>
      </c>
      <c r="Y879" s="32">
        <f t="shared" si="2028"/>
        <v>4.2266739591067196E-3</v>
      </c>
      <c r="Z879" s="32">
        <f t="shared" si="2028"/>
        <v>3.5809862935261727E-2</v>
      </c>
      <c r="AA879" s="32">
        <f t="shared" si="2028"/>
        <v>2.2530726587401195E-2</v>
      </c>
      <c r="AB879" s="32">
        <f t="shared" si="2028"/>
        <v>1.4175805181771967E-2</v>
      </c>
      <c r="AC879" s="32">
        <f t="shared" si="2028"/>
        <v>2.3480193497013357E-2</v>
      </c>
      <c r="AD879" s="32">
        <f t="shared" si="2028"/>
        <v>1.4773187511409191E-2</v>
      </c>
      <c r="AE879" s="32">
        <f t="shared" si="2028"/>
        <v>9.2949433860081785E-3</v>
      </c>
      <c r="AF879" s="32">
        <f t="shared" si="2028"/>
        <v>1.5395744118146508E-2</v>
      </c>
      <c r="AG879" s="32">
        <f t="shared" si="2028"/>
        <v>9.6866414139212299E-3</v>
      </c>
      <c r="AH879" s="32">
        <f t="shared" si="2028"/>
        <v>6.0946077800356551E-3</v>
      </c>
      <c r="AI879" s="32">
        <f t="shared" si="2028"/>
        <v>5.8335377172780013E-2</v>
      </c>
      <c r="AJ879" s="32">
        <f t="shared" si="2028"/>
        <v>3.6703252280773507E-2</v>
      </c>
      <c r="AK879" s="32">
        <f t="shared" si="2028"/>
        <v>2.3092826227833013E-2</v>
      </c>
      <c r="AL879" s="32">
        <f t="shared" si="2028"/>
        <v>3.8249963319166212E-2</v>
      </c>
      <c r="AM879" s="32">
        <f t="shared" si="2028"/>
        <v>2.4065980567427717E-2</v>
      </c>
      <c r="AN879" s="32">
        <f t="shared" si="2028"/>
        <v>1.5141751008728379E-2</v>
      </c>
      <c r="AO879" s="32">
        <f t="shared" si="2028"/>
        <v>2.5080144585063937E-2</v>
      </c>
      <c r="AP879" s="32">
        <f t="shared" si="2028"/>
        <v>1.5779839242616642E-2</v>
      </c>
      <c r="AQ879" s="32">
        <f t="shared" si="2028"/>
        <v>9.9283050653190402E-3</v>
      </c>
      <c r="AR879" s="32">
        <f t="shared" si="2028"/>
        <v>1.5237538773368375E-2</v>
      </c>
      <c r="AS879" s="32">
        <f t="shared" si="2028"/>
        <v>9.5871023183847406E-3</v>
      </c>
      <c r="AT879" s="32">
        <f t="shared" si="2028"/>
        <v>6.0319801137319823E-3</v>
      </c>
      <c r="AU879" s="32">
        <f t="shared" si="2028"/>
        <v>9.9911122101679194E-3</v>
      </c>
      <c r="AV879" s="32">
        <f t="shared" si="2028"/>
        <v>6.2861736700387571E-3</v>
      </c>
      <c r="AW879" s="32">
        <f t="shared" ref="AW879:CB879" si="2029">AW878/$O878</f>
        <v>3.9551131624438437E-3</v>
      </c>
      <c r="AX879" s="32">
        <f t="shared" si="2029"/>
        <v>6.5510791920432949E-3</v>
      </c>
      <c r="AY879" s="32">
        <f t="shared" si="2029"/>
        <v>4.1217855090698863E-3</v>
      </c>
      <c r="AZ879" s="32">
        <f t="shared" si="2029"/>
        <v>2.5933308520240251E-3</v>
      </c>
      <c r="BA879" s="32">
        <f t="shared" si="2029"/>
        <v>2.197160775949528E-2</v>
      </c>
      <c r="BB879" s="32">
        <f t="shared" si="2029"/>
        <v>1.382402071769317E-2</v>
      </c>
      <c r="BC879" s="32">
        <f t="shared" si="2029"/>
        <v>8.6977498822598618E-3</v>
      </c>
      <c r="BD879" s="32">
        <f t="shared" si="2029"/>
        <v>1.4406578505091919E-2</v>
      </c>
      <c r="BE879" s="32">
        <f t="shared" si="2029"/>
        <v>9.0642815903809251E-3</v>
      </c>
      <c r="BF879" s="32">
        <f t="shared" si="2029"/>
        <v>5.7030335634987283E-3</v>
      </c>
      <c r="BG879" s="32">
        <f t="shared" si="2029"/>
        <v>9.4462593040639722E-3</v>
      </c>
      <c r="BH879" s="32">
        <f t="shared" si="2029"/>
        <v>5.9433649896488937E-3</v>
      </c>
      <c r="BI879" s="32">
        <f t="shared" si="2029"/>
        <v>3.7394259741511922E-3</v>
      </c>
      <c r="BJ879" s="32">
        <f t="shared" si="2029"/>
        <v>3.5792430372036832E-2</v>
      </c>
      <c r="BK879" s="32">
        <f t="shared" si="2029"/>
        <v>2.2519758427136306E-2</v>
      </c>
      <c r="BL879" s="32">
        <f t="shared" si="2029"/>
        <v>1.4168904272362129E-2</v>
      </c>
      <c r="BM879" s="32">
        <f t="shared" si="2029"/>
        <v>2.3468763127720702E-2</v>
      </c>
      <c r="BN879" s="32">
        <f t="shared" si="2029"/>
        <v>1.476599579091053E-2</v>
      </c>
      <c r="BO879" s="32">
        <f t="shared" si="2029"/>
        <v>9.2904185240018297E-3</v>
      </c>
      <c r="BP879" s="32">
        <f t="shared" si="2029"/>
        <v>1.5388249331494601E-2</v>
      </c>
      <c r="BQ879" s="32">
        <f t="shared" si="2029"/>
        <v>9.6819258697933373E-3</v>
      </c>
      <c r="BR879" s="32">
        <f t="shared" si="2029"/>
        <v>6.091640870174859E-3</v>
      </c>
      <c r="BS879" s="32">
        <f t="shared" si="2029"/>
        <v>9.3491903544507086E-3</v>
      </c>
      <c r="BT879" s="32">
        <f t="shared" si="2029"/>
        <v>5.8822914812744972E-3</v>
      </c>
      <c r="BU879" s="32">
        <f t="shared" si="2029"/>
        <v>3.7009999538839683E-3</v>
      </c>
      <c r="BV879" s="32">
        <f t="shared" si="2029"/>
        <v>6.1301770118408613E-3</v>
      </c>
      <c r="BW879" s="32">
        <f t="shared" si="2029"/>
        <v>3.8569637207450831E-3</v>
      </c>
      <c r="BX879" s="32">
        <f t="shared" si="2029"/>
        <v>2.4267111886670497E-3</v>
      </c>
      <c r="BY879" s="32">
        <f t="shared" si="2029"/>
        <v>4.0194999536631035E-3</v>
      </c>
      <c r="BZ879" s="32">
        <f t="shared" si="2029"/>
        <v>2.5289751775307446E-3</v>
      </c>
      <c r="CA879" s="32">
        <f t="shared" si="2029"/>
        <v>1.5911719174764598E-3</v>
      </c>
      <c r="CB879" s="32">
        <f t="shared" si="2029"/>
        <v>1.3480966079368913E-2</v>
      </c>
      <c r="CC879" s="32">
        <f t="shared" ref="CC879:CS879" si="2030">CC878/$O878</f>
        <v>8.4819079429986916E-3</v>
      </c>
      <c r="CD879" s="32">
        <f t="shared" si="2030"/>
        <v>5.3366177119609035E-3</v>
      </c>
      <c r="CE879" s="32">
        <f t="shared" si="2030"/>
        <v>8.8393438601677837E-3</v>
      </c>
      <c r="CF879" s="32">
        <f t="shared" si="2030"/>
        <v>5.5615080148590972E-3</v>
      </c>
      <c r="CG879" s="32">
        <f t="shared" si="2030"/>
        <v>3.4991705140832567E-3</v>
      </c>
      <c r="CH879" s="32">
        <f t="shared" si="2030"/>
        <v>5.7958754156247827E-3</v>
      </c>
      <c r="CI879" s="32">
        <f t="shared" si="2030"/>
        <v>3.646628990458822E-3</v>
      </c>
      <c r="CJ879" s="32">
        <f t="shared" si="2030"/>
        <v>2.2943735053734312E-3</v>
      </c>
      <c r="CK879" s="32">
        <f t="shared" si="2030"/>
        <v>2.1960911783302572E-2</v>
      </c>
      <c r="CL879" s="32">
        <f t="shared" si="2030"/>
        <v>1.3817291060123157E-2</v>
      </c>
      <c r="CM879" s="32">
        <f t="shared" si="2030"/>
        <v>8.6935157394201958E-3</v>
      </c>
      <c r="CN879" s="32">
        <f t="shared" si="2030"/>
        <v>1.4399565253153526E-2</v>
      </c>
      <c r="CO879" s="32">
        <f t="shared" si="2030"/>
        <v>9.0598690166104473E-3</v>
      </c>
      <c r="CP879" s="32">
        <f t="shared" si="2030"/>
        <v>5.7002572754869833E-3</v>
      </c>
      <c r="CQ879" s="32">
        <f t="shared" si="2030"/>
        <v>9.4416607801083106E-3</v>
      </c>
      <c r="CR879" s="32">
        <f t="shared" si="2030"/>
        <v>5.9404717061382027E-3</v>
      </c>
      <c r="CS879" s="32">
        <f t="shared" si="2030"/>
        <v>3.7376055879677255E-3</v>
      </c>
    </row>
    <row r="880" spans="2:97" ht="13.15" thickTop="1" x14ac:dyDescent="0.35">
      <c r="H880" s="34">
        <f t="shared" si="2026"/>
        <v>8.8576757247349263E-16</v>
      </c>
      <c r="I880" s="34">
        <f t="shared" ref="I880:J880" si="2031">I875</f>
        <v>-0.46334335275036292</v>
      </c>
      <c r="J880" s="34">
        <f t="shared" si="2031"/>
        <v>-8.8836803962226429E-3</v>
      </c>
      <c r="K880" s="34">
        <f t="shared" si="2022"/>
        <v>-0.46334335275036292</v>
      </c>
      <c r="L880" s="34">
        <f>$CE$6-$CE$7*SUMPRODUCT($B$6:$CD$6,Q879:CS879)</f>
        <v>0</v>
      </c>
    </row>
    <row r="881" spans="2:97" ht="13.5" thickBot="1" x14ac:dyDescent="0.4">
      <c r="B881" s="39" t="s">
        <v>367</v>
      </c>
      <c r="D881" s="39" t="s">
        <v>368</v>
      </c>
      <c r="E881" s="39" t="s">
        <v>369</v>
      </c>
      <c r="F881" s="39" t="s">
        <v>370</v>
      </c>
      <c r="H881" s="39" t="s">
        <v>347</v>
      </c>
      <c r="I881" s="39" t="s">
        <v>371</v>
      </c>
      <c r="J881" s="39" t="s">
        <v>372</v>
      </c>
      <c r="K881" s="39" t="s">
        <v>349</v>
      </c>
      <c r="L881" s="39" t="s">
        <v>373</v>
      </c>
      <c r="M881" s="39" t="s">
        <v>374</v>
      </c>
      <c r="O881" s="45" t="s">
        <v>336</v>
      </c>
    </row>
    <row r="882" spans="2:97" ht="13.9" thickTop="1" thickBot="1" x14ac:dyDescent="0.4">
      <c r="B882" s="32">
        <f>1+B877</f>
        <v>7</v>
      </c>
      <c r="D882" s="32">
        <f>IF(F877,IF(M882&lt;0,D877,H882),E877)</f>
        <v>8.8576757247349263E-16</v>
      </c>
      <c r="E882" s="32">
        <f>IF(F877,IF(M882&lt;0,H882,E877),H882)</f>
        <v>9.1983555603016536E-16</v>
      </c>
      <c r="F882" s="32" t="b">
        <f>OR(F877,M882*M877&lt;=0)</f>
        <v>1</v>
      </c>
      <c r="H882" s="32">
        <f>IF(F877,(D877+E877)/2,2*H877)</f>
        <v>9.1983555603016536E-16</v>
      </c>
      <c r="I882" s="32">
        <f>I877</f>
        <v>-0.48847229296152955</v>
      </c>
      <c r="J882" s="32">
        <f>J877</f>
        <v>-1</v>
      </c>
      <c r="K882" s="32">
        <f>I882+J882*H882</f>
        <v>-0.4884722929615305</v>
      </c>
      <c r="L882" s="32">
        <f>$CE$3-$CE$7*SUMPRODUCT($B$3:$CD$3,Q884:CS884)</f>
        <v>2.5579538487363607E-13</v>
      </c>
      <c r="M882" s="32">
        <f>SUMPRODUCT(L882:L885,J882:J885)</f>
        <v>-2.5579538487363607E-13</v>
      </c>
      <c r="O882" s="46">
        <f>SUM(Q882:CS882)</f>
        <v>-1.6469506083636469</v>
      </c>
      <c r="P882" s="39" t="s">
        <v>363</v>
      </c>
      <c r="Q882" s="32">
        <f t="shared" ref="Q882:AV882" si="2032">SUMPRODUCT(B$3:B$6,$K882:$K885)</f>
        <v>0.94689457154418144</v>
      </c>
      <c r="R882" s="32">
        <f t="shared" si="2032"/>
        <v>0.48355121879381846</v>
      </c>
      <c r="S882" s="32">
        <f t="shared" si="2032"/>
        <v>2.0207866043455536E-2</v>
      </c>
      <c r="T882" s="32">
        <f t="shared" si="2032"/>
        <v>0.52482845095094799</v>
      </c>
      <c r="U882" s="32">
        <f t="shared" si="2032"/>
        <v>6.1485098200585064E-2</v>
      </c>
      <c r="V882" s="32">
        <f t="shared" si="2032"/>
        <v>-0.40185825454977786</v>
      </c>
      <c r="W882" s="32">
        <f t="shared" si="2032"/>
        <v>0.10276233035771459</v>
      </c>
      <c r="X882" s="32">
        <f t="shared" si="2032"/>
        <v>-0.36058102239264833</v>
      </c>
      <c r="Y882" s="32">
        <f t="shared" si="2032"/>
        <v>-0.8239243751430112</v>
      </c>
      <c r="Z882" s="32">
        <f t="shared" si="2032"/>
        <v>1.3128835956249918</v>
      </c>
      <c r="AA882" s="32">
        <f t="shared" si="2032"/>
        <v>0.84954024287462881</v>
      </c>
      <c r="AB882" s="32">
        <f t="shared" si="2032"/>
        <v>0.38619689012426589</v>
      </c>
      <c r="AC882" s="32">
        <f t="shared" si="2032"/>
        <v>0.89081747503175834</v>
      </c>
      <c r="AD882" s="32">
        <f t="shared" si="2032"/>
        <v>0.42747412228139542</v>
      </c>
      <c r="AE882" s="32">
        <f t="shared" si="2032"/>
        <v>-3.5869230468967506E-2</v>
      </c>
      <c r="AF882" s="32">
        <f t="shared" si="2032"/>
        <v>0.46875135443852495</v>
      </c>
      <c r="AG882" s="32">
        <f t="shared" si="2032"/>
        <v>5.408001688162023E-3</v>
      </c>
      <c r="AH882" s="32">
        <f t="shared" si="2032"/>
        <v>-0.4579353510622009</v>
      </c>
      <c r="AI882" s="32">
        <f t="shared" si="2032"/>
        <v>1.8008689610660724</v>
      </c>
      <c r="AJ882" s="32">
        <f t="shared" si="2032"/>
        <v>1.3375256083157094</v>
      </c>
      <c r="AK882" s="32">
        <f t="shared" si="2032"/>
        <v>0.87418225556534646</v>
      </c>
      <c r="AL882" s="32">
        <f t="shared" si="2032"/>
        <v>1.378802840472839</v>
      </c>
      <c r="AM882" s="32">
        <f t="shared" si="2032"/>
        <v>0.91545948772247598</v>
      </c>
      <c r="AN882" s="32">
        <f t="shared" si="2032"/>
        <v>0.45211613497211306</v>
      </c>
      <c r="AO882" s="32">
        <f t="shared" si="2032"/>
        <v>0.95673671987960551</v>
      </c>
      <c r="AP882" s="32">
        <f t="shared" si="2032"/>
        <v>0.49339336712924259</v>
      </c>
      <c r="AQ882" s="32">
        <f t="shared" si="2032"/>
        <v>3.0050014378879664E-2</v>
      </c>
      <c r="AR882" s="32">
        <f t="shared" si="2032"/>
        <v>0.45842227858265089</v>
      </c>
      <c r="AS882" s="32">
        <f t="shared" si="2032"/>
        <v>-4.9210741677120362E-3</v>
      </c>
      <c r="AT882" s="32">
        <f t="shared" si="2032"/>
        <v>-0.46826442691807496</v>
      </c>
      <c r="AU882" s="32">
        <f t="shared" si="2032"/>
        <v>3.6356157989417492E-2</v>
      </c>
      <c r="AV882" s="32">
        <f t="shared" si="2032"/>
        <v>-0.42698719476094543</v>
      </c>
      <c r="AW882" s="32">
        <f t="shared" ref="AW882:CB882" si="2033">SUMPRODUCT(AH$3:AH$6,$K882:$K885)</f>
        <v>-0.89033054751130836</v>
      </c>
      <c r="AX882" s="32">
        <f t="shared" si="2033"/>
        <v>-0.3857099626038159</v>
      </c>
      <c r="AY882" s="32">
        <f t="shared" si="2033"/>
        <v>-0.84905331535417883</v>
      </c>
      <c r="AZ882" s="32">
        <f t="shared" si="2033"/>
        <v>-1.3123966681045418</v>
      </c>
      <c r="BA882" s="32">
        <f t="shared" si="2033"/>
        <v>0.82441130266346119</v>
      </c>
      <c r="BB882" s="32">
        <f t="shared" si="2033"/>
        <v>0.36106794991309832</v>
      </c>
      <c r="BC882" s="32">
        <f t="shared" si="2033"/>
        <v>-0.10227540283726461</v>
      </c>
      <c r="BD882" s="32">
        <f t="shared" si="2033"/>
        <v>0.40234518207022785</v>
      </c>
      <c r="BE882" s="32">
        <f t="shared" si="2033"/>
        <v>-6.0998170680135057E-2</v>
      </c>
      <c r="BF882" s="32">
        <f t="shared" si="2033"/>
        <v>-0.524341523430498</v>
      </c>
      <c r="BG882" s="32">
        <f t="shared" si="2033"/>
        <v>-1.9720938523005549E-2</v>
      </c>
      <c r="BH882" s="32">
        <f t="shared" si="2033"/>
        <v>-0.48306429127336847</v>
      </c>
      <c r="BI882" s="32">
        <f t="shared" si="2033"/>
        <v>-0.94640764402373145</v>
      </c>
      <c r="BJ882" s="32">
        <f t="shared" si="2033"/>
        <v>1.3123966681045418</v>
      </c>
      <c r="BK882" s="32">
        <f t="shared" si="2033"/>
        <v>0.84905331535417883</v>
      </c>
      <c r="BL882" s="32">
        <f t="shared" si="2033"/>
        <v>0.3857099626038159</v>
      </c>
      <c r="BM882" s="32">
        <f t="shared" si="2033"/>
        <v>0.89033054751130836</v>
      </c>
      <c r="BN882" s="32">
        <f t="shared" si="2033"/>
        <v>0.42698719476094543</v>
      </c>
      <c r="BO882" s="32">
        <f t="shared" si="2033"/>
        <v>-3.6356157989417492E-2</v>
      </c>
      <c r="BP882" s="32">
        <f t="shared" si="2033"/>
        <v>0.46826442691807496</v>
      </c>
      <c r="BQ882" s="32">
        <f t="shared" si="2033"/>
        <v>4.9210741677120362E-3</v>
      </c>
      <c r="BR882" s="32">
        <f t="shared" si="2033"/>
        <v>-0.45842227858265089</v>
      </c>
      <c r="BS882" s="32">
        <f t="shared" si="2033"/>
        <v>-3.0050014378879664E-2</v>
      </c>
      <c r="BT882" s="32">
        <f t="shared" si="2033"/>
        <v>-0.49339336712924259</v>
      </c>
      <c r="BU882" s="32">
        <f t="shared" si="2033"/>
        <v>-0.95673671987960551</v>
      </c>
      <c r="BV882" s="32">
        <f t="shared" si="2033"/>
        <v>-0.45211613497211306</v>
      </c>
      <c r="BW882" s="32">
        <f t="shared" si="2033"/>
        <v>-0.91545948772247598</v>
      </c>
      <c r="BX882" s="32">
        <f t="shared" si="2033"/>
        <v>-1.378802840472839</v>
      </c>
      <c r="BY882" s="32">
        <f t="shared" si="2033"/>
        <v>-0.87418225556534646</v>
      </c>
      <c r="BZ882" s="32">
        <f t="shared" si="2033"/>
        <v>-1.3375256083157094</v>
      </c>
      <c r="CA882" s="32">
        <f t="shared" si="2033"/>
        <v>-1.8008689610660724</v>
      </c>
      <c r="CB882" s="32">
        <f t="shared" si="2033"/>
        <v>0.3359390097019308</v>
      </c>
      <c r="CC882" s="32">
        <f t="shared" ref="CC882:CS882" si="2034">SUMPRODUCT(BN$3:BN$6,$K882:$K885)</f>
        <v>-0.12740434304843212</v>
      </c>
      <c r="CD882" s="32">
        <f t="shared" si="2034"/>
        <v>-0.59074769579879505</v>
      </c>
      <c r="CE882" s="32">
        <f t="shared" si="2034"/>
        <v>-8.6127110891302594E-2</v>
      </c>
      <c r="CF882" s="32">
        <f t="shared" si="2034"/>
        <v>-0.54947046364166552</v>
      </c>
      <c r="CG882" s="32">
        <f t="shared" si="2034"/>
        <v>-1.0128138163920284</v>
      </c>
      <c r="CH882" s="32">
        <f t="shared" si="2034"/>
        <v>-0.50819323148453588</v>
      </c>
      <c r="CI882" s="32">
        <f t="shared" si="2034"/>
        <v>-0.97153658423489886</v>
      </c>
      <c r="CJ882" s="32">
        <f t="shared" si="2034"/>
        <v>-1.4348799369852618</v>
      </c>
      <c r="CK882" s="32">
        <f t="shared" si="2034"/>
        <v>0.8239243751430112</v>
      </c>
      <c r="CL882" s="32">
        <f t="shared" si="2034"/>
        <v>0.36058102239264833</v>
      </c>
      <c r="CM882" s="32">
        <f t="shared" si="2034"/>
        <v>-0.10276233035771459</v>
      </c>
      <c r="CN882" s="32">
        <f t="shared" si="2034"/>
        <v>0.40185825454977786</v>
      </c>
      <c r="CO882" s="32">
        <f t="shared" si="2034"/>
        <v>-6.1485098200585064E-2</v>
      </c>
      <c r="CP882" s="32">
        <f t="shared" si="2034"/>
        <v>-0.52482845095094799</v>
      </c>
      <c r="CQ882" s="32">
        <f t="shared" si="2034"/>
        <v>-2.0207866043455536E-2</v>
      </c>
      <c r="CR882" s="32">
        <f t="shared" si="2034"/>
        <v>-0.48355121879381846</v>
      </c>
      <c r="CS882" s="32">
        <f t="shared" si="2034"/>
        <v>-0.94689457154418144</v>
      </c>
    </row>
    <row r="883" spans="2:97" ht="13.9" thickTop="1" thickBot="1" x14ac:dyDescent="0.4">
      <c r="H883" s="33">
        <f>H882</f>
        <v>9.1983555603016536E-16</v>
      </c>
      <c r="I883" s="33">
        <f t="shared" ref="I883:J883" si="2035">I878</f>
        <v>0.42698719476094543</v>
      </c>
      <c r="J883" s="33">
        <f t="shared" si="2035"/>
        <v>5.6558928596733274E-3</v>
      </c>
      <c r="K883" s="33">
        <f t="shared" ref="K883:K885" si="2036">I883+J883*H883</f>
        <v>0.42698719476094543</v>
      </c>
      <c r="L883" s="33">
        <f>$CE$4-$CE$7*SUMPRODUCT($B$4:$CD$4,Q884:CS884)</f>
        <v>0</v>
      </c>
      <c r="M883" s="39" t="s">
        <v>375</v>
      </c>
      <c r="O883" s="47">
        <f t="shared" ref="O883:O884" si="2037">SUM(Q883:CS883)</f>
        <v>103.79476315504535</v>
      </c>
      <c r="P883" s="39" t="s">
        <v>365</v>
      </c>
      <c r="Q883" s="33">
        <f>EXP(Q882)</f>
        <v>2.5776923779511769</v>
      </c>
      <c r="R883" s="33">
        <f>EXP(R882)</f>
        <v>1.6218236383378528</v>
      </c>
      <c r="S883" s="33">
        <f t="shared" ref="S883:CD883" si="2038">EXP(S882)</f>
        <v>1.0204134272849412</v>
      </c>
      <c r="T883" s="33">
        <f t="shared" si="2038"/>
        <v>1.6901688766440892</v>
      </c>
      <c r="U883" s="33">
        <f t="shared" si="2038"/>
        <v>1.0634146496189227</v>
      </c>
      <c r="V883" s="33">
        <f t="shared" si="2038"/>
        <v>0.66907557738815659</v>
      </c>
      <c r="W883" s="33">
        <f t="shared" si="2038"/>
        <v>1.1082279856244543</v>
      </c>
      <c r="X883" s="33">
        <f t="shared" si="2038"/>
        <v>0.69727107824319501</v>
      </c>
      <c r="Y883" s="33">
        <f t="shared" si="2038"/>
        <v>0.43870662251907983</v>
      </c>
      <c r="Z883" s="33">
        <f t="shared" si="2038"/>
        <v>3.7168762419801276</v>
      </c>
      <c r="AA883" s="33">
        <f t="shared" si="2038"/>
        <v>2.3385714298503899</v>
      </c>
      <c r="AB883" s="33">
        <f t="shared" si="2038"/>
        <v>1.4713743413740858</v>
      </c>
      <c r="AC883" s="33">
        <f t="shared" si="2038"/>
        <v>2.4371211228571372</v>
      </c>
      <c r="AD883" s="33">
        <f t="shared" si="2038"/>
        <v>1.533379498791791</v>
      </c>
      <c r="AE883" s="33">
        <f t="shared" si="2038"/>
        <v>0.96476644729027417</v>
      </c>
      <c r="AF883" s="33">
        <f t="shared" si="2038"/>
        <v>1.5979976143386991</v>
      </c>
      <c r="AG883" s="33">
        <f t="shared" si="2038"/>
        <v>1.0054226513258075</v>
      </c>
      <c r="AH883" s="33">
        <f t="shared" si="2038"/>
        <v>0.63258837105169763</v>
      </c>
      <c r="AI883" s="33">
        <f t="shared" si="2038"/>
        <v>6.0549066572089423</v>
      </c>
      <c r="AJ883" s="33">
        <f t="shared" si="2038"/>
        <v>3.8096053775027645</v>
      </c>
      <c r="AK883" s="33">
        <f t="shared" si="2038"/>
        <v>2.3969144288985471</v>
      </c>
      <c r="AL883" s="33">
        <f t="shared" si="2038"/>
        <v>3.9701458834020302</v>
      </c>
      <c r="AM883" s="33">
        <f t="shared" si="2038"/>
        <v>2.497922753090084</v>
      </c>
      <c r="AN883" s="33">
        <f t="shared" si="2038"/>
        <v>1.5716344597036311</v>
      </c>
      <c r="AO883" s="33">
        <f t="shared" si="2038"/>
        <v>2.6031876671010044</v>
      </c>
      <c r="AP883" s="33">
        <f t="shared" si="2038"/>
        <v>1.6378646768120846</v>
      </c>
      <c r="AQ883" s="33">
        <f t="shared" si="2038"/>
        <v>1.0305060727858268</v>
      </c>
      <c r="AR883" s="33">
        <f t="shared" si="2038"/>
        <v>1.5815767280475905</v>
      </c>
      <c r="AS883" s="33">
        <f t="shared" si="2038"/>
        <v>0.9950910144799302</v>
      </c>
      <c r="AT883" s="33">
        <f t="shared" si="2038"/>
        <v>0.62608794726075456</v>
      </c>
      <c r="AU883" s="33">
        <f t="shared" si="2038"/>
        <v>1.0370251255098608</v>
      </c>
      <c r="AV883" s="33">
        <f t="shared" si="2038"/>
        <v>0.65247190723315496</v>
      </c>
      <c r="AW883" s="33">
        <f t="shared" si="2038"/>
        <v>0.41052003394726111</v>
      </c>
      <c r="AX883" s="33">
        <f t="shared" si="2038"/>
        <v>0.67996771314807958</v>
      </c>
      <c r="AY883" s="33">
        <f t="shared" si="2038"/>
        <v>0.42781975068980688</v>
      </c>
      <c r="AZ883" s="33">
        <f t="shared" si="2038"/>
        <v>0.26917416156850565</v>
      </c>
      <c r="BA883" s="33">
        <f t="shared" si="2038"/>
        <v>2.2805378235323692</v>
      </c>
      <c r="BB883" s="33">
        <f t="shared" si="2038"/>
        <v>1.4348609562434025</v>
      </c>
      <c r="BC883" s="33">
        <f t="shared" si="2038"/>
        <v>0.90278088901098585</v>
      </c>
      <c r="BD883" s="33">
        <f t="shared" si="2038"/>
        <v>1.495327403810583</v>
      </c>
      <c r="BE883" s="33">
        <f t="shared" si="2038"/>
        <v>0.94082496084422584</v>
      </c>
      <c r="BF883" s="33">
        <f t="shared" si="2038"/>
        <v>0.59194501798862476</v>
      </c>
      <c r="BG883" s="33">
        <f t="shared" si="2038"/>
        <v>0.98047224716646353</v>
      </c>
      <c r="BH883" s="33">
        <f t="shared" si="2038"/>
        <v>0.61689016144459541</v>
      </c>
      <c r="BI883" s="33">
        <f t="shared" si="2038"/>
        <v>0.3881328333228477</v>
      </c>
      <c r="BJ883" s="33">
        <f t="shared" si="2038"/>
        <v>3.7150668332090144</v>
      </c>
      <c r="BK883" s="33">
        <f t="shared" si="2038"/>
        <v>2.3374329922534494</v>
      </c>
      <c r="BL883" s="33">
        <f t="shared" si="2038"/>
        <v>1.4706580631163373</v>
      </c>
      <c r="BM883" s="33">
        <f t="shared" si="2038"/>
        <v>2.4359347103836315</v>
      </c>
      <c r="BN883" s="33">
        <f t="shared" si="2038"/>
        <v>1.532633035865955</v>
      </c>
      <c r="BO883" s="33">
        <f t="shared" si="2038"/>
        <v>0.96429679031001581</v>
      </c>
      <c r="BP883" s="33">
        <f t="shared" si="2038"/>
        <v>1.5972196947332669</v>
      </c>
      <c r="BQ883" s="33">
        <f t="shared" si="2038"/>
        <v>1.0049332025399058</v>
      </c>
      <c r="BR883" s="33">
        <f t="shared" si="2038"/>
        <v>0.63228042134539386</v>
      </c>
      <c r="BS883" s="33">
        <f t="shared" si="2038"/>
        <v>0.97039699853164574</v>
      </c>
      <c r="BT883" s="33">
        <f t="shared" si="2038"/>
        <v>0.61055105110782726</v>
      </c>
      <c r="BU883" s="33">
        <f t="shared" si="2038"/>
        <v>0.38414441365022023</v>
      </c>
      <c r="BV883" s="33">
        <f t="shared" si="2038"/>
        <v>0.63628027104252571</v>
      </c>
      <c r="BW883" s="33">
        <f t="shared" si="2038"/>
        <v>0.40033263589233836</v>
      </c>
      <c r="BX883" s="33">
        <f t="shared" si="2038"/>
        <v>0.25187991307339491</v>
      </c>
      <c r="BY883" s="33">
        <f t="shared" si="2038"/>
        <v>0.41720304569217748</v>
      </c>
      <c r="BZ883" s="33">
        <f t="shared" si="2038"/>
        <v>0.26249437957679234</v>
      </c>
      <c r="CA883" s="33">
        <f t="shared" si="2038"/>
        <v>0.16515531231342848</v>
      </c>
      <c r="CB883" s="33">
        <f t="shared" si="2038"/>
        <v>1.3992536813092966</v>
      </c>
      <c r="CC883" s="33">
        <f t="shared" si="2038"/>
        <v>0.88037762604644698</v>
      </c>
      <c r="CD883" s="33">
        <f t="shared" si="2038"/>
        <v>0.55391297146200202</v>
      </c>
      <c r="CE883" s="33">
        <f t="shared" ref="CE883:CS883" si="2039">EXP(CE882)</f>
        <v>0.9174776024121194</v>
      </c>
      <c r="CF883" s="33">
        <f t="shared" si="2039"/>
        <v>0.57725540718718638</v>
      </c>
      <c r="CG883" s="33">
        <f t="shared" si="2039"/>
        <v>0.36319557474838987</v>
      </c>
      <c r="CH883" s="33">
        <f t="shared" si="2039"/>
        <v>0.60158151604092436</v>
      </c>
      <c r="CI883" s="33">
        <f t="shared" si="2039"/>
        <v>0.37850099237899554</v>
      </c>
      <c r="CJ883" s="33">
        <f t="shared" si="2039"/>
        <v>0.23814395457944645</v>
      </c>
      <c r="CK883" s="33">
        <f t="shared" si="2039"/>
        <v>2.2794276372167346</v>
      </c>
      <c r="CL883" s="33">
        <f t="shared" si="2039"/>
        <v>1.4341624530298085</v>
      </c>
      <c r="CM883" s="33">
        <f t="shared" si="2039"/>
        <v>0.902341407157778</v>
      </c>
      <c r="CN883" s="33">
        <f t="shared" si="2039"/>
        <v>1.4945994649866905</v>
      </c>
      <c r="CO883" s="33">
        <f t="shared" si="2039"/>
        <v>0.94036695879481491</v>
      </c>
      <c r="CP883" s="33">
        <f t="shared" si="2039"/>
        <v>0.59165685383199551</v>
      </c>
      <c r="CQ883" s="33">
        <f t="shared" si="2039"/>
        <v>0.97999494446162272</v>
      </c>
      <c r="CR883" s="33">
        <f t="shared" si="2039"/>
        <v>0.61658985376786291</v>
      </c>
      <c r="CS883" s="33">
        <f t="shared" si="2039"/>
        <v>0.38794388677008401</v>
      </c>
    </row>
    <row r="884" spans="2:97" ht="13.9" thickTop="1" thickBot="1" x14ac:dyDescent="0.4">
      <c r="H884" s="32">
        <f t="shared" ref="H884:H885" si="2040">H883</f>
        <v>9.1983555603016536E-16</v>
      </c>
      <c r="I884" s="32">
        <f t="shared" ref="I884:J884" si="2041">I879</f>
        <v>-0.4220661205932334</v>
      </c>
      <c r="J884" s="32">
        <f t="shared" si="2041"/>
        <v>6.9017040391105818E-3</v>
      </c>
      <c r="K884" s="32">
        <f t="shared" si="2036"/>
        <v>-0.4220661205932334</v>
      </c>
      <c r="L884" s="32">
        <f>$CE$5-$CE$7*SUMPRODUCT($B$5:$CD$5,Q884:CS884)</f>
        <v>0</v>
      </c>
      <c r="M884" s="32">
        <f>SUMPRODUCT($B$7:$CD$7, LN(Q884:CS884))</f>
        <v>-2480.3390488774944</v>
      </c>
      <c r="O884" s="48">
        <f t="shared" si="2037"/>
        <v>1.0000000000000007</v>
      </c>
      <c r="P884" s="39" t="s">
        <v>366</v>
      </c>
      <c r="Q884" s="32">
        <f t="shared" ref="Q884:AV884" si="2042">Q883/$O883</f>
        <v>2.4834512836651512E-2</v>
      </c>
      <c r="R884" s="32">
        <f t="shared" si="2042"/>
        <v>1.5625293502671458E-2</v>
      </c>
      <c r="S884" s="32">
        <f t="shared" si="2042"/>
        <v>9.8310685073839405E-3</v>
      </c>
      <c r="T884" s="32">
        <f t="shared" si="2042"/>
        <v>1.6283758691364499E-2</v>
      </c>
      <c r="U884" s="32">
        <f t="shared" si="2042"/>
        <v>1.0245359373578679E-2</v>
      </c>
      <c r="V884" s="32">
        <f t="shared" si="2042"/>
        <v>6.4461400272065039E-3</v>
      </c>
      <c r="W884" s="32">
        <f t="shared" si="2042"/>
        <v>1.0677108863084145E-2</v>
      </c>
      <c r="X884" s="32">
        <f t="shared" si="2042"/>
        <v>6.7177866883479801E-3</v>
      </c>
      <c r="Y884" s="32">
        <f t="shared" si="2042"/>
        <v>4.2266739591067205E-3</v>
      </c>
      <c r="Z884" s="32">
        <f t="shared" si="2042"/>
        <v>3.5809862935261727E-2</v>
      </c>
      <c r="AA884" s="32">
        <f t="shared" si="2042"/>
        <v>2.2530726587401195E-2</v>
      </c>
      <c r="AB884" s="32">
        <f t="shared" si="2042"/>
        <v>1.4175805181771967E-2</v>
      </c>
      <c r="AC884" s="32">
        <f t="shared" si="2042"/>
        <v>2.3480193497013357E-2</v>
      </c>
      <c r="AD884" s="32">
        <f t="shared" si="2042"/>
        <v>1.4773187511409195E-2</v>
      </c>
      <c r="AE884" s="32">
        <f t="shared" si="2042"/>
        <v>9.2949433860081785E-3</v>
      </c>
      <c r="AF884" s="32">
        <f t="shared" si="2042"/>
        <v>1.5395744118146508E-2</v>
      </c>
      <c r="AG884" s="32">
        <f t="shared" si="2042"/>
        <v>9.6866414139212299E-3</v>
      </c>
      <c r="AH884" s="32">
        <f t="shared" si="2042"/>
        <v>6.094607780035656E-3</v>
      </c>
      <c r="AI884" s="32">
        <f t="shared" si="2042"/>
        <v>5.8335377172780034E-2</v>
      </c>
      <c r="AJ884" s="32">
        <f t="shared" si="2042"/>
        <v>3.6703252280773514E-2</v>
      </c>
      <c r="AK884" s="32">
        <f t="shared" si="2042"/>
        <v>2.3092826227833017E-2</v>
      </c>
      <c r="AL884" s="32">
        <f t="shared" si="2042"/>
        <v>3.8249963319166226E-2</v>
      </c>
      <c r="AM884" s="32">
        <f t="shared" si="2042"/>
        <v>2.406598056742772E-2</v>
      </c>
      <c r="AN884" s="32">
        <f t="shared" si="2042"/>
        <v>1.5141751008728379E-2</v>
      </c>
      <c r="AO884" s="32">
        <f t="shared" si="2042"/>
        <v>2.5080144585063937E-2</v>
      </c>
      <c r="AP884" s="32">
        <f t="shared" si="2042"/>
        <v>1.5779839242616642E-2</v>
      </c>
      <c r="AQ884" s="32">
        <f t="shared" si="2042"/>
        <v>9.9283050653190402E-3</v>
      </c>
      <c r="AR884" s="32">
        <f t="shared" si="2042"/>
        <v>1.5237538773368375E-2</v>
      </c>
      <c r="AS884" s="32">
        <f t="shared" si="2042"/>
        <v>9.5871023183847406E-3</v>
      </c>
      <c r="AT884" s="32">
        <f t="shared" si="2042"/>
        <v>6.0319801137319823E-3</v>
      </c>
      <c r="AU884" s="32">
        <f t="shared" si="2042"/>
        <v>9.9911122101679194E-3</v>
      </c>
      <c r="AV884" s="32">
        <f t="shared" si="2042"/>
        <v>6.2861736700387571E-3</v>
      </c>
      <c r="AW884" s="32">
        <f t="shared" ref="AW884:CB884" si="2043">AW883/$O883</f>
        <v>3.9551131624438437E-3</v>
      </c>
      <c r="AX884" s="32">
        <f t="shared" si="2043"/>
        <v>6.5510791920432949E-3</v>
      </c>
      <c r="AY884" s="32">
        <f t="shared" si="2043"/>
        <v>4.1217855090698863E-3</v>
      </c>
      <c r="AZ884" s="32">
        <f t="shared" si="2043"/>
        <v>2.5933308520240251E-3</v>
      </c>
      <c r="BA884" s="32">
        <f t="shared" si="2043"/>
        <v>2.197160775949528E-2</v>
      </c>
      <c r="BB884" s="32">
        <f t="shared" si="2043"/>
        <v>1.382402071769317E-2</v>
      </c>
      <c r="BC884" s="32">
        <f t="shared" si="2043"/>
        <v>8.6977498822598618E-3</v>
      </c>
      <c r="BD884" s="32">
        <f t="shared" si="2043"/>
        <v>1.4406578505091919E-2</v>
      </c>
      <c r="BE884" s="32">
        <f t="shared" si="2043"/>
        <v>9.0642815903809251E-3</v>
      </c>
      <c r="BF884" s="32">
        <f t="shared" si="2043"/>
        <v>5.7030335634987283E-3</v>
      </c>
      <c r="BG884" s="32">
        <f t="shared" si="2043"/>
        <v>9.4462593040639722E-3</v>
      </c>
      <c r="BH884" s="32">
        <f t="shared" si="2043"/>
        <v>5.9433649896488937E-3</v>
      </c>
      <c r="BI884" s="32">
        <f t="shared" si="2043"/>
        <v>3.7394259741511922E-3</v>
      </c>
      <c r="BJ884" s="32">
        <f t="shared" si="2043"/>
        <v>3.5792430372036832E-2</v>
      </c>
      <c r="BK884" s="32">
        <f t="shared" si="2043"/>
        <v>2.2519758427136306E-2</v>
      </c>
      <c r="BL884" s="32">
        <f t="shared" si="2043"/>
        <v>1.4168904272362129E-2</v>
      </c>
      <c r="BM884" s="32">
        <f t="shared" si="2043"/>
        <v>2.3468763127720702E-2</v>
      </c>
      <c r="BN884" s="32">
        <f t="shared" si="2043"/>
        <v>1.476599579091053E-2</v>
      </c>
      <c r="BO884" s="32">
        <f t="shared" si="2043"/>
        <v>9.2904185240018297E-3</v>
      </c>
      <c r="BP884" s="32">
        <f t="shared" si="2043"/>
        <v>1.5388249331494601E-2</v>
      </c>
      <c r="BQ884" s="32">
        <f t="shared" si="2043"/>
        <v>9.6819258697933373E-3</v>
      </c>
      <c r="BR884" s="32">
        <f t="shared" si="2043"/>
        <v>6.091640870174859E-3</v>
      </c>
      <c r="BS884" s="32">
        <f t="shared" si="2043"/>
        <v>9.3491903544507086E-3</v>
      </c>
      <c r="BT884" s="32">
        <f t="shared" si="2043"/>
        <v>5.8822914812744972E-3</v>
      </c>
      <c r="BU884" s="32">
        <f t="shared" si="2043"/>
        <v>3.7009999538839683E-3</v>
      </c>
      <c r="BV884" s="32">
        <f t="shared" si="2043"/>
        <v>6.1301770118408604E-3</v>
      </c>
      <c r="BW884" s="32">
        <f t="shared" si="2043"/>
        <v>3.8569637207450831E-3</v>
      </c>
      <c r="BX884" s="32">
        <f t="shared" si="2043"/>
        <v>2.4267111886670492E-3</v>
      </c>
      <c r="BY884" s="32">
        <f t="shared" si="2043"/>
        <v>4.0194999536631026E-3</v>
      </c>
      <c r="BZ884" s="32">
        <f t="shared" si="2043"/>
        <v>2.5289751775307442E-3</v>
      </c>
      <c r="CA884" s="32">
        <f t="shared" si="2043"/>
        <v>1.5911719174764596E-3</v>
      </c>
      <c r="CB884" s="32">
        <f t="shared" si="2043"/>
        <v>1.3480966079368913E-2</v>
      </c>
      <c r="CC884" s="32">
        <f t="shared" ref="CC884:CS884" si="2044">CC883/$O883</f>
        <v>8.4819079429986916E-3</v>
      </c>
      <c r="CD884" s="32">
        <f t="shared" si="2044"/>
        <v>5.3366177119609035E-3</v>
      </c>
      <c r="CE884" s="32">
        <f t="shared" si="2044"/>
        <v>8.8393438601677837E-3</v>
      </c>
      <c r="CF884" s="32">
        <f t="shared" si="2044"/>
        <v>5.5615080148590972E-3</v>
      </c>
      <c r="CG884" s="32">
        <f t="shared" si="2044"/>
        <v>3.4991705140832567E-3</v>
      </c>
      <c r="CH884" s="32">
        <f t="shared" si="2044"/>
        <v>5.7958754156247827E-3</v>
      </c>
      <c r="CI884" s="32">
        <f t="shared" si="2044"/>
        <v>3.646628990458822E-3</v>
      </c>
      <c r="CJ884" s="32">
        <f t="shared" si="2044"/>
        <v>2.2943735053734312E-3</v>
      </c>
      <c r="CK884" s="32">
        <f t="shared" si="2044"/>
        <v>2.1960911783302568E-2</v>
      </c>
      <c r="CL884" s="32">
        <f t="shared" si="2044"/>
        <v>1.3817291060123157E-2</v>
      </c>
      <c r="CM884" s="32">
        <f t="shared" si="2044"/>
        <v>8.6935157394201941E-3</v>
      </c>
      <c r="CN884" s="32">
        <f t="shared" si="2044"/>
        <v>1.4399565253153524E-2</v>
      </c>
      <c r="CO884" s="32">
        <f t="shared" si="2044"/>
        <v>9.0598690166104473E-3</v>
      </c>
      <c r="CP884" s="32">
        <f t="shared" si="2044"/>
        <v>5.7002572754869833E-3</v>
      </c>
      <c r="CQ884" s="32">
        <f t="shared" si="2044"/>
        <v>9.4416607801083106E-3</v>
      </c>
      <c r="CR884" s="32">
        <f t="shared" si="2044"/>
        <v>5.9404717061382027E-3</v>
      </c>
      <c r="CS884" s="32">
        <f t="shared" si="2044"/>
        <v>3.737605587967725E-3</v>
      </c>
    </row>
    <row r="885" spans="2:97" ht="13.15" thickTop="1" x14ac:dyDescent="0.35">
      <c r="H885" s="34">
        <f t="shared" si="2040"/>
        <v>9.1983555603016536E-16</v>
      </c>
      <c r="I885" s="34">
        <f t="shared" ref="I885:J885" si="2045">I880</f>
        <v>-0.46334335275036292</v>
      </c>
      <c r="J885" s="34">
        <f t="shared" si="2045"/>
        <v>-8.8836803962226429E-3</v>
      </c>
      <c r="K885" s="34">
        <f t="shared" si="2036"/>
        <v>-0.46334335275036292</v>
      </c>
      <c r="L885" s="34">
        <f>$CE$6-$CE$7*SUMPRODUCT($B$6:$CD$6,Q884:CS884)</f>
        <v>0</v>
      </c>
    </row>
    <row r="886" spans="2:97" ht="13.5" thickBot="1" x14ac:dyDescent="0.4">
      <c r="B886" s="39" t="s">
        <v>367</v>
      </c>
      <c r="D886" s="39" t="s">
        <v>368</v>
      </c>
      <c r="E886" s="39" t="s">
        <v>369</v>
      </c>
      <c r="F886" s="39" t="s">
        <v>370</v>
      </c>
      <c r="H886" s="39" t="s">
        <v>347</v>
      </c>
      <c r="I886" s="39" t="s">
        <v>371</v>
      </c>
      <c r="J886" s="39" t="s">
        <v>372</v>
      </c>
      <c r="K886" s="39" t="s">
        <v>349</v>
      </c>
      <c r="L886" s="39" t="s">
        <v>373</v>
      </c>
      <c r="M886" s="39" t="s">
        <v>374</v>
      </c>
      <c r="O886" s="45" t="s">
        <v>336</v>
      </c>
    </row>
    <row r="887" spans="2:97" ht="13.9" thickTop="1" thickBot="1" x14ac:dyDescent="0.4">
      <c r="B887" s="32">
        <f>1+B882</f>
        <v>8</v>
      </c>
      <c r="D887" s="32">
        <f>IF(F882,IF(M887&lt;0,D882,H887),E882)</f>
        <v>9.0280156425182904E-16</v>
      </c>
      <c r="E887" s="32">
        <f>IF(F882,IF(M887&lt;0,H887,E882),H887)</f>
        <v>9.1983555603016536E-16</v>
      </c>
      <c r="F887" s="32" t="b">
        <f>OR(F882,M887*M882&lt;=0)</f>
        <v>1</v>
      </c>
      <c r="H887" s="32">
        <f>IF(F882,(D882+E882)/2,2*H882)</f>
        <v>9.0280156425182904E-16</v>
      </c>
      <c r="I887" s="32">
        <f>I882</f>
        <v>-0.48847229296152955</v>
      </c>
      <c r="J887" s="32">
        <f>J882</f>
        <v>-1</v>
      </c>
      <c r="K887" s="32">
        <f>I887+J887*H887</f>
        <v>-0.48847229296153044</v>
      </c>
      <c r="L887" s="32">
        <f>$CE$3-$CE$7*SUMPRODUCT($B$3:$CD$3,Q889:CS889)</f>
        <v>0</v>
      </c>
      <c r="M887" s="32">
        <f>SUMPRODUCT(L887:L890,J887:J890)</f>
        <v>0</v>
      </c>
      <c r="O887" s="46">
        <f>SUM(Q887:CS887)</f>
        <v>-1.6469506083636447</v>
      </c>
      <c r="P887" s="39" t="s">
        <v>363</v>
      </c>
      <c r="Q887" s="32">
        <f t="shared" ref="Q887:AV887" si="2046">SUMPRODUCT(B$3:B$6,$K887:$K890)</f>
        <v>0.94689457154418133</v>
      </c>
      <c r="R887" s="32">
        <f t="shared" si="2046"/>
        <v>0.4835512187938184</v>
      </c>
      <c r="S887" s="32">
        <f t="shared" si="2046"/>
        <v>2.020786604345548E-2</v>
      </c>
      <c r="T887" s="32">
        <f t="shared" si="2046"/>
        <v>0.52482845095094799</v>
      </c>
      <c r="U887" s="32">
        <f t="shared" si="2046"/>
        <v>6.1485098200585009E-2</v>
      </c>
      <c r="V887" s="32">
        <f t="shared" si="2046"/>
        <v>-0.40185825454977792</v>
      </c>
      <c r="W887" s="32">
        <f t="shared" si="2046"/>
        <v>0.10276233035771454</v>
      </c>
      <c r="X887" s="32">
        <f t="shared" si="2046"/>
        <v>-0.36058102239264839</v>
      </c>
      <c r="Y887" s="32">
        <f t="shared" si="2046"/>
        <v>-0.82392437514301131</v>
      </c>
      <c r="Z887" s="32">
        <f t="shared" si="2046"/>
        <v>1.3128835956249918</v>
      </c>
      <c r="AA887" s="32">
        <f t="shared" si="2046"/>
        <v>0.84954024287462881</v>
      </c>
      <c r="AB887" s="32">
        <f t="shared" si="2046"/>
        <v>0.38619689012426589</v>
      </c>
      <c r="AC887" s="32">
        <f t="shared" si="2046"/>
        <v>0.89081747503175834</v>
      </c>
      <c r="AD887" s="32">
        <f t="shared" si="2046"/>
        <v>0.42747412228139536</v>
      </c>
      <c r="AE887" s="32">
        <f t="shared" si="2046"/>
        <v>-3.5869230468967561E-2</v>
      </c>
      <c r="AF887" s="32">
        <f t="shared" si="2046"/>
        <v>0.46875135443852489</v>
      </c>
      <c r="AG887" s="32">
        <f t="shared" si="2046"/>
        <v>5.4080016881619675E-3</v>
      </c>
      <c r="AH887" s="32">
        <f t="shared" si="2046"/>
        <v>-0.45793535106220096</v>
      </c>
      <c r="AI887" s="32">
        <f t="shared" si="2046"/>
        <v>1.8008689610660722</v>
      </c>
      <c r="AJ887" s="32">
        <f t="shared" si="2046"/>
        <v>1.3375256083157092</v>
      </c>
      <c r="AK887" s="32">
        <f t="shared" si="2046"/>
        <v>0.87418225556534623</v>
      </c>
      <c r="AL887" s="32">
        <f t="shared" si="2046"/>
        <v>1.3788028404728387</v>
      </c>
      <c r="AM887" s="32">
        <f t="shared" si="2046"/>
        <v>0.91545948772247587</v>
      </c>
      <c r="AN887" s="32">
        <f t="shared" si="2046"/>
        <v>0.45211613497211295</v>
      </c>
      <c r="AO887" s="32">
        <f t="shared" si="2046"/>
        <v>0.9567367198796054</v>
      </c>
      <c r="AP887" s="32">
        <f t="shared" si="2046"/>
        <v>0.49339336712924248</v>
      </c>
      <c r="AQ887" s="32">
        <f t="shared" si="2046"/>
        <v>3.0050014378879553E-2</v>
      </c>
      <c r="AR887" s="32">
        <f t="shared" si="2046"/>
        <v>0.45842227858265089</v>
      </c>
      <c r="AS887" s="32">
        <f t="shared" si="2046"/>
        <v>-4.9210741677120362E-3</v>
      </c>
      <c r="AT887" s="32">
        <f t="shared" si="2046"/>
        <v>-0.46826442691807496</v>
      </c>
      <c r="AU887" s="32">
        <f t="shared" si="2046"/>
        <v>3.6356157989417492E-2</v>
      </c>
      <c r="AV887" s="32">
        <f t="shared" si="2046"/>
        <v>-0.42698719476094543</v>
      </c>
      <c r="AW887" s="32">
        <f t="shared" ref="AW887:CB887" si="2047">SUMPRODUCT(AH$3:AH$6,$K887:$K890)</f>
        <v>-0.89033054751130836</v>
      </c>
      <c r="AX887" s="32">
        <f t="shared" si="2047"/>
        <v>-0.3857099626038159</v>
      </c>
      <c r="AY887" s="32">
        <f t="shared" si="2047"/>
        <v>-0.84905331535417883</v>
      </c>
      <c r="AZ887" s="32">
        <f t="shared" si="2047"/>
        <v>-1.3123966681045418</v>
      </c>
      <c r="BA887" s="32">
        <f t="shared" si="2047"/>
        <v>0.82441130266346119</v>
      </c>
      <c r="BB887" s="32">
        <f t="shared" si="2047"/>
        <v>0.36106794991309832</v>
      </c>
      <c r="BC887" s="32">
        <f t="shared" si="2047"/>
        <v>-0.10227540283726461</v>
      </c>
      <c r="BD887" s="32">
        <f t="shared" si="2047"/>
        <v>0.40234518207022785</v>
      </c>
      <c r="BE887" s="32">
        <f t="shared" si="2047"/>
        <v>-6.0998170680135057E-2</v>
      </c>
      <c r="BF887" s="32">
        <f t="shared" si="2047"/>
        <v>-0.524341523430498</v>
      </c>
      <c r="BG887" s="32">
        <f t="shared" si="2047"/>
        <v>-1.9720938523005549E-2</v>
      </c>
      <c r="BH887" s="32">
        <f t="shared" si="2047"/>
        <v>-0.48306429127336847</v>
      </c>
      <c r="BI887" s="32">
        <f t="shared" si="2047"/>
        <v>-0.94640764402373145</v>
      </c>
      <c r="BJ887" s="32">
        <f t="shared" si="2047"/>
        <v>1.3123966681045418</v>
      </c>
      <c r="BK887" s="32">
        <f t="shared" si="2047"/>
        <v>0.84905331535417883</v>
      </c>
      <c r="BL887" s="32">
        <f t="shared" si="2047"/>
        <v>0.3857099626038159</v>
      </c>
      <c r="BM887" s="32">
        <f t="shared" si="2047"/>
        <v>0.89033054751130836</v>
      </c>
      <c r="BN887" s="32">
        <f t="shared" si="2047"/>
        <v>0.42698719476094543</v>
      </c>
      <c r="BO887" s="32">
        <f t="shared" si="2047"/>
        <v>-3.6356157989417492E-2</v>
      </c>
      <c r="BP887" s="32">
        <f t="shared" si="2047"/>
        <v>0.46826442691807496</v>
      </c>
      <c r="BQ887" s="32">
        <f t="shared" si="2047"/>
        <v>4.9210741677120362E-3</v>
      </c>
      <c r="BR887" s="32">
        <f t="shared" si="2047"/>
        <v>-0.45842227858265089</v>
      </c>
      <c r="BS887" s="32">
        <f t="shared" si="2047"/>
        <v>-3.0050014378879553E-2</v>
      </c>
      <c r="BT887" s="32">
        <f t="shared" si="2047"/>
        <v>-0.49339336712924248</v>
      </c>
      <c r="BU887" s="32">
        <f t="shared" si="2047"/>
        <v>-0.9567367198796054</v>
      </c>
      <c r="BV887" s="32">
        <f t="shared" si="2047"/>
        <v>-0.45211613497211295</v>
      </c>
      <c r="BW887" s="32">
        <f t="shared" si="2047"/>
        <v>-0.91545948772247587</v>
      </c>
      <c r="BX887" s="32">
        <f t="shared" si="2047"/>
        <v>-1.3788028404728387</v>
      </c>
      <c r="BY887" s="32">
        <f t="shared" si="2047"/>
        <v>-0.87418225556534623</v>
      </c>
      <c r="BZ887" s="32">
        <f t="shared" si="2047"/>
        <v>-1.3375256083157092</v>
      </c>
      <c r="CA887" s="32">
        <f t="shared" si="2047"/>
        <v>-1.8008689610660722</v>
      </c>
      <c r="CB887" s="32">
        <f t="shared" si="2047"/>
        <v>0.3359390097019308</v>
      </c>
      <c r="CC887" s="32">
        <f t="shared" ref="CC887:CS887" si="2048">SUMPRODUCT(BN$3:BN$6,$K887:$K890)</f>
        <v>-0.12740434304843212</v>
      </c>
      <c r="CD887" s="32">
        <f t="shared" si="2048"/>
        <v>-0.59074769579879505</v>
      </c>
      <c r="CE887" s="32">
        <f t="shared" si="2048"/>
        <v>-8.6127110891302594E-2</v>
      </c>
      <c r="CF887" s="32">
        <f t="shared" si="2048"/>
        <v>-0.54947046364166552</v>
      </c>
      <c r="CG887" s="32">
        <f t="shared" si="2048"/>
        <v>-1.0128138163920284</v>
      </c>
      <c r="CH887" s="32">
        <f t="shared" si="2048"/>
        <v>-0.50819323148453588</v>
      </c>
      <c r="CI887" s="32">
        <f t="shared" si="2048"/>
        <v>-0.97153658423489886</v>
      </c>
      <c r="CJ887" s="32">
        <f t="shared" si="2048"/>
        <v>-1.4348799369852618</v>
      </c>
      <c r="CK887" s="32">
        <f t="shared" si="2048"/>
        <v>0.82392437514301131</v>
      </c>
      <c r="CL887" s="32">
        <f t="shared" si="2048"/>
        <v>0.36058102239264839</v>
      </c>
      <c r="CM887" s="32">
        <f t="shared" si="2048"/>
        <v>-0.10276233035771454</v>
      </c>
      <c r="CN887" s="32">
        <f t="shared" si="2048"/>
        <v>0.40185825454977792</v>
      </c>
      <c r="CO887" s="32">
        <f t="shared" si="2048"/>
        <v>-6.1485098200585009E-2</v>
      </c>
      <c r="CP887" s="32">
        <f t="shared" si="2048"/>
        <v>-0.52482845095094799</v>
      </c>
      <c r="CQ887" s="32">
        <f t="shared" si="2048"/>
        <v>-2.020786604345548E-2</v>
      </c>
      <c r="CR887" s="32">
        <f t="shared" si="2048"/>
        <v>-0.4835512187938184</v>
      </c>
      <c r="CS887" s="32">
        <f t="shared" si="2048"/>
        <v>-0.94689457154418133</v>
      </c>
    </row>
    <row r="888" spans="2:97" ht="13.9" thickTop="1" thickBot="1" x14ac:dyDescent="0.4">
      <c r="H888" s="33">
        <f>H887</f>
        <v>9.0280156425182904E-16</v>
      </c>
      <c r="I888" s="33">
        <f t="shared" ref="I888:J888" si="2049">I883</f>
        <v>0.42698719476094543</v>
      </c>
      <c r="J888" s="33">
        <f t="shared" si="2049"/>
        <v>5.6558928596733274E-3</v>
      </c>
      <c r="K888" s="33">
        <f t="shared" ref="K888:K890" si="2050">I888+J888*H888</f>
        <v>0.42698719476094543</v>
      </c>
      <c r="L888" s="33">
        <f>$CE$4-$CE$7*SUMPRODUCT($B$4:$CD$4,Q889:CS889)</f>
        <v>0</v>
      </c>
      <c r="M888" s="39" t="s">
        <v>375</v>
      </c>
      <c r="O888" s="47">
        <f t="shared" ref="O888:O889" si="2051">SUM(Q888:CS888)</f>
        <v>103.79476315504535</v>
      </c>
      <c r="P888" s="39" t="s">
        <v>365</v>
      </c>
      <c r="Q888" s="33">
        <f>EXP(Q887)</f>
        <v>2.5776923779511765</v>
      </c>
      <c r="R888" s="33">
        <f>EXP(R887)</f>
        <v>1.6218236383378526</v>
      </c>
      <c r="S888" s="33">
        <f t="shared" ref="S888:CD888" si="2052">EXP(S887)</f>
        <v>1.020413427284941</v>
      </c>
      <c r="T888" s="33">
        <f t="shared" si="2052"/>
        <v>1.6901688766440892</v>
      </c>
      <c r="U888" s="33">
        <f t="shared" si="2052"/>
        <v>1.0634146496189225</v>
      </c>
      <c r="V888" s="33">
        <f t="shared" si="2052"/>
        <v>0.66907557738815659</v>
      </c>
      <c r="W888" s="33">
        <f t="shared" si="2052"/>
        <v>1.1082279856244543</v>
      </c>
      <c r="X888" s="33">
        <f t="shared" si="2052"/>
        <v>0.6972710782431949</v>
      </c>
      <c r="Y888" s="33">
        <f t="shared" si="2052"/>
        <v>0.43870662251907977</v>
      </c>
      <c r="Z888" s="33">
        <f t="shared" si="2052"/>
        <v>3.7168762419801276</v>
      </c>
      <c r="AA888" s="33">
        <f t="shared" si="2052"/>
        <v>2.3385714298503899</v>
      </c>
      <c r="AB888" s="33">
        <f t="shared" si="2052"/>
        <v>1.4713743413740858</v>
      </c>
      <c r="AC888" s="33">
        <f t="shared" si="2052"/>
        <v>2.4371211228571372</v>
      </c>
      <c r="AD888" s="33">
        <f t="shared" si="2052"/>
        <v>1.5333794987917908</v>
      </c>
      <c r="AE888" s="33">
        <f t="shared" si="2052"/>
        <v>0.96476644729027417</v>
      </c>
      <c r="AF888" s="33">
        <f t="shared" si="2052"/>
        <v>1.5979976143386991</v>
      </c>
      <c r="AG888" s="33">
        <f t="shared" si="2052"/>
        <v>1.0054226513258075</v>
      </c>
      <c r="AH888" s="33">
        <f t="shared" si="2052"/>
        <v>0.63258837105169752</v>
      </c>
      <c r="AI888" s="33">
        <f t="shared" si="2052"/>
        <v>6.0549066572089405</v>
      </c>
      <c r="AJ888" s="33">
        <f t="shared" si="2052"/>
        <v>3.8096053775027641</v>
      </c>
      <c r="AK888" s="33">
        <f t="shared" si="2052"/>
        <v>2.3969144288985467</v>
      </c>
      <c r="AL888" s="33">
        <f t="shared" si="2052"/>
        <v>3.9701458834020293</v>
      </c>
      <c r="AM888" s="33">
        <f t="shared" si="2052"/>
        <v>2.4979227530900836</v>
      </c>
      <c r="AN888" s="33">
        <f t="shared" si="2052"/>
        <v>1.5716344597036311</v>
      </c>
      <c r="AO888" s="33">
        <f t="shared" si="2052"/>
        <v>2.6031876671010044</v>
      </c>
      <c r="AP888" s="33">
        <f t="shared" si="2052"/>
        <v>1.6378646768120846</v>
      </c>
      <c r="AQ888" s="33">
        <f t="shared" si="2052"/>
        <v>1.0305060727858268</v>
      </c>
      <c r="AR888" s="33">
        <f t="shared" si="2052"/>
        <v>1.5815767280475905</v>
      </c>
      <c r="AS888" s="33">
        <f t="shared" si="2052"/>
        <v>0.9950910144799302</v>
      </c>
      <c r="AT888" s="33">
        <f t="shared" si="2052"/>
        <v>0.62608794726075456</v>
      </c>
      <c r="AU888" s="33">
        <f t="shared" si="2052"/>
        <v>1.0370251255098608</v>
      </c>
      <c r="AV888" s="33">
        <f t="shared" si="2052"/>
        <v>0.65247190723315496</v>
      </c>
      <c r="AW888" s="33">
        <f t="shared" si="2052"/>
        <v>0.41052003394726111</v>
      </c>
      <c r="AX888" s="33">
        <f t="shared" si="2052"/>
        <v>0.67996771314807958</v>
      </c>
      <c r="AY888" s="33">
        <f t="shared" si="2052"/>
        <v>0.42781975068980688</v>
      </c>
      <c r="AZ888" s="33">
        <f t="shared" si="2052"/>
        <v>0.26917416156850565</v>
      </c>
      <c r="BA888" s="33">
        <f t="shared" si="2052"/>
        <v>2.2805378235323692</v>
      </c>
      <c r="BB888" s="33">
        <f t="shared" si="2052"/>
        <v>1.4348609562434025</v>
      </c>
      <c r="BC888" s="33">
        <f t="shared" si="2052"/>
        <v>0.90278088901098585</v>
      </c>
      <c r="BD888" s="33">
        <f t="shared" si="2052"/>
        <v>1.495327403810583</v>
      </c>
      <c r="BE888" s="33">
        <f t="shared" si="2052"/>
        <v>0.94082496084422584</v>
      </c>
      <c r="BF888" s="33">
        <f t="shared" si="2052"/>
        <v>0.59194501798862476</v>
      </c>
      <c r="BG888" s="33">
        <f t="shared" si="2052"/>
        <v>0.98047224716646353</v>
      </c>
      <c r="BH888" s="33">
        <f t="shared" si="2052"/>
        <v>0.61689016144459541</v>
      </c>
      <c r="BI888" s="33">
        <f t="shared" si="2052"/>
        <v>0.3881328333228477</v>
      </c>
      <c r="BJ888" s="33">
        <f t="shared" si="2052"/>
        <v>3.7150668332090144</v>
      </c>
      <c r="BK888" s="33">
        <f t="shared" si="2052"/>
        <v>2.3374329922534494</v>
      </c>
      <c r="BL888" s="33">
        <f t="shared" si="2052"/>
        <v>1.4706580631163373</v>
      </c>
      <c r="BM888" s="33">
        <f t="shared" si="2052"/>
        <v>2.4359347103836315</v>
      </c>
      <c r="BN888" s="33">
        <f t="shared" si="2052"/>
        <v>1.532633035865955</v>
      </c>
      <c r="BO888" s="33">
        <f t="shared" si="2052"/>
        <v>0.96429679031001581</v>
      </c>
      <c r="BP888" s="33">
        <f t="shared" si="2052"/>
        <v>1.5972196947332669</v>
      </c>
      <c r="BQ888" s="33">
        <f t="shared" si="2052"/>
        <v>1.0049332025399058</v>
      </c>
      <c r="BR888" s="33">
        <f t="shared" si="2052"/>
        <v>0.63228042134539386</v>
      </c>
      <c r="BS888" s="33">
        <f t="shared" si="2052"/>
        <v>0.97039699853164574</v>
      </c>
      <c r="BT888" s="33">
        <f t="shared" si="2052"/>
        <v>0.61055105110782726</v>
      </c>
      <c r="BU888" s="33">
        <f t="shared" si="2052"/>
        <v>0.38414441365022023</v>
      </c>
      <c r="BV888" s="33">
        <f t="shared" si="2052"/>
        <v>0.63628027104252582</v>
      </c>
      <c r="BW888" s="33">
        <f t="shared" si="2052"/>
        <v>0.40033263589233836</v>
      </c>
      <c r="BX888" s="33">
        <f t="shared" si="2052"/>
        <v>0.25187991307339497</v>
      </c>
      <c r="BY888" s="33">
        <f t="shared" si="2052"/>
        <v>0.41720304569217759</v>
      </c>
      <c r="BZ888" s="33">
        <f t="shared" si="2052"/>
        <v>0.26249437957679239</v>
      </c>
      <c r="CA888" s="33">
        <f t="shared" si="2052"/>
        <v>0.1651553123134285</v>
      </c>
      <c r="CB888" s="33">
        <f t="shared" si="2052"/>
        <v>1.3992536813092966</v>
      </c>
      <c r="CC888" s="33">
        <f t="shared" si="2052"/>
        <v>0.88037762604644698</v>
      </c>
      <c r="CD888" s="33">
        <f t="shared" si="2052"/>
        <v>0.55391297146200202</v>
      </c>
      <c r="CE888" s="33">
        <f t="shared" ref="CE888:CS888" si="2053">EXP(CE887)</f>
        <v>0.9174776024121194</v>
      </c>
      <c r="CF888" s="33">
        <f t="shared" si="2053"/>
        <v>0.57725540718718638</v>
      </c>
      <c r="CG888" s="33">
        <f t="shared" si="2053"/>
        <v>0.36319557474838987</v>
      </c>
      <c r="CH888" s="33">
        <f t="shared" si="2053"/>
        <v>0.60158151604092436</v>
      </c>
      <c r="CI888" s="33">
        <f t="shared" si="2053"/>
        <v>0.37850099237899554</v>
      </c>
      <c r="CJ888" s="33">
        <f t="shared" si="2053"/>
        <v>0.23814395457944645</v>
      </c>
      <c r="CK888" s="33">
        <f t="shared" si="2053"/>
        <v>2.279427637216735</v>
      </c>
      <c r="CL888" s="33">
        <f t="shared" si="2053"/>
        <v>1.4341624530298085</v>
      </c>
      <c r="CM888" s="33">
        <f t="shared" si="2053"/>
        <v>0.90234140715777811</v>
      </c>
      <c r="CN888" s="33">
        <f t="shared" si="2053"/>
        <v>1.4945994649866907</v>
      </c>
      <c r="CO888" s="33">
        <f t="shared" si="2053"/>
        <v>0.94036695879481502</v>
      </c>
      <c r="CP888" s="33">
        <f t="shared" si="2053"/>
        <v>0.59165685383199551</v>
      </c>
      <c r="CQ888" s="33">
        <f t="shared" si="2053"/>
        <v>0.97999494446162272</v>
      </c>
      <c r="CR888" s="33">
        <f t="shared" si="2053"/>
        <v>0.61658985376786291</v>
      </c>
      <c r="CS888" s="33">
        <f t="shared" si="2053"/>
        <v>0.38794388677008407</v>
      </c>
    </row>
    <row r="889" spans="2:97" ht="13.9" thickTop="1" thickBot="1" x14ac:dyDescent="0.4">
      <c r="H889" s="32">
        <f t="shared" ref="H889:H890" si="2054">H888</f>
        <v>9.0280156425182904E-16</v>
      </c>
      <c r="I889" s="32">
        <f t="shared" ref="I889:J889" si="2055">I884</f>
        <v>-0.4220661205932334</v>
      </c>
      <c r="J889" s="32">
        <f t="shared" si="2055"/>
        <v>6.9017040391105818E-3</v>
      </c>
      <c r="K889" s="32">
        <f t="shared" si="2050"/>
        <v>-0.4220661205932334</v>
      </c>
      <c r="L889" s="32">
        <f>$CE$5-$CE$7*SUMPRODUCT($B$5:$CD$5,Q889:CS889)</f>
        <v>0</v>
      </c>
      <c r="M889" s="32">
        <f>SUMPRODUCT($B$7:$CD$7, LN(Q889:CS889))</f>
        <v>-2480.3390488774944</v>
      </c>
      <c r="O889" s="48">
        <f t="shared" si="2051"/>
        <v>1.0000000000000004</v>
      </c>
      <c r="P889" s="39" t="s">
        <v>366</v>
      </c>
      <c r="Q889" s="32">
        <f t="shared" ref="Q889:AV889" si="2056">Q888/$O888</f>
        <v>2.4834512836651508E-2</v>
      </c>
      <c r="R889" s="32">
        <f t="shared" si="2056"/>
        <v>1.5625293502671455E-2</v>
      </c>
      <c r="S889" s="32">
        <f t="shared" si="2056"/>
        <v>9.8310685073839388E-3</v>
      </c>
      <c r="T889" s="32">
        <f t="shared" si="2056"/>
        <v>1.6283758691364499E-2</v>
      </c>
      <c r="U889" s="32">
        <f t="shared" si="2056"/>
        <v>1.0245359373578677E-2</v>
      </c>
      <c r="V889" s="32">
        <f t="shared" si="2056"/>
        <v>6.4461400272065039E-3</v>
      </c>
      <c r="W889" s="32">
        <f t="shared" si="2056"/>
        <v>1.0677108863084145E-2</v>
      </c>
      <c r="X889" s="32">
        <f t="shared" si="2056"/>
        <v>6.7177866883479792E-3</v>
      </c>
      <c r="Y889" s="32">
        <f t="shared" si="2056"/>
        <v>4.2266739591067196E-3</v>
      </c>
      <c r="Z889" s="32">
        <f t="shared" si="2056"/>
        <v>3.5809862935261727E-2</v>
      </c>
      <c r="AA889" s="32">
        <f t="shared" si="2056"/>
        <v>2.2530726587401195E-2</v>
      </c>
      <c r="AB889" s="32">
        <f t="shared" si="2056"/>
        <v>1.4175805181771967E-2</v>
      </c>
      <c r="AC889" s="32">
        <f t="shared" si="2056"/>
        <v>2.3480193497013357E-2</v>
      </c>
      <c r="AD889" s="32">
        <f t="shared" si="2056"/>
        <v>1.4773187511409191E-2</v>
      </c>
      <c r="AE889" s="32">
        <f t="shared" si="2056"/>
        <v>9.2949433860081785E-3</v>
      </c>
      <c r="AF889" s="32">
        <f t="shared" si="2056"/>
        <v>1.5395744118146508E-2</v>
      </c>
      <c r="AG889" s="32">
        <f t="shared" si="2056"/>
        <v>9.6866414139212299E-3</v>
      </c>
      <c r="AH889" s="32">
        <f t="shared" si="2056"/>
        <v>6.0946077800356551E-3</v>
      </c>
      <c r="AI889" s="32">
        <f t="shared" si="2056"/>
        <v>5.8335377172780013E-2</v>
      </c>
      <c r="AJ889" s="32">
        <f t="shared" si="2056"/>
        <v>3.6703252280773507E-2</v>
      </c>
      <c r="AK889" s="32">
        <f t="shared" si="2056"/>
        <v>2.3092826227833013E-2</v>
      </c>
      <c r="AL889" s="32">
        <f t="shared" si="2056"/>
        <v>3.8249963319166212E-2</v>
      </c>
      <c r="AM889" s="32">
        <f t="shared" si="2056"/>
        <v>2.4065980567427717E-2</v>
      </c>
      <c r="AN889" s="32">
        <f t="shared" si="2056"/>
        <v>1.5141751008728379E-2</v>
      </c>
      <c r="AO889" s="32">
        <f t="shared" si="2056"/>
        <v>2.5080144585063937E-2</v>
      </c>
      <c r="AP889" s="32">
        <f t="shared" si="2056"/>
        <v>1.5779839242616642E-2</v>
      </c>
      <c r="AQ889" s="32">
        <f t="shared" si="2056"/>
        <v>9.9283050653190402E-3</v>
      </c>
      <c r="AR889" s="32">
        <f t="shared" si="2056"/>
        <v>1.5237538773368375E-2</v>
      </c>
      <c r="AS889" s="32">
        <f t="shared" si="2056"/>
        <v>9.5871023183847406E-3</v>
      </c>
      <c r="AT889" s="32">
        <f t="shared" si="2056"/>
        <v>6.0319801137319823E-3</v>
      </c>
      <c r="AU889" s="32">
        <f t="shared" si="2056"/>
        <v>9.9911122101679194E-3</v>
      </c>
      <c r="AV889" s="32">
        <f t="shared" si="2056"/>
        <v>6.2861736700387571E-3</v>
      </c>
      <c r="AW889" s="32">
        <f t="shared" ref="AW889:CB889" si="2057">AW888/$O888</f>
        <v>3.9551131624438437E-3</v>
      </c>
      <c r="AX889" s="32">
        <f t="shared" si="2057"/>
        <v>6.5510791920432949E-3</v>
      </c>
      <c r="AY889" s="32">
        <f t="shared" si="2057"/>
        <v>4.1217855090698863E-3</v>
      </c>
      <c r="AZ889" s="32">
        <f t="shared" si="2057"/>
        <v>2.5933308520240251E-3</v>
      </c>
      <c r="BA889" s="32">
        <f t="shared" si="2057"/>
        <v>2.197160775949528E-2</v>
      </c>
      <c r="BB889" s="32">
        <f t="shared" si="2057"/>
        <v>1.382402071769317E-2</v>
      </c>
      <c r="BC889" s="32">
        <f t="shared" si="2057"/>
        <v>8.6977498822598618E-3</v>
      </c>
      <c r="BD889" s="32">
        <f t="shared" si="2057"/>
        <v>1.4406578505091919E-2</v>
      </c>
      <c r="BE889" s="32">
        <f t="shared" si="2057"/>
        <v>9.0642815903809251E-3</v>
      </c>
      <c r="BF889" s="32">
        <f t="shared" si="2057"/>
        <v>5.7030335634987283E-3</v>
      </c>
      <c r="BG889" s="32">
        <f t="shared" si="2057"/>
        <v>9.4462593040639722E-3</v>
      </c>
      <c r="BH889" s="32">
        <f t="shared" si="2057"/>
        <v>5.9433649896488937E-3</v>
      </c>
      <c r="BI889" s="32">
        <f t="shared" si="2057"/>
        <v>3.7394259741511922E-3</v>
      </c>
      <c r="BJ889" s="32">
        <f t="shared" si="2057"/>
        <v>3.5792430372036832E-2</v>
      </c>
      <c r="BK889" s="32">
        <f t="shared" si="2057"/>
        <v>2.2519758427136306E-2</v>
      </c>
      <c r="BL889" s="32">
        <f t="shared" si="2057"/>
        <v>1.4168904272362129E-2</v>
      </c>
      <c r="BM889" s="32">
        <f t="shared" si="2057"/>
        <v>2.3468763127720702E-2</v>
      </c>
      <c r="BN889" s="32">
        <f t="shared" si="2057"/>
        <v>1.476599579091053E-2</v>
      </c>
      <c r="BO889" s="32">
        <f t="shared" si="2057"/>
        <v>9.2904185240018297E-3</v>
      </c>
      <c r="BP889" s="32">
        <f t="shared" si="2057"/>
        <v>1.5388249331494601E-2</v>
      </c>
      <c r="BQ889" s="32">
        <f t="shared" si="2057"/>
        <v>9.6819258697933373E-3</v>
      </c>
      <c r="BR889" s="32">
        <f t="shared" si="2057"/>
        <v>6.091640870174859E-3</v>
      </c>
      <c r="BS889" s="32">
        <f t="shared" si="2057"/>
        <v>9.3491903544507086E-3</v>
      </c>
      <c r="BT889" s="32">
        <f t="shared" si="2057"/>
        <v>5.8822914812744972E-3</v>
      </c>
      <c r="BU889" s="32">
        <f t="shared" si="2057"/>
        <v>3.7009999538839683E-3</v>
      </c>
      <c r="BV889" s="32">
        <f t="shared" si="2057"/>
        <v>6.1301770118408613E-3</v>
      </c>
      <c r="BW889" s="32">
        <f t="shared" si="2057"/>
        <v>3.8569637207450831E-3</v>
      </c>
      <c r="BX889" s="32">
        <f t="shared" si="2057"/>
        <v>2.4267111886670497E-3</v>
      </c>
      <c r="BY889" s="32">
        <f t="shared" si="2057"/>
        <v>4.0194999536631035E-3</v>
      </c>
      <c r="BZ889" s="32">
        <f t="shared" si="2057"/>
        <v>2.5289751775307446E-3</v>
      </c>
      <c r="CA889" s="32">
        <f t="shared" si="2057"/>
        <v>1.5911719174764598E-3</v>
      </c>
      <c r="CB889" s="32">
        <f t="shared" si="2057"/>
        <v>1.3480966079368913E-2</v>
      </c>
      <c r="CC889" s="32">
        <f t="shared" ref="CC889:CS889" si="2058">CC888/$O888</f>
        <v>8.4819079429986916E-3</v>
      </c>
      <c r="CD889" s="32">
        <f t="shared" si="2058"/>
        <v>5.3366177119609035E-3</v>
      </c>
      <c r="CE889" s="32">
        <f t="shared" si="2058"/>
        <v>8.8393438601677837E-3</v>
      </c>
      <c r="CF889" s="32">
        <f t="shared" si="2058"/>
        <v>5.5615080148590972E-3</v>
      </c>
      <c r="CG889" s="32">
        <f t="shared" si="2058"/>
        <v>3.4991705140832567E-3</v>
      </c>
      <c r="CH889" s="32">
        <f t="shared" si="2058"/>
        <v>5.7958754156247827E-3</v>
      </c>
      <c r="CI889" s="32">
        <f t="shared" si="2058"/>
        <v>3.646628990458822E-3</v>
      </c>
      <c r="CJ889" s="32">
        <f t="shared" si="2058"/>
        <v>2.2943735053734312E-3</v>
      </c>
      <c r="CK889" s="32">
        <f t="shared" si="2058"/>
        <v>2.1960911783302572E-2</v>
      </c>
      <c r="CL889" s="32">
        <f t="shared" si="2058"/>
        <v>1.3817291060123157E-2</v>
      </c>
      <c r="CM889" s="32">
        <f t="shared" si="2058"/>
        <v>8.6935157394201958E-3</v>
      </c>
      <c r="CN889" s="32">
        <f t="shared" si="2058"/>
        <v>1.4399565253153526E-2</v>
      </c>
      <c r="CO889" s="32">
        <f t="shared" si="2058"/>
        <v>9.0598690166104473E-3</v>
      </c>
      <c r="CP889" s="32">
        <f t="shared" si="2058"/>
        <v>5.7002572754869833E-3</v>
      </c>
      <c r="CQ889" s="32">
        <f t="shared" si="2058"/>
        <v>9.4416607801083106E-3</v>
      </c>
      <c r="CR889" s="32">
        <f t="shared" si="2058"/>
        <v>5.9404717061382027E-3</v>
      </c>
      <c r="CS889" s="32">
        <f t="shared" si="2058"/>
        <v>3.7376055879677255E-3</v>
      </c>
    </row>
    <row r="890" spans="2:97" ht="13.15" thickTop="1" x14ac:dyDescent="0.35">
      <c r="H890" s="34">
        <f t="shared" si="2054"/>
        <v>9.0280156425182904E-16</v>
      </c>
      <c r="I890" s="34">
        <f t="shared" ref="I890:J890" si="2059">I885</f>
        <v>-0.46334335275036292</v>
      </c>
      <c r="J890" s="34">
        <f t="shared" si="2059"/>
        <v>-8.8836803962226429E-3</v>
      </c>
      <c r="K890" s="34">
        <f t="shared" si="2050"/>
        <v>-0.46334335275036292</v>
      </c>
      <c r="L890" s="34">
        <f>$CE$6-$CE$7*SUMPRODUCT($B$6:$CD$6,Q889:CS889)</f>
        <v>0</v>
      </c>
    </row>
    <row r="891" spans="2:97" ht="13.5" thickBot="1" x14ac:dyDescent="0.4">
      <c r="B891" s="39" t="s">
        <v>367</v>
      </c>
      <c r="D891" s="39" t="s">
        <v>368</v>
      </c>
      <c r="E891" s="39" t="s">
        <v>369</v>
      </c>
      <c r="F891" s="39" t="s">
        <v>370</v>
      </c>
      <c r="H891" s="39" t="s">
        <v>347</v>
      </c>
      <c r="I891" s="39" t="s">
        <v>371</v>
      </c>
      <c r="J891" s="39" t="s">
        <v>372</v>
      </c>
      <c r="K891" s="39" t="s">
        <v>349</v>
      </c>
      <c r="L891" s="39" t="s">
        <v>373</v>
      </c>
      <c r="M891" s="39" t="s">
        <v>374</v>
      </c>
      <c r="O891" s="45" t="s">
        <v>336</v>
      </c>
    </row>
    <row r="892" spans="2:97" ht="13.9" thickTop="1" thickBot="1" x14ac:dyDescent="0.4">
      <c r="B892" s="32">
        <f>1+B887</f>
        <v>9</v>
      </c>
      <c r="D892" s="32">
        <f>IF(F887,IF(M892&lt;0,D887,H892),E887)</f>
        <v>9.113185601409973E-16</v>
      </c>
      <c r="E892" s="32">
        <f>IF(F887,IF(M892&lt;0,H892,E887),H892)</f>
        <v>9.1983555603016536E-16</v>
      </c>
      <c r="F892" s="32" t="b">
        <f>OR(F887,M892*M887&lt;=0)</f>
        <v>1</v>
      </c>
      <c r="H892" s="32">
        <f>IF(F887,(D887+E887)/2,2*H887)</f>
        <v>9.113185601409973E-16</v>
      </c>
      <c r="I892" s="32">
        <f>I887</f>
        <v>-0.48847229296152955</v>
      </c>
      <c r="J892" s="32">
        <f>J887</f>
        <v>-1</v>
      </c>
      <c r="K892" s="32">
        <f>I892+J892*H892</f>
        <v>-0.48847229296153044</v>
      </c>
      <c r="L892" s="32">
        <f>$CE$3-$CE$7*SUMPRODUCT($B$3:$CD$3,Q894:CS894)</f>
        <v>0</v>
      </c>
      <c r="M892" s="32">
        <f>SUMPRODUCT(L892:L895,J892:J895)</f>
        <v>0</v>
      </c>
      <c r="O892" s="46">
        <f>SUM(Q892:CS892)</f>
        <v>-1.6469506083636447</v>
      </c>
      <c r="P892" s="39" t="s">
        <v>363</v>
      </c>
      <c r="Q892" s="32">
        <f t="shared" ref="Q892:AV892" si="2060">SUMPRODUCT(B$3:B$6,$K892:$K895)</f>
        <v>0.94689457154418133</v>
      </c>
      <c r="R892" s="32">
        <f t="shared" si="2060"/>
        <v>0.4835512187938184</v>
      </c>
      <c r="S892" s="32">
        <f t="shared" si="2060"/>
        <v>2.020786604345548E-2</v>
      </c>
      <c r="T892" s="32">
        <f t="shared" si="2060"/>
        <v>0.52482845095094799</v>
      </c>
      <c r="U892" s="32">
        <f t="shared" si="2060"/>
        <v>6.1485098200585009E-2</v>
      </c>
      <c r="V892" s="32">
        <f t="shared" si="2060"/>
        <v>-0.40185825454977792</v>
      </c>
      <c r="W892" s="32">
        <f t="shared" si="2060"/>
        <v>0.10276233035771454</v>
      </c>
      <c r="X892" s="32">
        <f t="shared" si="2060"/>
        <v>-0.36058102239264839</v>
      </c>
      <c r="Y892" s="32">
        <f t="shared" si="2060"/>
        <v>-0.82392437514301131</v>
      </c>
      <c r="Z892" s="32">
        <f t="shared" si="2060"/>
        <v>1.3128835956249918</v>
      </c>
      <c r="AA892" s="32">
        <f t="shared" si="2060"/>
        <v>0.84954024287462881</v>
      </c>
      <c r="AB892" s="32">
        <f t="shared" si="2060"/>
        <v>0.38619689012426589</v>
      </c>
      <c r="AC892" s="32">
        <f t="shared" si="2060"/>
        <v>0.89081747503175834</v>
      </c>
      <c r="AD892" s="32">
        <f t="shared" si="2060"/>
        <v>0.42747412228139536</v>
      </c>
      <c r="AE892" s="32">
        <f t="shared" si="2060"/>
        <v>-3.5869230468967561E-2</v>
      </c>
      <c r="AF892" s="32">
        <f t="shared" si="2060"/>
        <v>0.46875135443852489</v>
      </c>
      <c r="AG892" s="32">
        <f t="shared" si="2060"/>
        <v>5.4080016881619675E-3</v>
      </c>
      <c r="AH892" s="32">
        <f t="shared" si="2060"/>
        <v>-0.45793535106220096</v>
      </c>
      <c r="AI892" s="32">
        <f t="shared" si="2060"/>
        <v>1.8008689610660722</v>
      </c>
      <c r="AJ892" s="32">
        <f t="shared" si="2060"/>
        <v>1.3375256083157092</v>
      </c>
      <c r="AK892" s="32">
        <f t="shared" si="2060"/>
        <v>0.87418225556534623</v>
      </c>
      <c r="AL892" s="32">
        <f t="shared" si="2060"/>
        <v>1.3788028404728387</v>
      </c>
      <c r="AM892" s="32">
        <f t="shared" si="2060"/>
        <v>0.91545948772247587</v>
      </c>
      <c r="AN892" s="32">
        <f t="shared" si="2060"/>
        <v>0.45211613497211295</v>
      </c>
      <c r="AO892" s="32">
        <f t="shared" si="2060"/>
        <v>0.9567367198796054</v>
      </c>
      <c r="AP892" s="32">
        <f t="shared" si="2060"/>
        <v>0.49339336712924248</v>
      </c>
      <c r="AQ892" s="32">
        <f t="shared" si="2060"/>
        <v>3.0050014378879553E-2</v>
      </c>
      <c r="AR892" s="32">
        <f t="shared" si="2060"/>
        <v>0.45842227858265089</v>
      </c>
      <c r="AS892" s="32">
        <f t="shared" si="2060"/>
        <v>-4.9210741677120362E-3</v>
      </c>
      <c r="AT892" s="32">
        <f t="shared" si="2060"/>
        <v>-0.46826442691807496</v>
      </c>
      <c r="AU892" s="32">
        <f t="shared" si="2060"/>
        <v>3.6356157989417492E-2</v>
      </c>
      <c r="AV892" s="32">
        <f t="shared" si="2060"/>
        <v>-0.42698719476094543</v>
      </c>
      <c r="AW892" s="32">
        <f t="shared" ref="AW892:CB892" si="2061">SUMPRODUCT(AH$3:AH$6,$K892:$K895)</f>
        <v>-0.89033054751130836</v>
      </c>
      <c r="AX892" s="32">
        <f t="shared" si="2061"/>
        <v>-0.3857099626038159</v>
      </c>
      <c r="AY892" s="32">
        <f t="shared" si="2061"/>
        <v>-0.84905331535417883</v>
      </c>
      <c r="AZ892" s="32">
        <f t="shared" si="2061"/>
        <v>-1.3123966681045418</v>
      </c>
      <c r="BA892" s="32">
        <f t="shared" si="2061"/>
        <v>0.82441130266346119</v>
      </c>
      <c r="BB892" s="32">
        <f t="shared" si="2061"/>
        <v>0.36106794991309832</v>
      </c>
      <c r="BC892" s="32">
        <f t="shared" si="2061"/>
        <v>-0.10227540283726461</v>
      </c>
      <c r="BD892" s="32">
        <f t="shared" si="2061"/>
        <v>0.40234518207022785</v>
      </c>
      <c r="BE892" s="32">
        <f t="shared" si="2061"/>
        <v>-6.0998170680135057E-2</v>
      </c>
      <c r="BF892" s="32">
        <f t="shared" si="2061"/>
        <v>-0.524341523430498</v>
      </c>
      <c r="BG892" s="32">
        <f t="shared" si="2061"/>
        <v>-1.9720938523005549E-2</v>
      </c>
      <c r="BH892" s="32">
        <f t="shared" si="2061"/>
        <v>-0.48306429127336847</v>
      </c>
      <c r="BI892" s="32">
        <f t="shared" si="2061"/>
        <v>-0.94640764402373145</v>
      </c>
      <c r="BJ892" s="32">
        <f t="shared" si="2061"/>
        <v>1.3123966681045418</v>
      </c>
      <c r="BK892" s="32">
        <f t="shared" si="2061"/>
        <v>0.84905331535417883</v>
      </c>
      <c r="BL892" s="32">
        <f t="shared" si="2061"/>
        <v>0.3857099626038159</v>
      </c>
      <c r="BM892" s="32">
        <f t="shared" si="2061"/>
        <v>0.89033054751130836</v>
      </c>
      <c r="BN892" s="32">
        <f t="shared" si="2061"/>
        <v>0.42698719476094543</v>
      </c>
      <c r="BO892" s="32">
        <f t="shared" si="2061"/>
        <v>-3.6356157989417492E-2</v>
      </c>
      <c r="BP892" s="32">
        <f t="shared" si="2061"/>
        <v>0.46826442691807496</v>
      </c>
      <c r="BQ892" s="32">
        <f t="shared" si="2061"/>
        <v>4.9210741677120362E-3</v>
      </c>
      <c r="BR892" s="32">
        <f t="shared" si="2061"/>
        <v>-0.45842227858265089</v>
      </c>
      <c r="BS892" s="32">
        <f t="shared" si="2061"/>
        <v>-3.0050014378879553E-2</v>
      </c>
      <c r="BT892" s="32">
        <f t="shared" si="2061"/>
        <v>-0.49339336712924248</v>
      </c>
      <c r="BU892" s="32">
        <f t="shared" si="2061"/>
        <v>-0.9567367198796054</v>
      </c>
      <c r="BV892" s="32">
        <f t="shared" si="2061"/>
        <v>-0.45211613497211295</v>
      </c>
      <c r="BW892" s="32">
        <f t="shared" si="2061"/>
        <v>-0.91545948772247587</v>
      </c>
      <c r="BX892" s="32">
        <f t="shared" si="2061"/>
        <v>-1.3788028404728387</v>
      </c>
      <c r="BY892" s="32">
        <f t="shared" si="2061"/>
        <v>-0.87418225556534623</v>
      </c>
      <c r="BZ892" s="32">
        <f t="shared" si="2061"/>
        <v>-1.3375256083157092</v>
      </c>
      <c r="CA892" s="32">
        <f t="shared" si="2061"/>
        <v>-1.8008689610660722</v>
      </c>
      <c r="CB892" s="32">
        <f t="shared" si="2061"/>
        <v>0.3359390097019308</v>
      </c>
      <c r="CC892" s="32">
        <f t="shared" ref="CC892:CS892" si="2062">SUMPRODUCT(BN$3:BN$6,$K892:$K895)</f>
        <v>-0.12740434304843212</v>
      </c>
      <c r="CD892" s="32">
        <f t="shared" si="2062"/>
        <v>-0.59074769579879505</v>
      </c>
      <c r="CE892" s="32">
        <f t="shared" si="2062"/>
        <v>-8.6127110891302594E-2</v>
      </c>
      <c r="CF892" s="32">
        <f t="shared" si="2062"/>
        <v>-0.54947046364166552</v>
      </c>
      <c r="CG892" s="32">
        <f t="shared" si="2062"/>
        <v>-1.0128138163920284</v>
      </c>
      <c r="CH892" s="32">
        <f t="shared" si="2062"/>
        <v>-0.50819323148453588</v>
      </c>
      <c r="CI892" s="32">
        <f t="shared" si="2062"/>
        <v>-0.97153658423489886</v>
      </c>
      <c r="CJ892" s="32">
        <f t="shared" si="2062"/>
        <v>-1.4348799369852618</v>
      </c>
      <c r="CK892" s="32">
        <f t="shared" si="2062"/>
        <v>0.82392437514301131</v>
      </c>
      <c r="CL892" s="32">
        <f t="shared" si="2062"/>
        <v>0.36058102239264839</v>
      </c>
      <c r="CM892" s="32">
        <f t="shared" si="2062"/>
        <v>-0.10276233035771454</v>
      </c>
      <c r="CN892" s="32">
        <f t="shared" si="2062"/>
        <v>0.40185825454977792</v>
      </c>
      <c r="CO892" s="32">
        <f t="shared" si="2062"/>
        <v>-6.1485098200585009E-2</v>
      </c>
      <c r="CP892" s="32">
        <f t="shared" si="2062"/>
        <v>-0.52482845095094799</v>
      </c>
      <c r="CQ892" s="32">
        <f t="shared" si="2062"/>
        <v>-2.020786604345548E-2</v>
      </c>
      <c r="CR892" s="32">
        <f t="shared" si="2062"/>
        <v>-0.4835512187938184</v>
      </c>
      <c r="CS892" s="32">
        <f t="shared" si="2062"/>
        <v>-0.94689457154418133</v>
      </c>
    </row>
    <row r="893" spans="2:97" ht="13.9" thickTop="1" thickBot="1" x14ac:dyDescent="0.4">
      <c r="H893" s="33">
        <f>H892</f>
        <v>9.113185601409973E-16</v>
      </c>
      <c r="I893" s="33">
        <f t="shared" ref="I893:J893" si="2063">I888</f>
        <v>0.42698719476094543</v>
      </c>
      <c r="J893" s="33">
        <f t="shared" si="2063"/>
        <v>5.6558928596733274E-3</v>
      </c>
      <c r="K893" s="33">
        <f t="shared" ref="K893:K895" si="2064">I893+J893*H893</f>
        <v>0.42698719476094543</v>
      </c>
      <c r="L893" s="33">
        <f>$CE$4-$CE$7*SUMPRODUCT($B$4:$CD$4,Q894:CS894)</f>
        <v>0</v>
      </c>
      <c r="M893" s="39" t="s">
        <v>375</v>
      </c>
      <c r="O893" s="47">
        <f t="shared" ref="O893:O894" si="2065">SUM(Q893:CS893)</f>
        <v>103.79476315504535</v>
      </c>
      <c r="P893" s="39" t="s">
        <v>365</v>
      </c>
      <c r="Q893" s="33">
        <f>EXP(Q892)</f>
        <v>2.5776923779511765</v>
      </c>
      <c r="R893" s="33">
        <f>EXP(R892)</f>
        <v>1.6218236383378526</v>
      </c>
      <c r="S893" s="33">
        <f t="shared" ref="S893:CD893" si="2066">EXP(S892)</f>
        <v>1.020413427284941</v>
      </c>
      <c r="T893" s="33">
        <f t="shared" si="2066"/>
        <v>1.6901688766440892</v>
      </c>
      <c r="U893" s="33">
        <f t="shared" si="2066"/>
        <v>1.0634146496189225</v>
      </c>
      <c r="V893" s="33">
        <f t="shared" si="2066"/>
        <v>0.66907557738815659</v>
      </c>
      <c r="W893" s="33">
        <f t="shared" si="2066"/>
        <v>1.1082279856244543</v>
      </c>
      <c r="X893" s="33">
        <f t="shared" si="2066"/>
        <v>0.6972710782431949</v>
      </c>
      <c r="Y893" s="33">
        <f t="shared" si="2066"/>
        <v>0.43870662251907977</v>
      </c>
      <c r="Z893" s="33">
        <f t="shared" si="2066"/>
        <v>3.7168762419801276</v>
      </c>
      <c r="AA893" s="33">
        <f t="shared" si="2066"/>
        <v>2.3385714298503899</v>
      </c>
      <c r="AB893" s="33">
        <f t="shared" si="2066"/>
        <v>1.4713743413740858</v>
      </c>
      <c r="AC893" s="33">
        <f t="shared" si="2066"/>
        <v>2.4371211228571372</v>
      </c>
      <c r="AD893" s="33">
        <f t="shared" si="2066"/>
        <v>1.5333794987917908</v>
      </c>
      <c r="AE893" s="33">
        <f t="shared" si="2066"/>
        <v>0.96476644729027417</v>
      </c>
      <c r="AF893" s="33">
        <f t="shared" si="2066"/>
        <v>1.5979976143386991</v>
      </c>
      <c r="AG893" s="33">
        <f t="shared" si="2066"/>
        <v>1.0054226513258075</v>
      </c>
      <c r="AH893" s="33">
        <f t="shared" si="2066"/>
        <v>0.63258837105169752</v>
      </c>
      <c r="AI893" s="33">
        <f t="shared" si="2066"/>
        <v>6.0549066572089405</v>
      </c>
      <c r="AJ893" s="33">
        <f t="shared" si="2066"/>
        <v>3.8096053775027641</v>
      </c>
      <c r="AK893" s="33">
        <f t="shared" si="2066"/>
        <v>2.3969144288985467</v>
      </c>
      <c r="AL893" s="33">
        <f t="shared" si="2066"/>
        <v>3.9701458834020293</v>
      </c>
      <c r="AM893" s="33">
        <f t="shared" si="2066"/>
        <v>2.4979227530900836</v>
      </c>
      <c r="AN893" s="33">
        <f t="shared" si="2066"/>
        <v>1.5716344597036311</v>
      </c>
      <c r="AO893" s="33">
        <f t="shared" si="2066"/>
        <v>2.6031876671010044</v>
      </c>
      <c r="AP893" s="33">
        <f t="shared" si="2066"/>
        <v>1.6378646768120846</v>
      </c>
      <c r="AQ893" s="33">
        <f t="shared" si="2066"/>
        <v>1.0305060727858268</v>
      </c>
      <c r="AR893" s="33">
        <f t="shared" si="2066"/>
        <v>1.5815767280475905</v>
      </c>
      <c r="AS893" s="33">
        <f t="shared" si="2066"/>
        <v>0.9950910144799302</v>
      </c>
      <c r="AT893" s="33">
        <f t="shared" si="2066"/>
        <v>0.62608794726075456</v>
      </c>
      <c r="AU893" s="33">
        <f t="shared" si="2066"/>
        <v>1.0370251255098608</v>
      </c>
      <c r="AV893" s="33">
        <f t="shared" si="2066"/>
        <v>0.65247190723315496</v>
      </c>
      <c r="AW893" s="33">
        <f t="shared" si="2066"/>
        <v>0.41052003394726111</v>
      </c>
      <c r="AX893" s="33">
        <f t="shared" si="2066"/>
        <v>0.67996771314807958</v>
      </c>
      <c r="AY893" s="33">
        <f t="shared" si="2066"/>
        <v>0.42781975068980688</v>
      </c>
      <c r="AZ893" s="33">
        <f t="shared" si="2066"/>
        <v>0.26917416156850565</v>
      </c>
      <c r="BA893" s="33">
        <f t="shared" si="2066"/>
        <v>2.2805378235323692</v>
      </c>
      <c r="BB893" s="33">
        <f t="shared" si="2066"/>
        <v>1.4348609562434025</v>
      </c>
      <c r="BC893" s="33">
        <f t="shared" si="2066"/>
        <v>0.90278088901098585</v>
      </c>
      <c r="BD893" s="33">
        <f t="shared" si="2066"/>
        <v>1.495327403810583</v>
      </c>
      <c r="BE893" s="33">
        <f t="shared" si="2066"/>
        <v>0.94082496084422584</v>
      </c>
      <c r="BF893" s="33">
        <f t="shared" si="2066"/>
        <v>0.59194501798862476</v>
      </c>
      <c r="BG893" s="33">
        <f t="shared" si="2066"/>
        <v>0.98047224716646353</v>
      </c>
      <c r="BH893" s="33">
        <f t="shared" si="2066"/>
        <v>0.61689016144459541</v>
      </c>
      <c r="BI893" s="33">
        <f t="shared" si="2066"/>
        <v>0.3881328333228477</v>
      </c>
      <c r="BJ893" s="33">
        <f t="shared" si="2066"/>
        <v>3.7150668332090144</v>
      </c>
      <c r="BK893" s="33">
        <f t="shared" si="2066"/>
        <v>2.3374329922534494</v>
      </c>
      <c r="BL893" s="33">
        <f t="shared" si="2066"/>
        <v>1.4706580631163373</v>
      </c>
      <c r="BM893" s="33">
        <f t="shared" si="2066"/>
        <v>2.4359347103836315</v>
      </c>
      <c r="BN893" s="33">
        <f t="shared" si="2066"/>
        <v>1.532633035865955</v>
      </c>
      <c r="BO893" s="33">
        <f t="shared" si="2066"/>
        <v>0.96429679031001581</v>
      </c>
      <c r="BP893" s="33">
        <f t="shared" si="2066"/>
        <v>1.5972196947332669</v>
      </c>
      <c r="BQ893" s="33">
        <f t="shared" si="2066"/>
        <v>1.0049332025399058</v>
      </c>
      <c r="BR893" s="33">
        <f t="shared" si="2066"/>
        <v>0.63228042134539386</v>
      </c>
      <c r="BS893" s="33">
        <f t="shared" si="2066"/>
        <v>0.97039699853164574</v>
      </c>
      <c r="BT893" s="33">
        <f t="shared" si="2066"/>
        <v>0.61055105110782726</v>
      </c>
      <c r="BU893" s="33">
        <f t="shared" si="2066"/>
        <v>0.38414441365022023</v>
      </c>
      <c r="BV893" s="33">
        <f t="shared" si="2066"/>
        <v>0.63628027104252582</v>
      </c>
      <c r="BW893" s="33">
        <f t="shared" si="2066"/>
        <v>0.40033263589233836</v>
      </c>
      <c r="BX893" s="33">
        <f t="shared" si="2066"/>
        <v>0.25187991307339497</v>
      </c>
      <c r="BY893" s="33">
        <f t="shared" si="2066"/>
        <v>0.41720304569217759</v>
      </c>
      <c r="BZ893" s="33">
        <f t="shared" si="2066"/>
        <v>0.26249437957679239</v>
      </c>
      <c r="CA893" s="33">
        <f t="shared" si="2066"/>
        <v>0.1651553123134285</v>
      </c>
      <c r="CB893" s="33">
        <f t="shared" si="2066"/>
        <v>1.3992536813092966</v>
      </c>
      <c r="CC893" s="33">
        <f t="shared" si="2066"/>
        <v>0.88037762604644698</v>
      </c>
      <c r="CD893" s="33">
        <f t="shared" si="2066"/>
        <v>0.55391297146200202</v>
      </c>
      <c r="CE893" s="33">
        <f t="shared" ref="CE893:CS893" si="2067">EXP(CE892)</f>
        <v>0.9174776024121194</v>
      </c>
      <c r="CF893" s="33">
        <f t="shared" si="2067"/>
        <v>0.57725540718718638</v>
      </c>
      <c r="CG893" s="33">
        <f t="shared" si="2067"/>
        <v>0.36319557474838987</v>
      </c>
      <c r="CH893" s="33">
        <f t="shared" si="2067"/>
        <v>0.60158151604092436</v>
      </c>
      <c r="CI893" s="33">
        <f t="shared" si="2067"/>
        <v>0.37850099237899554</v>
      </c>
      <c r="CJ893" s="33">
        <f t="shared" si="2067"/>
        <v>0.23814395457944645</v>
      </c>
      <c r="CK893" s="33">
        <f t="shared" si="2067"/>
        <v>2.279427637216735</v>
      </c>
      <c r="CL893" s="33">
        <f t="shared" si="2067"/>
        <v>1.4341624530298085</v>
      </c>
      <c r="CM893" s="33">
        <f t="shared" si="2067"/>
        <v>0.90234140715777811</v>
      </c>
      <c r="CN893" s="33">
        <f t="shared" si="2067"/>
        <v>1.4945994649866907</v>
      </c>
      <c r="CO893" s="33">
        <f t="shared" si="2067"/>
        <v>0.94036695879481502</v>
      </c>
      <c r="CP893" s="33">
        <f t="shared" si="2067"/>
        <v>0.59165685383199551</v>
      </c>
      <c r="CQ893" s="33">
        <f t="shared" si="2067"/>
        <v>0.97999494446162272</v>
      </c>
      <c r="CR893" s="33">
        <f t="shared" si="2067"/>
        <v>0.61658985376786291</v>
      </c>
      <c r="CS893" s="33">
        <f t="shared" si="2067"/>
        <v>0.38794388677008407</v>
      </c>
    </row>
    <row r="894" spans="2:97" ht="13.9" thickTop="1" thickBot="1" x14ac:dyDescent="0.4">
      <c r="H894" s="32">
        <f t="shared" ref="H894:H895" si="2068">H893</f>
        <v>9.113185601409973E-16</v>
      </c>
      <c r="I894" s="32">
        <f t="shared" ref="I894:J894" si="2069">I889</f>
        <v>-0.4220661205932334</v>
      </c>
      <c r="J894" s="32">
        <f t="shared" si="2069"/>
        <v>6.9017040391105818E-3</v>
      </c>
      <c r="K894" s="32">
        <f t="shared" si="2064"/>
        <v>-0.4220661205932334</v>
      </c>
      <c r="L894" s="32">
        <f>$CE$5-$CE$7*SUMPRODUCT($B$5:$CD$5,Q894:CS894)</f>
        <v>0</v>
      </c>
      <c r="M894" s="32">
        <f>SUMPRODUCT($B$7:$CD$7, LN(Q894:CS894))</f>
        <v>-2480.3390488774944</v>
      </c>
      <c r="O894" s="48">
        <f t="shared" si="2065"/>
        <v>1.0000000000000004</v>
      </c>
      <c r="P894" s="39" t="s">
        <v>366</v>
      </c>
      <c r="Q894" s="32">
        <f t="shared" ref="Q894:AV894" si="2070">Q893/$O893</f>
        <v>2.4834512836651508E-2</v>
      </c>
      <c r="R894" s="32">
        <f t="shared" si="2070"/>
        <v>1.5625293502671455E-2</v>
      </c>
      <c r="S894" s="32">
        <f t="shared" si="2070"/>
        <v>9.8310685073839388E-3</v>
      </c>
      <c r="T894" s="32">
        <f t="shared" si="2070"/>
        <v>1.6283758691364499E-2</v>
      </c>
      <c r="U894" s="32">
        <f t="shared" si="2070"/>
        <v>1.0245359373578677E-2</v>
      </c>
      <c r="V894" s="32">
        <f t="shared" si="2070"/>
        <v>6.4461400272065039E-3</v>
      </c>
      <c r="W894" s="32">
        <f t="shared" si="2070"/>
        <v>1.0677108863084145E-2</v>
      </c>
      <c r="X894" s="32">
        <f t="shared" si="2070"/>
        <v>6.7177866883479792E-3</v>
      </c>
      <c r="Y894" s="32">
        <f t="shared" si="2070"/>
        <v>4.2266739591067196E-3</v>
      </c>
      <c r="Z894" s="32">
        <f t="shared" si="2070"/>
        <v>3.5809862935261727E-2</v>
      </c>
      <c r="AA894" s="32">
        <f t="shared" si="2070"/>
        <v>2.2530726587401195E-2</v>
      </c>
      <c r="AB894" s="32">
        <f t="shared" si="2070"/>
        <v>1.4175805181771967E-2</v>
      </c>
      <c r="AC894" s="32">
        <f t="shared" si="2070"/>
        <v>2.3480193497013357E-2</v>
      </c>
      <c r="AD894" s="32">
        <f t="shared" si="2070"/>
        <v>1.4773187511409191E-2</v>
      </c>
      <c r="AE894" s="32">
        <f t="shared" si="2070"/>
        <v>9.2949433860081785E-3</v>
      </c>
      <c r="AF894" s="32">
        <f t="shared" si="2070"/>
        <v>1.5395744118146508E-2</v>
      </c>
      <c r="AG894" s="32">
        <f t="shared" si="2070"/>
        <v>9.6866414139212299E-3</v>
      </c>
      <c r="AH894" s="32">
        <f t="shared" si="2070"/>
        <v>6.0946077800356551E-3</v>
      </c>
      <c r="AI894" s="32">
        <f t="shared" si="2070"/>
        <v>5.8335377172780013E-2</v>
      </c>
      <c r="AJ894" s="32">
        <f t="shared" si="2070"/>
        <v>3.6703252280773507E-2</v>
      </c>
      <c r="AK894" s="32">
        <f t="shared" si="2070"/>
        <v>2.3092826227833013E-2</v>
      </c>
      <c r="AL894" s="32">
        <f t="shared" si="2070"/>
        <v>3.8249963319166212E-2</v>
      </c>
      <c r="AM894" s="32">
        <f t="shared" si="2070"/>
        <v>2.4065980567427717E-2</v>
      </c>
      <c r="AN894" s="32">
        <f t="shared" si="2070"/>
        <v>1.5141751008728379E-2</v>
      </c>
      <c r="AO894" s="32">
        <f t="shared" si="2070"/>
        <v>2.5080144585063937E-2</v>
      </c>
      <c r="AP894" s="32">
        <f t="shared" si="2070"/>
        <v>1.5779839242616642E-2</v>
      </c>
      <c r="AQ894" s="32">
        <f t="shared" si="2070"/>
        <v>9.9283050653190402E-3</v>
      </c>
      <c r="AR894" s="32">
        <f t="shared" si="2070"/>
        <v>1.5237538773368375E-2</v>
      </c>
      <c r="AS894" s="32">
        <f t="shared" si="2070"/>
        <v>9.5871023183847406E-3</v>
      </c>
      <c r="AT894" s="32">
        <f t="shared" si="2070"/>
        <v>6.0319801137319823E-3</v>
      </c>
      <c r="AU894" s="32">
        <f t="shared" si="2070"/>
        <v>9.9911122101679194E-3</v>
      </c>
      <c r="AV894" s="32">
        <f t="shared" si="2070"/>
        <v>6.2861736700387571E-3</v>
      </c>
      <c r="AW894" s="32">
        <f t="shared" ref="AW894:CB894" si="2071">AW893/$O893</f>
        <v>3.9551131624438437E-3</v>
      </c>
      <c r="AX894" s="32">
        <f t="shared" si="2071"/>
        <v>6.5510791920432949E-3</v>
      </c>
      <c r="AY894" s="32">
        <f t="shared" si="2071"/>
        <v>4.1217855090698863E-3</v>
      </c>
      <c r="AZ894" s="32">
        <f t="shared" si="2071"/>
        <v>2.5933308520240251E-3</v>
      </c>
      <c r="BA894" s="32">
        <f t="shared" si="2071"/>
        <v>2.197160775949528E-2</v>
      </c>
      <c r="BB894" s="32">
        <f t="shared" si="2071"/>
        <v>1.382402071769317E-2</v>
      </c>
      <c r="BC894" s="32">
        <f t="shared" si="2071"/>
        <v>8.6977498822598618E-3</v>
      </c>
      <c r="BD894" s="32">
        <f t="shared" si="2071"/>
        <v>1.4406578505091919E-2</v>
      </c>
      <c r="BE894" s="32">
        <f t="shared" si="2071"/>
        <v>9.0642815903809251E-3</v>
      </c>
      <c r="BF894" s="32">
        <f t="shared" si="2071"/>
        <v>5.7030335634987283E-3</v>
      </c>
      <c r="BG894" s="32">
        <f t="shared" si="2071"/>
        <v>9.4462593040639722E-3</v>
      </c>
      <c r="BH894" s="32">
        <f t="shared" si="2071"/>
        <v>5.9433649896488937E-3</v>
      </c>
      <c r="BI894" s="32">
        <f t="shared" si="2071"/>
        <v>3.7394259741511922E-3</v>
      </c>
      <c r="BJ894" s="32">
        <f t="shared" si="2071"/>
        <v>3.5792430372036832E-2</v>
      </c>
      <c r="BK894" s="32">
        <f t="shared" si="2071"/>
        <v>2.2519758427136306E-2</v>
      </c>
      <c r="BL894" s="32">
        <f t="shared" si="2071"/>
        <v>1.4168904272362129E-2</v>
      </c>
      <c r="BM894" s="32">
        <f t="shared" si="2071"/>
        <v>2.3468763127720702E-2</v>
      </c>
      <c r="BN894" s="32">
        <f t="shared" si="2071"/>
        <v>1.476599579091053E-2</v>
      </c>
      <c r="BO894" s="32">
        <f t="shared" si="2071"/>
        <v>9.2904185240018297E-3</v>
      </c>
      <c r="BP894" s="32">
        <f t="shared" si="2071"/>
        <v>1.5388249331494601E-2</v>
      </c>
      <c r="BQ894" s="32">
        <f t="shared" si="2071"/>
        <v>9.6819258697933373E-3</v>
      </c>
      <c r="BR894" s="32">
        <f t="shared" si="2071"/>
        <v>6.091640870174859E-3</v>
      </c>
      <c r="BS894" s="32">
        <f t="shared" si="2071"/>
        <v>9.3491903544507086E-3</v>
      </c>
      <c r="BT894" s="32">
        <f t="shared" si="2071"/>
        <v>5.8822914812744972E-3</v>
      </c>
      <c r="BU894" s="32">
        <f t="shared" si="2071"/>
        <v>3.7009999538839683E-3</v>
      </c>
      <c r="BV894" s="32">
        <f t="shared" si="2071"/>
        <v>6.1301770118408613E-3</v>
      </c>
      <c r="BW894" s="32">
        <f t="shared" si="2071"/>
        <v>3.8569637207450831E-3</v>
      </c>
      <c r="BX894" s="32">
        <f t="shared" si="2071"/>
        <v>2.4267111886670497E-3</v>
      </c>
      <c r="BY894" s="32">
        <f t="shared" si="2071"/>
        <v>4.0194999536631035E-3</v>
      </c>
      <c r="BZ894" s="32">
        <f t="shared" si="2071"/>
        <v>2.5289751775307446E-3</v>
      </c>
      <c r="CA894" s="32">
        <f t="shared" si="2071"/>
        <v>1.5911719174764598E-3</v>
      </c>
      <c r="CB894" s="32">
        <f t="shared" si="2071"/>
        <v>1.3480966079368913E-2</v>
      </c>
      <c r="CC894" s="32">
        <f t="shared" ref="CC894:CS894" si="2072">CC893/$O893</f>
        <v>8.4819079429986916E-3</v>
      </c>
      <c r="CD894" s="32">
        <f t="shared" si="2072"/>
        <v>5.3366177119609035E-3</v>
      </c>
      <c r="CE894" s="32">
        <f t="shared" si="2072"/>
        <v>8.8393438601677837E-3</v>
      </c>
      <c r="CF894" s="32">
        <f t="shared" si="2072"/>
        <v>5.5615080148590972E-3</v>
      </c>
      <c r="CG894" s="32">
        <f t="shared" si="2072"/>
        <v>3.4991705140832567E-3</v>
      </c>
      <c r="CH894" s="32">
        <f t="shared" si="2072"/>
        <v>5.7958754156247827E-3</v>
      </c>
      <c r="CI894" s="32">
        <f t="shared" si="2072"/>
        <v>3.646628990458822E-3</v>
      </c>
      <c r="CJ894" s="32">
        <f t="shared" si="2072"/>
        <v>2.2943735053734312E-3</v>
      </c>
      <c r="CK894" s="32">
        <f t="shared" si="2072"/>
        <v>2.1960911783302572E-2</v>
      </c>
      <c r="CL894" s="32">
        <f t="shared" si="2072"/>
        <v>1.3817291060123157E-2</v>
      </c>
      <c r="CM894" s="32">
        <f t="shared" si="2072"/>
        <v>8.6935157394201958E-3</v>
      </c>
      <c r="CN894" s="32">
        <f t="shared" si="2072"/>
        <v>1.4399565253153526E-2</v>
      </c>
      <c r="CO894" s="32">
        <f t="shared" si="2072"/>
        <v>9.0598690166104473E-3</v>
      </c>
      <c r="CP894" s="32">
        <f t="shared" si="2072"/>
        <v>5.7002572754869833E-3</v>
      </c>
      <c r="CQ894" s="32">
        <f t="shared" si="2072"/>
        <v>9.4416607801083106E-3</v>
      </c>
      <c r="CR894" s="32">
        <f t="shared" si="2072"/>
        <v>5.9404717061382027E-3</v>
      </c>
      <c r="CS894" s="32">
        <f t="shared" si="2072"/>
        <v>3.7376055879677255E-3</v>
      </c>
    </row>
    <row r="895" spans="2:97" ht="13.15" thickTop="1" x14ac:dyDescent="0.35">
      <c r="H895" s="34">
        <f t="shared" si="2068"/>
        <v>9.113185601409973E-16</v>
      </c>
      <c r="I895" s="34">
        <f t="shared" ref="I895:J895" si="2073">I890</f>
        <v>-0.46334335275036292</v>
      </c>
      <c r="J895" s="34">
        <f t="shared" si="2073"/>
        <v>-8.8836803962226429E-3</v>
      </c>
      <c r="K895" s="34">
        <f t="shared" si="2064"/>
        <v>-0.46334335275036292</v>
      </c>
      <c r="L895" s="34">
        <f>$CE$6-$CE$7*SUMPRODUCT($B$6:$CD$6,Q894:CS894)</f>
        <v>0</v>
      </c>
    </row>
    <row r="896" spans="2:97" ht="13.5" thickBot="1" x14ac:dyDescent="0.4">
      <c r="B896" s="39" t="s">
        <v>367</v>
      </c>
      <c r="D896" s="39" t="s">
        <v>368</v>
      </c>
      <c r="E896" s="39" t="s">
        <v>369</v>
      </c>
      <c r="F896" s="39" t="s">
        <v>370</v>
      </c>
      <c r="H896" s="39" t="s">
        <v>347</v>
      </c>
      <c r="I896" s="39" t="s">
        <v>371</v>
      </c>
      <c r="J896" s="39" t="s">
        <v>372</v>
      </c>
      <c r="K896" s="39" t="s">
        <v>349</v>
      </c>
      <c r="L896" s="39" t="s">
        <v>373</v>
      </c>
      <c r="M896" s="39" t="s">
        <v>374</v>
      </c>
      <c r="O896" s="45" t="s">
        <v>336</v>
      </c>
    </row>
    <row r="897" spans="1:97" ht="13.9" thickTop="1" thickBot="1" x14ac:dyDescent="0.4">
      <c r="B897" s="32">
        <f>1+B892</f>
        <v>10</v>
      </c>
      <c r="D897" s="32">
        <f>IF(F892,IF(M897&lt;0,D892,H897),E892)</f>
        <v>9.1557705808558123E-16</v>
      </c>
      <c r="E897" s="32">
        <f>IF(F892,IF(M897&lt;0,H897,E892),H897)</f>
        <v>9.1983555603016536E-16</v>
      </c>
      <c r="F897" s="32" t="b">
        <f>OR(F892,M897*M892&lt;=0)</f>
        <v>1</v>
      </c>
      <c r="H897" s="32">
        <f>IF(F892,(D892+E892)/2,2*H892)</f>
        <v>9.1557705808558123E-16</v>
      </c>
      <c r="I897" s="32">
        <f>I892</f>
        <v>-0.48847229296152955</v>
      </c>
      <c r="J897" s="32">
        <f>J892</f>
        <v>-1</v>
      </c>
      <c r="K897" s="32">
        <f>I897+J897*H897</f>
        <v>-0.48847229296153044</v>
      </c>
      <c r="L897" s="32">
        <f>$CE$3-$CE$7*SUMPRODUCT($B$3:$CD$3,Q899:CS899)</f>
        <v>0</v>
      </c>
      <c r="M897" s="32">
        <f>SUMPRODUCT(L897:L900,J897:J900)</f>
        <v>0</v>
      </c>
      <c r="O897" s="46">
        <f>SUM(Q897:CS897)</f>
        <v>-1.6469506083636447</v>
      </c>
      <c r="P897" s="39" t="s">
        <v>363</v>
      </c>
      <c r="Q897" s="32">
        <f t="shared" ref="Q897:AV897" si="2074">SUMPRODUCT(B$3:B$6,$K897:$K900)</f>
        <v>0.94689457154418133</v>
      </c>
      <c r="R897" s="32">
        <f t="shared" si="2074"/>
        <v>0.4835512187938184</v>
      </c>
      <c r="S897" s="32">
        <f t="shared" si="2074"/>
        <v>2.020786604345548E-2</v>
      </c>
      <c r="T897" s="32">
        <f t="shared" si="2074"/>
        <v>0.52482845095094799</v>
      </c>
      <c r="U897" s="32">
        <f t="shared" si="2074"/>
        <v>6.1485098200585009E-2</v>
      </c>
      <c r="V897" s="32">
        <f t="shared" si="2074"/>
        <v>-0.40185825454977792</v>
      </c>
      <c r="W897" s="32">
        <f t="shared" si="2074"/>
        <v>0.10276233035771454</v>
      </c>
      <c r="X897" s="32">
        <f t="shared" si="2074"/>
        <v>-0.36058102239264839</v>
      </c>
      <c r="Y897" s="32">
        <f t="shared" si="2074"/>
        <v>-0.82392437514301131</v>
      </c>
      <c r="Z897" s="32">
        <f t="shared" si="2074"/>
        <v>1.3128835956249918</v>
      </c>
      <c r="AA897" s="32">
        <f t="shared" si="2074"/>
        <v>0.84954024287462881</v>
      </c>
      <c r="AB897" s="32">
        <f t="shared" si="2074"/>
        <v>0.38619689012426589</v>
      </c>
      <c r="AC897" s="32">
        <f t="shared" si="2074"/>
        <v>0.89081747503175834</v>
      </c>
      <c r="AD897" s="32">
        <f t="shared" si="2074"/>
        <v>0.42747412228139536</v>
      </c>
      <c r="AE897" s="32">
        <f t="shared" si="2074"/>
        <v>-3.5869230468967561E-2</v>
      </c>
      <c r="AF897" s="32">
        <f t="shared" si="2074"/>
        <v>0.46875135443852489</v>
      </c>
      <c r="AG897" s="32">
        <f t="shared" si="2074"/>
        <v>5.4080016881619675E-3</v>
      </c>
      <c r="AH897" s="32">
        <f t="shared" si="2074"/>
        <v>-0.45793535106220096</v>
      </c>
      <c r="AI897" s="32">
        <f t="shared" si="2074"/>
        <v>1.8008689610660722</v>
      </c>
      <c r="AJ897" s="32">
        <f t="shared" si="2074"/>
        <v>1.3375256083157092</v>
      </c>
      <c r="AK897" s="32">
        <f t="shared" si="2074"/>
        <v>0.87418225556534623</v>
      </c>
      <c r="AL897" s="32">
        <f t="shared" si="2074"/>
        <v>1.3788028404728387</v>
      </c>
      <c r="AM897" s="32">
        <f t="shared" si="2074"/>
        <v>0.91545948772247587</v>
      </c>
      <c r="AN897" s="32">
        <f t="shared" si="2074"/>
        <v>0.45211613497211295</v>
      </c>
      <c r="AO897" s="32">
        <f t="shared" si="2074"/>
        <v>0.9567367198796054</v>
      </c>
      <c r="AP897" s="32">
        <f t="shared" si="2074"/>
        <v>0.49339336712924248</v>
      </c>
      <c r="AQ897" s="32">
        <f t="shared" si="2074"/>
        <v>3.0050014378879553E-2</v>
      </c>
      <c r="AR897" s="32">
        <f t="shared" si="2074"/>
        <v>0.45842227858265089</v>
      </c>
      <c r="AS897" s="32">
        <f t="shared" si="2074"/>
        <v>-4.9210741677120362E-3</v>
      </c>
      <c r="AT897" s="32">
        <f t="shared" si="2074"/>
        <v>-0.46826442691807496</v>
      </c>
      <c r="AU897" s="32">
        <f t="shared" si="2074"/>
        <v>3.6356157989417492E-2</v>
      </c>
      <c r="AV897" s="32">
        <f t="shared" si="2074"/>
        <v>-0.42698719476094543</v>
      </c>
      <c r="AW897" s="32">
        <f t="shared" ref="AW897:CB897" si="2075">SUMPRODUCT(AH$3:AH$6,$K897:$K900)</f>
        <v>-0.89033054751130836</v>
      </c>
      <c r="AX897" s="32">
        <f t="shared" si="2075"/>
        <v>-0.3857099626038159</v>
      </c>
      <c r="AY897" s="32">
        <f t="shared" si="2075"/>
        <v>-0.84905331535417883</v>
      </c>
      <c r="AZ897" s="32">
        <f t="shared" si="2075"/>
        <v>-1.3123966681045418</v>
      </c>
      <c r="BA897" s="32">
        <f t="shared" si="2075"/>
        <v>0.82441130266346119</v>
      </c>
      <c r="BB897" s="32">
        <f t="shared" si="2075"/>
        <v>0.36106794991309832</v>
      </c>
      <c r="BC897" s="32">
        <f t="shared" si="2075"/>
        <v>-0.10227540283726461</v>
      </c>
      <c r="BD897" s="32">
        <f t="shared" si="2075"/>
        <v>0.40234518207022785</v>
      </c>
      <c r="BE897" s="32">
        <f t="shared" si="2075"/>
        <v>-6.0998170680135057E-2</v>
      </c>
      <c r="BF897" s="32">
        <f t="shared" si="2075"/>
        <v>-0.524341523430498</v>
      </c>
      <c r="BG897" s="32">
        <f t="shared" si="2075"/>
        <v>-1.9720938523005549E-2</v>
      </c>
      <c r="BH897" s="32">
        <f t="shared" si="2075"/>
        <v>-0.48306429127336847</v>
      </c>
      <c r="BI897" s="32">
        <f t="shared" si="2075"/>
        <v>-0.94640764402373145</v>
      </c>
      <c r="BJ897" s="32">
        <f t="shared" si="2075"/>
        <v>1.3123966681045418</v>
      </c>
      <c r="BK897" s="32">
        <f t="shared" si="2075"/>
        <v>0.84905331535417883</v>
      </c>
      <c r="BL897" s="32">
        <f t="shared" si="2075"/>
        <v>0.3857099626038159</v>
      </c>
      <c r="BM897" s="32">
        <f t="shared" si="2075"/>
        <v>0.89033054751130836</v>
      </c>
      <c r="BN897" s="32">
        <f t="shared" si="2075"/>
        <v>0.42698719476094543</v>
      </c>
      <c r="BO897" s="32">
        <f t="shared" si="2075"/>
        <v>-3.6356157989417492E-2</v>
      </c>
      <c r="BP897" s="32">
        <f t="shared" si="2075"/>
        <v>0.46826442691807496</v>
      </c>
      <c r="BQ897" s="32">
        <f t="shared" si="2075"/>
        <v>4.9210741677120362E-3</v>
      </c>
      <c r="BR897" s="32">
        <f t="shared" si="2075"/>
        <v>-0.45842227858265089</v>
      </c>
      <c r="BS897" s="32">
        <f t="shared" si="2075"/>
        <v>-3.0050014378879553E-2</v>
      </c>
      <c r="BT897" s="32">
        <f t="shared" si="2075"/>
        <v>-0.49339336712924248</v>
      </c>
      <c r="BU897" s="32">
        <f t="shared" si="2075"/>
        <v>-0.9567367198796054</v>
      </c>
      <c r="BV897" s="32">
        <f t="shared" si="2075"/>
        <v>-0.45211613497211295</v>
      </c>
      <c r="BW897" s="32">
        <f t="shared" si="2075"/>
        <v>-0.91545948772247587</v>
      </c>
      <c r="BX897" s="32">
        <f t="shared" si="2075"/>
        <v>-1.3788028404728387</v>
      </c>
      <c r="BY897" s="32">
        <f t="shared" si="2075"/>
        <v>-0.87418225556534623</v>
      </c>
      <c r="BZ897" s="32">
        <f t="shared" si="2075"/>
        <v>-1.3375256083157092</v>
      </c>
      <c r="CA897" s="32">
        <f t="shared" si="2075"/>
        <v>-1.8008689610660722</v>
      </c>
      <c r="CB897" s="32">
        <f t="shared" si="2075"/>
        <v>0.3359390097019308</v>
      </c>
      <c r="CC897" s="32">
        <f t="shared" ref="CC897:CS897" si="2076">SUMPRODUCT(BN$3:BN$6,$K897:$K900)</f>
        <v>-0.12740434304843212</v>
      </c>
      <c r="CD897" s="32">
        <f t="shared" si="2076"/>
        <v>-0.59074769579879505</v>
      </c>
      <c r="CE897" s="32">
        <f t="shared" si="2076"/>
        <v>-8.6127110891302594E-2</v>
      </c>
      <c r="CF897" s="32">
        <f t="shared" si="2076"/>
        <v>-0.54947046364166552</v>
      </c>
      <c r="CG897" s="32">
        <f t="shared" si="2076"/>
        <v>-1.0128138163920284</v>
      </c>
      <c r="CH897" s="32">
        <f t="shared" si="2076"/>
        <v>-0.50819323148453588</v>
      </c>
      <c r="CI897" s="32">
        <f t="shared" si="2076"/>
        <v>-0.97153658423489886</v>
      </c>
      <c r="CJ897" s="32">
        <f t="shared" si="2076"/>
        <v>-1.4348799369852618</v>
      </c>
      <c r="CK897" s="32">
        <f t="shared" si="2076"/>
        <v>0.82392437514301131</v>
      </c>
      <c r="CL897" s="32">
        <f t="shared" si="2076"/>
        <v>0.36058102239264839</v>
      </c>
      <c r="CM897" s="32">
        <f t="shared" si="2076"/>
        <v>-0.10276233035771454</v>
      </c>
      <c r="CN897" s="32">
        <f t="shared" si="2076"/>
        <v>0.40185825454977792</v>
      </c>
      <c r="CO897" s="32">
        <f t="shared" si="2076"/>
        <v>-6.1485098200585009E-2</v>
      </c>
      <c r="CP897" s="32">
        <f t="shared" si="2076"/>
        <v>-0.52482845095094799</v>
      </c>
      <c r="CQ897" s="32">
        <f t="shared" si="2076"/>
        <v>-2.020786604345548E-2</v>
      </c>
      <c r="CR897" s="32">
        <f t="shared" si="2076"/>
        <v>-0.4835512187938184</v>
      </c>
      <c r="CS897" s="32">
        <f t="shared" si="2076"/>
        <v>-0.94689457154418133</v>
      </c>
    </row>
    <row r="898" spans="1:97" ht="13.9" thickTop="1" thickBot="1" x14ac:dyDescent="0.4">
      <c r="H898" s="33">
        <f>H897</f>
        <v>9.1557705808558123E-16</v>
      </c>
      <c r="I898" s="33">
        <f t="shared" ref="I898:J898" si="2077">I893</f>
        <v>0.42698719476094543</v>
      </c>
      <c r="J898" s="33">
        <f t="shared" si="2077"/>
        <v>5.6558928596733274E-3</v>
      </c>
      <c r="K898" s="33">
        <f t="shared" ref="K898:K900" si="2078">I898+J898*H898</f>
        <v>0.42698719476094543</v>
      </c>
      <c r="L898" s="33">
        <f>$CE$4-$CE$7*SUMPRODUCT($B$4:$CD$4,Q899:CS899)</f>
        <v>0</v>
      </c>
      <c r="M898" s="39" t="s">
        <v>375</v>
      </c>
      <c r="O898" s="47">
        <f t="shared" ref="O898:O899" si="2079">SUM(Q898:CS898)</f>
        <v>103.79476315504535</v>
      </c>
      <c r="P898" s="39" t="s">
        <v>365</v>
      </c>
      <c r="Q898" s="33">
        <f>EXP(Q897)</f>
        <v>2.5776923779511765</v>
      </c>
      <c r="R898" s="33">
        <f>EXP(R897)</f>
        <v>1.6218236383378526</v>
      </c>
      <c r="S898" s="33">
        <f t="shared" ref="S898:CD898" si="2080">EXP(S897)</f>
        <v>1.020413427284941</v>
      </c>
      <c r="T898" s="33">
        <f t="shared" si="2080"/>
        <v>1.6901688766440892</v>
      </c>
      <c r="U898" s="33">
        <f t="shared" si="2080"/>
        <v>1.0634146496189225</v>
      </c>
      <c r="V898" s="33">
        <f t="shared" si="2080"/>
        <v>0.66907557738815659</v>
      </c>
      <c r="W898" s="33">
        <f t="shared" si="2080"/>
        <v>1.1082279856244543</v>
      </c>
      <c r="X898" s="33">
        <f t="shared" si="2080"/>
        <v>0.6972710782431949</v>
      </c>
      <c r="Y898" s="33">
        <f t="shared" si="2080"/>
        <v>0.43870662251907977</v>
      </c>
      <c r="Z898" s="33">
        <f t="shared" si="2080"/>
        <v>3.7168762419801276</v>
      </c>
      <c r="AA898" s="33">
        <f t="shared" si="2080"/>
        <v>2.3385714298503899</v>
      </c>
      <c r="AB898" s="33">
        <f t="shared" si="2080"/>
        <v>1.4713743413740858</v>
      </c>
      <c r="AC898" s="33">
        <f t="shared" si="2080"/>
        <v>2.4371211228571372</v>
      </c>
      <c r="AD898" s="33">
        <f t="shared" si="2080"/>
        <v>1.5333794987917908</v>
      </c>
      <c r="AE898" s="33">
        <f t="shared" si="2080"/>
        <v>0.96476644729027417</v>
      </c>
      <c r="AF898" s="33">
        <f t="shared" si="2080"/>
        <v>1.5979976143386991</v>
      </c>
      <c r="AG898" s="33">
        <f t="shared" si="2080"/>
        <v>1.0054226513258075</v>
      </c>
      <c r="AH898" s="33">
        <f t="shared" si="2080"/>
        <v>0.63258837105169752</v>
      </c>
      <c r="AI898" s="33">
        <f t="shared" si="2080"/>
        <v>6.0549066572089405</v>
      </c>
      <c r="AJ898" s="33">
        <f t="shared" si="2080"/>
        <v>3.8096053775027641</v>
      </c>
      <c r="AK898" s="33">
        <f t="shared" si="2080"/>
        <v>2.3969144288985467</v>
      </c>
      <c r="AL898" s="33">
        <f t="shared" si="2080"/>
        <v>3.9701458834020293</v>
      </c>
      <c r="AM898" s="33">
        <f t="shared" si="2080"/>
        <v>2.4979227530900836</v>
      </c>
      <c r="AN898" s="33">
        <f t="shared" si="2080"/>
        <v>1.5716344597036311</v>
      </c>
      <c r="AO898" s="33">
        <f t="shared" si="2080"/>
        <v>2.6031876671010044</v>
      </c>
      <c r="AP898" s="33">
        <f t="shared" si="2080"/>
        <v>1.6378646768120846</v>
      </c>
      <c r="AQ898" s="33">
        <f t="shared" si="2080"/>
        <v>1.0305060727858268</v>
      </c>
      <c r="AR898" s="33">
        <f t="shared" si="2080"/>
        <v>1.5815767280475905</v>
      </c>
      <c r="AS898" s="33">
        <f t="shared" si="2080"/>
        <v>0.9950910144799302</v>
      </c>
      <c r="AT898" s="33">
        <f t="shared" si="2080"/>
        <v>0.62608794726075456</v>
      </c>
      <c r="AU898" s="33">
        <f t="shared" si="2080"/>
        <v>1.0370251255098608</v>
      </c>
      <c r="AV898" s="33">
        <f t="shared" si="2080"/>
        <v>0.65247190723315496</v>
      </c>
      <c r="AW898" s="33">
        <f t="shared" si="2080"/>
        <v>0.41052003394726111</v>
      </c>
      <c r="AX898" s="33">
        <f t="shared" si="2080"/>
        <v>0.67996771314807958</v>
      </c>
      <c r="AY898" s="33">
        <f t="shared" si="2080"/>
        <v>0.42781975068980688</v>
      </c>
      <c r="AZ898" s="33">
        <f t="shared" si="2080"/>
        <v>0.26917416156850565</v>
      </c>
      <c r="BA898" s="33">
        <f t="shared" si="2080"/>
        <v>2.2805378235323692</v>
      </c>
      <c r="BB898" s="33">
        <f t="shared" si="2080"/>
        <v>1.4348609562434025</v>
      </c>
      <c r="BC898" s="33">
        <f t="shared" si="2080"/>
        <v>0.90278088901098585</v>
      </c>
      <c r="BD898" s="33">
        <f t="shared" si="2080"/>
        <v>1.495327403810583</v>
      </c>
      <c r="BE898" s="33">
        <f t="shared" si="2080"/>
        <v>0.94082496084422584</v>
      </c>
      <c r="BF898" s="33">
        <f t="shared" si="2080"/>
        <v>0.59194501798862476</v>
      </c>
      <c r="BG898" s="33">
        <f t="shared" si="2080"/>
        <v>0.98047224716646353</v>
      </c>
      <c r="BH898" s="33">
        <f t="shared" si="2080"/>
        <v>0.61689016144459541</v>
      </c>
      <c r="BI898" s="33">
        <f t="shared" si="2080"/>
        <v>0.3881328333228477</v>
      </c>
      <c r="BJ898" s="33">
        <f t="shared" si="2080"/>
        <v>3.7150668332090144</v>
      </c>
      <c r="BK898" s="33">
        <f t="shared" si="2080"/>
        <v>2.3374329922534494</v>
      </c>
      <c r="BL898" s="33">
        <f t="shared" si="2080"/>
        <v>1.4706580631163373</v>
      </c>
      <c r="BM898" s="33">
        <f t="shared" si="2080"/>
        <v>2.4359347103836315</v>
      </c>
      <c r="BN898" s="33">
        <f t="shared" si="2080"/>
        <v>1.532633035865955</v>
      </c>
      <c r="BO898" s="33">
        <f t="shared" si="2080"/>
        <v>0.96429679031001581</v>
      </c>
      <c r="BP898" s="33">
        <f t="shared" si="2080"/>
        <v>1.5972196947332669</v>
      </c>
      <c r="BQ898" s="33">
        <f t="shared" si="2080"/>
        <v>1.0049332025399058</v>
      </c>
      <c r="BR898" s="33">
        <f t="shared" si="2080"/>
        <v>0.63228042134539386</v>
      </c>
      <c r="BS898" s="33">
        <f t="shared" si="2080"/>
        <v>0.97039699853164574</v>
      </c>
      <c r="BT898" s="33">
        <f t="shared" si="2080"/>
        <v>0.61055105110782726</v>
      </c>
      <c r="BU898" s="33">
        <f t="shared" si="2080"/>
        <v>0.38414441365022023</v>
      </c>
      <c r="BV898" s="33">
        <f t="shared" si="2080"/>
        <v>0.63628027104252582</v>
      </c>
      <c r="BW898" s="33">
        <f t="shared" si="2080"/>
        <v>0.40033263589233836</v>
      </c>
      <c r="BX898" s="33">
        <f t="shared" si="2080"/>
        <v>0.25187991307339497</v>
      </c>
      <c r="BY898" s="33">
        <f t="shared" si="2080"/>
        <v>0.41720304569217759</v>
      </c>
      <c r="BZ898" s="33">
        <f t="shared" si="2080"/>
        <v>0.26249437957679239</v>
      </c>
      <c r="CA898" s="33">
        <f t="shared" si="2080"/>
        <v>0.1651553123134285</v>
      </c>
      <c r="CB898" s="33">
        <f t="shared" si="2080"/>
        <v>1.3992536813092966</v>
      </c>
      <c r="CC898" s="33">
        <f t="shared" si="2080"/>
        <v>0.88037762604644698</v>
      </c>
      <c r="CD898" s="33">
        <f t="shared" si="2080"/>
        <v>0.55391297146200202</v>
      </c>
      <c r="CE898" s="33">
        <f t="shared" ref="CE898:CS898" si="2081">EXP(CE897)</f>
        <v>0.9174776024121194</v>
      </c>
      <c r="CF898" s="33">
        <f t="shared" si="2081"/>
        <v>0.57725540718718638</v>
      </c>
      <c r="CG898" s="33">
        <f t="shared" si="2081"/>
        <v>0.36319557474838987</v>
      </c>
      <c r="CH898" s="33">
        <f t="shared" si="2081"/>
        <v>0.60158151604092436</v>
      </c>
      <c r="CI898" s="33">
        <f t="shared" si="2081"/>
        <v>0.37850099237899554</v>
      </c>
      <c r="CJ898" s="33">
        <f t="shared" si="2081"/>
        <v>0.23814395457944645</v>
      </c>
      <c r="CK898" s="33">
        <f t="shared" si="2081"/>
        <v>2.279427637216735</v>
      </c>
      <c r="CL898" s="33">
        <f t="shared" si="2081"/>
        <v>1.4341624530298085</v>
      </c>
      <c r="CM898" s="33">
        <f t="shared" si="2081"/>
        <v>0.90234140715777811</v>
      </c>
      <c r="CN898" s="33">
        <f t="shared" si="2081"/>
        <v>1.4945994649866907</v>
      </c>
      <c r="CO898" s="33">
        <f t="shared" si="2081"/>
        <v>0.94036695879481502</v>
      </c>
      <c r="CP898" s="33">
        <f t="shared" si="2081"/>
        <v>0.59165685383199551</v>
      </c>
      <c r="CQ898" s="33">
        <f t="shared" si="2081"/>
        <v>0.97999494446162272</v>
      </c>
      <c r="CR898" s="33">
        <f t="shared" si="2081"/>
        <v>0.61658985376786291</v>
      </c>
      <c r="CS898" s="33">
        <f t="shared" si="2081"/>
        <v>0.38794388677008407</v>
      </c>
    </row>
    <row r="899" spans="1:97" ht="13.9" thickTop="1" thickBot="1" x14ac:dyDescent="0.4">
      <c r="H899" s="32">
        <f t="shared" ref="H899:H900" si="2082">H898</f>
        <v>9.1557705808558123E-16</v>
      </c>
      <c r="I899" s="32">
        <f t="shared" ref="I899:J899" si="2083">I894</f>
        <v>-0.4220661205932334</v>
      </c>
      <c r="J899" s="32">
        <f t="shared" si="2083"/>
        <v>6.9017040391105818E-3</v>
      </c>
      <c r="K899" s="32">
        <f t="shared" si="2078"/>
        <v>-0.4220661205932334</v>
      </c>
      <c r="L899" s="32">
        <f>$CE$5-$CE$7*SUMPRODUCT($B$5:$CD$5,Q899:CS899)</f>
        <v>0</v>
      </c>
      <c r="M899" s="32">
        <f>SUMPRODUCT($B$7:$CD$7, LN(Q899:CS899))</f>
        <v>-2480.3390488774944</v>
      </c>
      <c r="O899" s="48">
        <f t="shared" si="2079"/>
        <v>1.0000000000000004</v>
      </c>
      <c r="P899" s="39" t="s">
        <v>366</v>
      </c>
      <c r="Q899" s="32">
        <f t="shared" ref="Q899:AV899" si="2084">Q898/$O898</f>
        <v>2.4834512836651508E-2</v>
      </c>
      <c r="R899" s="32">
        <f t="shared" si="2084"/>
        <v>1.5625293502671455E-2</v>
      </c>
      <c r="S899" s="32">
        <f t="shared" si="2084"/>
        <v>9.8310685073839388E-3</v>
      </c>
      <c r="T899" s="32">
        <f t="shared" si="2084"/>
        <v>1.6283758691364499E-2</v>
      </c>
      <c r="U899" s="32">
        <f t="shared" si="2084"/>
        <v>1.0245359373578677E-2</v>
      </c>
      <c r="V899" s="32">
        <f t="shared" si="2084"/>
        <v>6.4461400272065039E-3</v>
      </c>
      <c r="W899" s="32">
        <f t="shared" si="2084"/>
        <v>1.0677108863084145E-2</v>
      </c>
      <c r="X899" s="32">
        <f t="shared" si="2084"/>
        <v>6.7177866883479792E-3</v>
      </c>
      <c r="Y899" s="32">
        <f t="shared" si="2084"/>
        <v>4.2266739591067196E-3</v>
      </c>
      <c r="Z899" s="32">
        <f t="shared" si="2084"/>
        <v>3.5809862935261727E-2</v>
      </c>
      <c r="AA899" s="32">
        <f t="shared" si="2084"/>
        <v>2.2530726587401195E-2</v>
      </c>
      <c r="AB899" s="32">
        <f t="shared" si="2084"/>
        <v>1.4175805181771967E-2</v>
      </c>
      <c r="AC899" s="32">
        <f t="shared" si="2084"/>
        <v>2.3480193497013357E-2</v>
      </c>
      <c r="AD899" s="32">
        <f t="shared" si="2084"/>
        <v>1.4773187511409191E-2</v>
      </c>
      <c r="AE899" s="32">
        <f t="shared" si="2084"/>
        <v>9.2949433860081785E-3</v>
      </c>
      <c r="AF899" s="32">
        <f t="shared" si="2084"/>
        <v>1.5395744118146508E-2</v>
      </c>
      <c r="AG899" s="32">
        <f t="shared" si="2084"/>
        <v>9.6866414139212299E-3</v>
      </c>
      <c r="AH899" s="32">
        <f t="shared" si="2084"/>
        <v>6.0946077800356551E-3</v>
      </c>
      <c r="AI899" s="32">
        <f t="shared" si="2084"/>
        <v>5.8335377172780013E-2</v>
      </c>
      <c r="AJ899" s="32">
        <f t="shared" si="2084"/>
        <v>3.6703252280773507E-2</v>
      </c>
      <c r="AK899" s="32">
        <f t="shared" si="2084"/>
        <v>2.3092826227833013E-2</v>
      </c>
      <c r="AL899" s="32">
        <f t="shared" si="2084"/>
        <v>3.8249963319166212E-2</v>
      </c>
      <c r="AM899" s="32">
        <f t="shared" si="2084"/>
        <v>2.4065980567427717E-2</v>
      </c>
      <c r="AN899" s="32">
        <f t="shared" si="2084"/>
        <v>1.5141751008728379E-2</v>
      </c>
      <c r="AO899" s="32">
        <f t="shared" si="2084"/>
        <v>2.5080144585063937E-2</v>
      </c>
      <c r="AP899" s="32">
        <f t="shared" si="2084"/>
        <v>1.5779839242616642E-2</v>
      </c>
      <c r="AQ899" s="32">
        <f t="shared" si="2084"/>
        <v>9.9283050653190402E-3</v>
      </c>
      <c r="AR899" s="32">
        <f t="shared" si="2084"/>
        <v>1.5237538773368375E-2</v>
      </c>
      <c r="AS899" s="32">
        <f t="shared" si="2084"/>
        <v>9.5871023183847406E-3</v>
      </c>
      <c r="AT899" s="32">
        <f t="shared" si="2084"/>
        <v>6.0319801137319823E-3</v>
      </c>
      <c r="AU899" s="32">
        <f t="shared" si="2084"/>
        <v>9.9911122101679194E-3</v>
      </c>
      <c r="AV899" s="32">
        <f t="shared" si="2084"/>
        <v>6.2861736700387571E-3</v>
      </c>
      <c r="AW899" s="32">
        <f t="shared" ref="AW899:CB899" si="2085">AW898/$O898</f>
        <v>3.9551131624438437E-3</v>
      </c>
      <c r="AX899" s="32">
        <f t="shared" si="2085"/>
        <v>6.5510791920432949E-3</v>
      </c>
      <c r="AY899" s="32">
        <f t="shared" si="2085"/>
        <v>4.1217855090698863E-3</v>
      </c>
      <c r="AZ899" s="32">
        <f t="shared" si="2085"/>
        <v>2.5933308520240251E-3</v>
      </c>
      <c r="BA899" s="32">
        <f t="shared" si="2085"/>
        <v>2.197160775949528E-2</v>
      </c>
      <c r="BB899" s="32">
        <f t="shared" si="2085"/>
        <v>1.382402071769317E-2</v>
      </c>
      <c r="BC899" s="32">
        <f t="shared" si="2085"/>
        <v>8.6977498822598618E-3</v>
      </c>
      <c r="BD899" s="32">
        <f t="shared" si="2085"/>
        <v>1.4406578505091919E-2</v>
      </c>
      <c r="BE899" s="32">
        <f t="shared" si="2085"/>
        <v>9.0642815903809251E-3</v>
      </c>
      <c r="BF899" s="32">
        <f t="shared" si="2085"/>
        <v>5.7030335634987283E-3</v>
      </c>
      <c r="BG899" s="32">
        <f t="shared" si="2085"/>
        <v>9.4462593040639722E-3</v>
      </c>
      <c r="BH899" s="32">
        <f t="shared" si="2085"/>
        <v>5.9433649896488937E-3</v>
      </c>
      <c r="BI899" s="32">
        <f t="shared" si="2085"/>
        <v>3.7394259741511922E-3</v>
      </c>
      <c r="BJ899" s="32">
        <f t="shared" si="2085"/>
        <v>3.5792430372036832E-2</v>
      </c>
      <c r="BK899" s="32">
        <f t="shared" si="2085"/>
        <v>2.2519758427136306E-2</v>
      </c>
      <c r="BL899" s="32">
        <f t="shared" si="2085"/>
        <v>1.4168904272362129E-2</v>
      </c>
      <c r="BM899" s="32">
        <f t="shared" si="2085"/>
        <v>2.3468763127720702E-2</v>
      </c>
      <c r="BN899" s="32">
        <f t="shared" si="2085"/>
        <v>1.476599579091053E-2</v>
      </c>
      <c r="BO899" s="32">
        <f t="shared" si="2085"/>
        <v>9.2904185240018297E-3</v>
      </c>
      <c r="BP899" s="32">
        <f t="shared" si="2085"/>
        <v>1.5388249331494601E-2</v>
      </c>
      <c r="BQ899" s="32">
        <f t="shared" si="2085"/>
        <v>9.6819258697933373E-3</v>
      </c>
      <c r="BR899" s="32">
        <f t="shared" si="2085"/>
        <v>6.091640870174859E-3</v>
      </c>
      <c r="BS899" s="32">
        <f t="shared" si="2085"/>
        <v>9.3491903544507086E-3</v>
      </c>
      <c r="BT899" s="32">
        <f t="shared" si="2085"/>
        <v>5.8822914812744972E-3</v>
      </c>
      <c r="BU899" s="32">
        <f t="shared" si="2085"/>
        <v>3.7009999538839683E-3</v>
      </c>
      <c r="BV899" s="32">
        <f t="shared" si="2085"/>
        <v>6.1301770118408613E-3</v>
      </c>
      <c r="BW899" s="32">
        <f t="shared" si="2085"/>
        <v>3.8569637207450831E-3</v>
      </c>
      <c r="BX899" s="32">
        <f t="shared" si="2085"/>
        <v>2.4267111886670497E-3</v>
      </c>
      <c r="BY899" s="32">
        <f t="shared" si="2085"/>
        <v>4.0194999536631035E-3</v>
      </c>
      <c r="BZ899" s="32">
        <f t="shared" si="2085"/>
        <v>2.5289751775307446E-3</v>
      </c>
      <c r="CA899" s="32">
        <f t="shared" si="2085"/>
        <v>1.5911719174764598E-3</v>
      </c>
      <c r="CB899" s="32">
        <f t="shared" si="2085"/>
        <v>1.3480966079368913E-2</v>
      </c>
      <c r="CC899" s="32">
        <f t="shared" ref="CC899:CS899" si="2086">CC898/$O898</f>
        <v>8.4819079429986916E-3</v>
      </c>
      <c r="CD899" s="32">
        <f t="shared" si="2086"/>
        <v>5.3366177119609035E-3</v>
      </c>
      <c r="CE899" s="32">
        <f t="shared" si="2086"/>
        <v>8.8393438601677837E-3</v>
      </c>
      <c r="CF899" s="32">
        <f t="shared" si="2086"/>
        <v>5.5615080148590972E-3</v>
      </c>
      <c r="CG899" s="32">
        <f t="shared" si="2086"/>
        <v>3.4991705140832567E-3</v>
      </c>
      <c r="CH899" s="32">
        <f t="shared" si="2086"/>
        <v>5.7958754156247827E-3</v>
      </c>
      <c r="CI899" s="32">
        <f t="shared" si="2086"/>
        <v>3.646628990458822E-3</v>
      </c>
      <c r="CJ899" s="32">
        <f t="shared" si="2086"/>
        <v>2.2943735053734312E-3</v>
      </c>
      <c r="CK899" s="32">
        <f t="shared" si="2086"/>
        <v>2.1960911783302572E-2</v>
      </c>
      <c r="CL899" s="32">
        <f t="shared" si="2086"/>
        <v>1.3817291060123157E-2</v>
      </c>
      <c r="CM899" s="32">
        <f t="shared" si="2086"/>
        <v>8.6935157394201958E-3</v>
      </c>
      <c r="CN899" s="32">
        <f t="shared" si="2086"/>
        <v>1.4399565253153526E-2</v>
      </c>
      <c r="CO899" s="32">
        <f t="shared" si="2086"/>
        <v>9.0598690166104473E-3</v>
      </c>
      <c r="CP899" s="32">
        <f t="shared" si="2086"/>
        <v>5.7002572754869833E-3</v>
      </c>
      <c r="CQ899" s="32">
        <f t="shared" si="2086"/>
        <v>9.4416607801083106E-3</v>
      </c>
      <c r="CR899" s="32">
        <f t="shared" si="2086"/>
        <v>5.9404717061382027E-3</v>
      </c>
      <c r="CS899" s="32">
        <f t="shared" si="2086"/>
        <v>3.7376055879677255E-3</v>
      </c>
    </row>
    <row r="900" spans="1:97" ht="13.15" thickTop="1" x14ac:dyDescent="0.35">
      <c r="H900" s="34">
        <f t="shared" si="2082"/>
        <v>9.1557705808558123E-16</v>
      </c>
      <c r="I900" s="34">
        <f t="shared" ref="I900:J900" si="2087">I895</f>
        <v>-0.46334335275036292</v>
      </c>
      <c r="J900" s="34">
        <f t="shared" si="2087"/>
        <v>-8.8836803962226429E-3</v>
      </c>
      <c r="K900" s="34">
        <f t="shared" si="2078"/>
        <v>-0.46334335275036292</v>
      </c>
      <c r="L900" s="34">
        <f>$CE$6-$CE$7*SUMPRODUCT($B$6:$CD$6,Q899:CS899)</f>
        <v>0</v>
      </c>
    </row>
    <row r="903" spans="1:97" x14ac:dyDescent="0.35">
      <c r="A903" s="30" t="s">
        <v>376</v>
      </c>
      <c r="B903" s="31"/>
      <c r="C903" s="31"/>
    </row>
    <row r="904" spans="1:97" x14ac:dyDescent="0.35">
      <c r="A904" s="3" t="s">
        <v>377</v>
      </c>
      <c r="CE904" s="3" t="s">
        <v>378</v>
      </c>
    </row>
    <row r="905" spans="1:97" x14ac:dyDescent="0.35">
      <c r="B905">
        <f t="shared" ref="B905:K908" si="2088">B3*Q$899</f>
        <v>-2.4834512836651508E-2</v>
      </c>
      <c r="C905">
        <f t="shared" si="2088"/>
        <v>-1.5625293502671455E-2</v>
      </c>
      <c r="D905">
        <f t="shared" si="2088"/>
        <v>-9.8310685073839388E-3</v>
      </c>
      <c r="E905">
        <f t="shared" si="2088"/>
        <v>-1.6283758691364499E-2</v>
      </c>
      <c r="F905">
        <f t="shared" si="2088"/>
        <v>-1.0245359373578677E-2</v>
      </c>
      <c r="G905">
        <f t="shared" si="2088"/>
        <v>-6.4461400272065039E-3</v>
      </c>
      <c r="H905">
        <f t="shared" si="2088"/>
        <v>-1.0677108863084145E-2</v>
      </c>
      <c r="I905">
        <f t="shared" si="2088"/>
        <v>-6.7177866883479792E-3</v>
      </c>
      <c r="J905">
        <f t="shared" si="2088"/>
        <v>-4.2266739591067196E-3</v>
      </c>
      <c r="K905">
        <f t="shared" si="2088"/>
        <v>-3.5809862935261727E-2</v>
      </c>
      <c r="L905">
        <f t="shared" ref="L905:U908" si="2089">L3*AA$899</f>
        <v>-2.2530726587401195E-2</v>
      </c>
      <c r="M905">
        <f t="shared" si="2089"/>
        <v>-1.4175805181771967E-2</v>
      </c>
      <c r="N905">
        <f t="shared" si="2089"/>
        <v>-2.3480193497013357E-2</v>
      </c>
      <c r="O905">
        <f t="shared" si="2089"/>
        <v>-1.4773187511409191E-2</v>
      </c>
      <c r="P905">
        <f t="shared" si="2089"/>
        <v>-9.2949433860081785E-3</v>
      </c>
      <c r="Q905">
        <f t="shared" si="2089"/>
        <v>-1.5395744118146508E-2</v>
      </c>
      <c r="R905">
        <f t="shared" si="2089"/>
        <v>-9.6866414139212299E-3</v>
      </c>
      <c r="S905">
        <f t="shared" si="2089"/>
        <v>-6.0946077800356551E-3</v>
      </c>
      <c r="T905">
        <f t="shared" si="2089"/>
        <v>-5.8335377172780013E-2</v>
      </c>
      <c r="U905">
        <f t="shared" si="2089"/>
        <v>-3.6703252280773507E-2</v>
      </c>
      <c r="V905">
        <f t="shared" ref="V905:AE908" si="2090">V3*AK$899</f>
        <v>-2.3092826227833013E-2</v>
      </c>
      <c r="W905">
        <f t="shared" si="2090"/>
        <v>-3.8249963319166212E-2</v>
      </c>
      <c r="X905">
        <f t="shared" si="2090"/>
        <v>-2.4065980567427717E-2</v>
      </c>
      <c r="Y905">
        <f t="shared" si="2090"/>
        <v>-1.5141751008728379E-2</v>
      </c>
      <c r="Z905">
        <f t="shared" si="2090"/>
        <v>-2.5080144585063937E-2</v>
      </c>
      <c r="AA905">
        <f t="shared" si="2090"/>
        <v>-1.5779839242616642E-2</v>
      </c>
      <c r="AB905">
        <f t="shared" si="2090"/>
        <v>-9.9283050653190402E-3</v>
      </c>
      <c r="AC905">
        <f t="shared" si="2090"/>
        <v>0</v>
      </c>
      <c r="AD905">
        <f t="shared" si="2090"/>
        <v>0</v>
      </c>
      <c r="AE905">
        <f t="shared" si="2090"/>
        <v>0</v>
      </c>
      <c r="AF905">
        <f t="shared" ref="AF905:AO908" si="2091">AF3*AU$899</f>
        <v>0</v>
      </c>
      <c r="AG905">
        <f t="shared" si="2091"/>
        <v>0</v>
      </c>
      <c r="AH905">
        <f t="shared" si="2091"/>
        <v>0</v>
      </c>
      <c r="AI905">
        <f t="shared" si="2091"/>
        <v>0</v>
      </c>
      <c r="AJ905">
        <f t="shared" si="2091"/>
        <v>0</v>
      </c>
      <c r="AK905">
        <f t="shared" si="2091"/>
        <v>0</v>
      </c>
      <c r="AL905">
        <f t="shared" si="2091"/>
        <v>0</v>
      </c>
      <c r="AM905">
        <f t="shared" si="2091"/>
        <v>0</v>
      </c>
      <c r="AN905">
        <f t="shared" si="2091"/>
        <v>0</v>
      </c>
      <c r="AO905">
        <f t="shared" si="2091"/>
        <v>0</v>
      </c>
      <c r="AP905">
        <f t="shared" ref="AP905:AY908" si="2092">AP3*BE$899</f>
        <v>0</v>
      </c>
      <c r="AQ905">
        <f t="shared" si="2092"/>
        <v>0</v>
      </c>
      <c r="AR905">
        <f t="shared" si="2092"/>
        <v>0</v>
      </c>
      <c r="AS905">
        <f t="shared" si="2092"/>
        <v>0</v>
      </c>
      <c r="AT905">
        <f t="shared" si="2092"/>
        <v>0</v>
      </c>
      <c r="AU905">
        <f t="shared" si="2092"/>
        <v>0</v>
      </c>
      <c r="AV905">
        <f t="shared" si="2092"/>
        <v>0</v>
      </c>
      <c r="AW905">
        <f t="shared" si="2092"/>
        <v>0</v>
      </c>
      <c r="AX905">
        <f t="shared" si="2092"/>
        <v>0</v>
      </c>
      <c r="AY905">
        <f t="shared" si="2092"/>
        <v>0</v>
      </c>
      <c r="AZ905">
        <f t="shared" ref="AZ905:BI908" si="2093">AZ3*BO$899</f>
        <v>0</v>
      </c>
      <c r="BA905">
        <f t="shared" si="2093"/>
        <v>0</v>
      </c>
      <c r="BB905">
        <f t="shared" si="2093"/>
        <v>0</v>
      </c>
      <c r="BC905">
        <f t="shared" si="2093"/>
        <v>0</v>
      </c>
      <c r="BD905">
        <f t="shared" si="2093"/>
        <v>9.3491903544507086E-3</v>
      </c>
      <c r="BE905">
        <f t="shared" si="2093"/>
        <v>5.8822914812744972E-3</v>
      </c>
      <c r="BF905">
        <f t="shared" si="2093"/>
        <v>3.7009999538839683E-3</v>
      </c>
      <c r="BG905">
        <f t="shared" si="2093"/>
        <v>6.1301770118408613E-3</v>
      </c>
      <c r="BH905">
        <f t="shared" si="2093"/>
        <v>3.8569637207450831E-3</v>
      </c>
      <c r="BI905">
        <f t="shared" si="2093"/>
        <v>2.4267111886670497E-3</v>
      </c>
      <c r="BJ905">
        <f t="shared" ref="BJ905:BS908" si="2094">BJ3*BY$899</f>
        <v>4.0194999536631035E-3</v>
      </c>
      <c r="BK905">
        <f t="shared" si="2094"/>
        <v>2.5289751775307446E-3</v>
      </c>
      <c r="BL905">
        <f t="shared" si="2094"/>
        <v>1.5911719174764598E-3</v>
      </c>
      <c r="BM905">
        <f t="shared" si="2094"/>
        <v>1.3480966079368913E-2</v>
      </c>
      <c r="BN905">
        <f t="shared" si="2094"/>
        <v>8.4819079429986916E-3</v>
      </c>
      <c r="BO905">
        <f t="shared" si="2094"/>
        <v>5.3366177119609035E-3</v>
      </c>
      <c r="BP905">
        <f t="shared" si="2094"/>
        <v>8.8393438601677837E-3</v>
      </c>
      <c r="BQ905">
        <f t="shared" si="2094"/>
        <v>5.5615080148590972E-3</v>
      </c>
      <c r="BR905">
        <f t="shared" si="2094"/>
        <v>3.4991705140832567E-3</v>
      </c>
      <c r="BS905">
        <f t="shared" si="2094"/>
        <v>5.7958754156247827E-3</v>
      </c>
      <c r="BT905">
        <f t="shared" ref="BT905:CC908" si="2095">BT3*CI$899</f>
        <v>3.646628990458822E-3</v>
      </c>
      <c r="BU905">
        <f t="shared" si="2095"/>
        <v>2.2943735053734312E-3</v>
      </c>
      <c r="BV905">
        <f t="shared" si="2095"/>
        <v>2.1960911783302572E-2</v>
      </c>
      <c r="BW905">
        <f t="shared" si="2095"/>
        <v>1.3817291060123157E-2</v>
      </c>
      <c r="BX905">
        <f t="shared" si="2095"/>
        <v>8.6935157394201958E-3</v>
      </c>
      <c r="BY905">
        <f t="shared" si="2095"/>
        <v>1.4399565253153526E-2</v>
      </c>
      <c r="BZ905">
        <f t="shared" si="2095"/>
        <v>9.0598690166104473E-3</v>
      </c>
      <c r="CA905">
        <f t="shared" si="2095"/>
        <v>5.7002572754869833E-3</v>
      </c>
      <c r="CB905">
        <f t="shared" si="2095"/>
        <v>9.4416607801083106E-3</v>
      </c>
      <c r="CC905">
        <f t="shared" si="2095"/>
        <v>5.9404717061382027E-3</v>
      </c>
      <c r="CD905">
        <f t="shared" ref="CD905:CD908" si="2096">CD3*CS$899</f>
        <v>3.7376055879677255E-3</v>
      </c>
      <c r="CE905">
        <f>SUM(A905:CC905)</f>
        <v>-0.31707093892130134</v>
      </c>
    </row>
    <row r="906" spans="1:97" x14ac:dyDescent="0.35">
      <c r="B906">
        <f t="shared" si="2088"/>
        <v>-2.4834512836651508E-2</v>
      </c>
      <c r="C906">
        <f t="shared" si="2088"/>
        <v>-1.5625293502671455E-2</v>
      </c>
      <c r="D906">
        <f t="shared" si="2088"/>
        <v>-9.8310685073839388E-3</v>
      </c>
      <c r="E906">
        <f t="shared" si="2088"/>
        <v>-1.6283758691364499E-2</v>
      </c>
      <c r="F906">
        <f t="shared" si="2088"/>
        <v>-1.0245359373578677E-2</v>
      </c>
      <c r="G906">
        <f t="shared" si="2088"/>
        <v>-6.4461400272065039E-3</v>
      </c>
      <c r="H906">
        <f t="shared" si="2088"/>
        <v>-1.0677108863084145E-2</v>
      </c>
      <c r="I906">
        <f t="shared" si="2088"/>
        <v>-6.7177866883479792E-3</v>
      </c>
      <c r="J906">
        <f t="shared" si="2088"/>
        <v>-4.2266739591067196E-3</v>
      </c>
      <c r="K906">
        <f t="shared" si="2088"/>
        <v>-5.1156947050373892E-3</v>
      </c>
      <c r="L906">
        <f t="shared" si="2089"/>
        <v>-3.2186752267715992E-3</v>
      </c>
      <c r="M906">
        <f t="shared" si="2089"/>
        <v>-2.0251150259674236E-3</v>
      </c>
      <c r="N906">
        <f t="shared" si="2089"/>
        <v>-3.3543133567161937E-3</v>
      </c>
      <c r="O906">
        <f t="shared" si="2089"/>
        <v>-2.1104553587727413E-3</v>
      </c>
      <c r="P906">
        <f t="shared" si="2089"/>
        <v>-1.3278490551440255E-3</v>
      </c>
      <c r="Q906">
        <f t="shared" si="2089"/>
        <v>-2.1993920168780724E-3</v>
      </c>
      <c r="R906">
        <f t="shared" si="2089"/>
        <v>-1.3838059162744614E-3</v>
      </c>
      <c r="S906">
        <f t="shared" si="2089"/>
        <v>-8.7065825429080788E-4</v>
      </c>
      <c r="T906">
        <f t="shared" si="2089"/>
        <v>5.8335377172780013E-2</v>
      </c>
      <c r="U906">
        <f t="shared" si="2089"/>
        <v>3.6703252280773507E-2</v>
      </c>
      <c r="V906">
        <f t="shared" si="2090"/>
        <v>2.3092826227833013E-2</v>
      </c>
      <c r="W906">
        <f t="shared" si="2090"/>
        <v>3.8249963319166212E-2</v>
      </c>
      <c r="X906">
        <f t="shared" si="2090"/>
        <v>2.4065980567427717E-2</v>
      </c>
      <c r="Y906">
        <f t="shared" si="2090"/>
        <v>1.5141751008728379E-2</v>
      </c>
      <c r="Z906">
        <f t="shared" si="2090"/>
        <v>2.5080144585063937E-2</v>
      </c>
      <c r="AA906">
        <f t="shared" si="2090"/>
        <v>1.5779839242616642E-2</v>
      </c>
      <c r="AB906">
        <f t="shared" si="2090"/>
        <v>9.9283050653190402E-3</v>
      </c>
      <c r="AC906">
        <f t="shared" si="2090"/>
        <v>-1.5237538773368375E-2</v>
      </c>
      <c r="AD906">
        <f t="shared" si="2090"/>
        <v>-9.5871023183847406E-3</v>
      </c>
      <c r="AE906">
        <f t="shared" si="2090"/>
        <v>-6.0319801137319823E-3</v>
      </c>
      <c r="AF906">
        <f t="shared" si="2091"/>
        <v>-9.9911122101679194E-3</v>
      </c>
      <c r="AG906">
        <f t="shared" si="2091"/>
        <v>-6.2861736700387571E-3</v>
      </c>
      <c r="AH906">
        <f t="shared" si="2091"/>
        <v>-3.9551131624438437E-3</v>
      </c>
      <c r="AI906">
        <f t="shared" si="2091"/>
        <v>-6.5510791920432949E-3</v>
      </c>
      <c r="AJ906">
        <f t="shared" si="2091"/>
        <v>-4.1217855090698863E-3</v>
      </c>
      <c r="AK906">
        <f t="shared" si="2091"/>
        <v>-2.5933308520240251E-3</v>
      </c>
      <c r="AL906">
        <f t="shared" si="2091"/>
        <v>-3.1388011084993255E-3</v>
      </c>
      <c r="AM906">
        <f t="shared" si="2091"/>
        <v>-1.9748601025275955E-3</v>
      </c>
      <c r="AN906">
        <f t="shared" si="2091"/>
        <v>-1.2425356974656945E-3</v>
      </c>
      <c r="AO906">
        <f t="shared" si="2091"/>
        <v>-2.0580826435845599E-3</v>
      </c>
      <c r="AP906">
        <f t="shared" si="2092"/>
        <v>-1.2948973700544178E-3</v>
      </c>
      <c r="AQ906">
        <f t="shared" si="2092"/>
        <v>-8.1471908049981828E-4</v>
      </c>
      <c r="AR906">
        <f t="shared" si="2092"/>
        <v>-1.3494656148662816E-3</v>
      </c>
      <c r="AS906">
        <f t="shared" si="2092"/>
        <v>-8.490521413784133E-4</v>
      </c>
      <c r="AT906">
        <f t="shared" si="2092"/>
        <v>-5.3420371059302748E-4</v>
      </c>
      <c r="AU906">
        <f t="shared" si="2092"/>
        <v>3.5792430372036832E-2</v>
      </c>
      <c r="AV906">
        <f t="shared" si="2092"/>
        <v>2.2519758427136306E-2</v>
      </c>
      <c r="AW906">
        <f t="shared" si="2092"/>
        <v>1.4168904272362129E-2</v>
      </c>
      <c r="AX906">
        <f t="shared" si="2092"/>
        <v>2.3468763127720702E-2</v>
      </c>
      <c r="AY906">
        <f t="shared" si="2092"/>
        <v>1.476599579091053E-2</v>
      </c>
      <c r="AZ906">
        <f t="shared" si="2093"/>
        <v>9.2904185240018297E-3</v>
      </c>
      <c r="BA906">
        <f t="shared" si="2093"/>
        <v>1.5388249331494601E-2</v>
      </c>
      <c r="BB906">
        <f t="shared" si="2093"/>
        <v>9.6819258697933373E-3</v>
      </c>
      <c r="BC906">
        <f t="shared" si="2093"/>
        <v>6.091640870174859E-3</v>
      </c>
      <c r="BD906">
        <f t="shared" si="2093"/>
        <v>-9.3491903544507086E-3</v>
      </c>
      <c r="BE906">
        <f t="shared" si="2093"/>
        <v>-5.8822914812744972E-3</v>
      </c>
      <c r="BF906">
        <f t="shared" si="2093"/>
        <v>-3.7009999538839683E-3</v>
      </c>
      <c r="BG906">
        <f t="shared" si="2093"/>
        <v>-6.1301770118408613E-3</v>
      </c>
      <c r="BH906">
        <f t="shared" si="2093"/>
        <v>-3.8569637207450831E-3</v>
      </c>
      <c r="BI906">
        <f t="shared" si="2093"/>
        <v>-2.4267111886670497E-3</v>
      </c>
      <c r="BJ906">
        <f t="shared" si="2094"/>
        <v>-4.0194999536631035E-3</v>
      </c>
      <c r="BK906">
        <f t="shared" si="2094"/>
        <v>-2.5289751775307446E-3</v>
      </c>
      <c r="BL906">
        <f t="shared" si="2094"/>
        <v>-1.5911719174764598E-3</v>
      </c>
      <c r="BM906">
        <f t="shared" si="2094"/>
        <v>-1.9258522970527017E-3</v>
      </c>
      <c r="BN906">
        <f t="shared" si="2094"/>
        <v>-1.2117011347140987E-3</v>
      </c>
      <c r="BO906">
        <f t="shared" si="2094"/>
        <v>-7.6237395885155762E-4</v>
      </c>
      <c r="BP906">
        <f t="shared" si="2094"/>
        <v>-1.2627634085953976E-3</v>
      </c>
      <c r="BQ906">
        <f t="shared" si="2094"/>
        <v>-7.9450114497987097E-4</v>
      </c>
      <c r="BR906">
        <f t="shared" si="2094"/>
        <v>-4.9988150201189373E-4</v>
      </c>
      <c r="BS906">
        <f t="shared" si="2094"/>
        <v>-8.2798220223211181E-4</v>
      </c>
      <c r="BT906">
        <f t="shared" si="2095"/>
        <v>-5.2094699863697454E-4</v>
      </c>
      <c r="BU906">
        <f t="shared" si="2095"/>
        <v>-3.2776764362477589E-4</v>
      </c>
      <c r="BV906">
        <f t="shared" si="2095"/>
        <v>2.1960911783302572E-2</v>
      </c>
      <c r="BW906">
        <f t="shared" si="2095"/>
        <v>1.3817291060123157E-2</v>
      </c>
      <c r="BX906">
        <f t="shared" si="2095"/>
        <v>8.6935157394201958E-3</v>
      </c>
      <c r="BY906">
        <f t="shared" si="2095"/>
        <v>1.4399565253153526E-2</v>
      </c>
      <c r="BZ906">
        <f t="shared" si="2095"/>
        <v>9.0598690166104473E-3</v>
      </c>
      <c r="CA906">
        <f t="shared" si="2095"/>
        <v>5.7002572754869833E-3</v>
      </c>
      <c r="CB906">
        <f t="shared" si="2095"/>
        <v>9.4416607801083106E-3</v>
      </c>
      <c r="CC906">
        <f t="shared" si="2095"/>
        <v>5.9404717061382027E-3</v>
      </c>
      <c r="CD906">
        <f t="shared" si="2096"/>
        <v>3.7376055879677255E-3</v>
      </c>
      <c r="CE906">
        <f t="shared" ref="CE906:CE908" si="2097">SUM(A906:CC906)</f>
        <v>0.234833822983461</v>
      </c>
    </row>
    <row r="907" spans="1:97" x14ac:dyDescent="0.35">
      <c r="B907">
        <f t="shared" si="2088"/>
        <v>-2.4834512836651508E-2</v>
      </c>
      <c r="C907">
        <f t="shared" si="2088"/>
        <v>-1.5625293502671455E-2</v>
      </c>
      <c r="D907">
        <f t="shared" si="2088"/>
        <v>-9.8310685073839388E-3</v>
      </c>
      <c r="E907">
        <f t="shared" si="2088"/>
        <v>0</v>
      </c>
      <c r="F907">
        <f t="shared" si="2088"/>
        <v>0</v>
      </c>
      <c r="G907">
        <f t="shared" si="2088"/>
        <v>0</v>
      </c>
      <c r="H907">
        <f t="shared" si="2088"/>
        <v>1.0677108863084145E-2</v>
      </c>
      <c r="I907">
        <f t="shared" si="2088"/>
        <v>6.7177866883479792E-3</v>
      </c>
      <c r="J907">
        <f t="shared" si="2088"/>
        <v>4.2266739591067196E-3</v>
      </c>
      <c r="K907">
        <f t="shared" si="2088"/>
        <v>-3.5809862935261727E-2</v>
      </c>
      <c r="L907">
        <f t="shared" si="2089"/>
        <v>-2.2530726587401195E-2</v>
      </c>
      <c r="M907">
        <f t="shared" si="2089"/>
        <v>-1.4175805181771967E-2</v>
      </c>
      <c r="N907">
        <f t="shared" si="2089"/>
        <v>0</v>
      </c>
      <c r="O907">
        <f t="shared" si="2089"/>
        <v>0</v>
      </c>
      <c r="P907">
        <f t="shared" si="2089"/>
        <v>0</v>
      </c>
      <c r="Q907">
        <f t="shared" si="2089"/>
        <v>1.5395744118146508E-2</v>
      </c>
      <c r="R907">
        <f t="shared" si="2089"/>
        <v>9.6866414139212299E-3</v>
      </c>
      <c r="S907">
        <f t="shared" si="2089"/>
        <v>6.0946077800356551E-3</v>
      </c>
      <c r="T907">
        <f t="shared" si="2089"/>
        <v>-5.8335377172780013E-2</v>
      </c>
      <c r="U907">
        <f t="shared" si="2089"/>
        <v>-3.6703252280773507E-2</v>
      </c>
      <c r="V907">
        <f t="shared" si="2090"/>
        <v>-2.3092826227833013E-2</v>
      </c>
      <c r="W907">
        <f t="shared" si="2090"/>
        <v>0</v>
      </c>
      <c r="X907">
        <f t="shared" si="2090"/>
        <v>0</v>
      </c>
      <c r="Y907">
        <f t="shared" si="2090"/>
        <v>0</v>
      </c>
      <c r="Z907">
        <f t="shared" si="2090"/>
        <v>2.5080144585063937E-2</v>
      </c>
      <c r="AA907">
        <f t="shared" si="2090"/>
        <v>1.5779839242616642E-2</v>
      </c>
      <c r="AB907">
        <f t="shared" si="2090"/>
        <v>9.9283050653190402E-3</v>
      </c>
      <c r="AC907">
        <f t="shared" si="2090"/>
        <v>-1.5237538773368375E-2</v>
      </c>
      <c r="AD907">
        <f t="shared" si="2090"/>
        <v>-9.5871023183847406E-3</v>
      </c>
      <c r="AE907">
        <f t="shared" si="2090"/>
        <v>-6.0319801137319823E-3</v>
      </c>
      <c r="AF907">
        <f t="shared" si="2091"/>
        <v>0</v>
      </c>
      <c r="AG907">
        <f t="shared" si="2091"/>
        <v>0</v>
      </c>
      <c r="AH907">
        <f t="shared" si="2091"/>
        <v>0</v>
      </c>
      <c r="AI907">
        <f t="shared" si="2091"/>
        <v>6.5510791920432949E-3</v>
      </c>
      <c r="AJ907">
        <f t="shared" si="2091"/>
        <v>4.1217855090698863E-3</v>
      </c>
      <c r="AK907">
        <f t="shared" si="2091"/>
        <v>2.5933308520240251E-3</v>
      </c>
      <c r="AL907">
        <f t="shared" si="2091"/>
        <v>-2.197160775949528E-2</v>
      </c>
      <c r="AM907">
        <f t="shared" si="2091"/>
        <v>-1.382402071769317E-2</v>
      </c>
      <c r="AN907">
        <f t="shared" si="2091"/>
        <v>-8.6977498822598618E-3</v>
      </c>
      <c r="AO907">
        <f t="shared" si="2091"/>
        <v>0</v>
      </c>
      <c r="AP907">
        <f t="shared" si="2092"/>
        <v>0</v>
      </c>
      <c r="AQ907">
        <f t="shared" si="2092"/>
        <v>0</v>
      </c>
      <c r="AR907">
        <f t="shared" si="2092"/>
        <v>9.4462593040639722E-3</v>
      </c>
      <c r="AS907">
        <f t="shared" si="2092"/>
        <v>5.9433649896488937E-3</v>
      </c>
      <c r="AT907">
        <f t="shared" si="2092"/>
        <v>3.7394259741511922E-3</v>
      </c>
      <c r="AU907">
        <f t="shared" si="2092"/>
        <v>-3.5792430372036832E-2</v>
      </c>
      <c r="AV907">
        <f t="shared" si="2092"/>
        <v>-2.2519758427136306E-2</v>
      </c>
      <c r="AW907">
        <f t="shared" si="2092"/>
        <v>-1.4168904272362129E-2</v>
      </c>
      <c r="AX907">
        <f t="shared" si="2092"/>
        <v>0</v>
      </c>
      <c r="AY907">
        <f t="shared" si="2092"/>
        <v>0</v>
      </c>
      <c r="AZ907">
        <f t="shared" si="2093"/>
        <v>0</v>
      </c>
      <c r="BA907">
        <f t="shared" si="2093"/>
        <v>1.5388249331494601E-2</v>
      </c>
      <c r="BB907">
        <f t="shared" si="2093"/>
        <v>9.6819258697933373E-3</v>
      </c>
      <c r="BC907">
        <f t="shared" si="2093"/>
        <v>6.091640870174859E-3</v>
      </c>
      <c r="BD907">
        <f t="shared" si="2093"/>
        <v>-9.3491903544507086E-3</v>
      </c>
      <c r="BE907">
        <f t="shared" si="2093"/>
        <v>-5.8822914812744972E-3</v>
      </c>
      <c r="BF907">
        <f t="shared" si="2093"/>
        <v>-3.7009999538839683E-3</v>
      </c>
      <c r="BG907">
        <f t="shared" si="2093"/>
        <v>0</v>
      </c>
      <c r="BH907">
        <f t="shared" si="2093"/>
        <v>0</v>
      </c>
      <c r="BI907">
        <f t="shared" si="2093"/>
        <v>0</v>
      </c>
      <c r="BJ907">
        <f t="shared" si="2094"/>
        <v>4.0194999536631035E-3</v>
      </c>
      <c r="BK907">
        <f t="shared" si="2094"/>
        <v>2.5289751775307446E-3</v>
      </c>
      <c r="BL907">
        <f t="shared" si="2094"/>
        <v>1.5911719174764598E-3</v>
      </c>
      <c r="BM907">
        <f t="shared" si="2094"/>
        <v>-1.3480966079368913E-2</v>
      </c>
      <c r="BN907">
        <f t="shared" si="2094"/>
        <v>-8.4819079429986916E-3</v>
      </c>
      <c r="BO907">
        <f t="shared" si="2094"/>
        <v>-5.3366177119609035E-3</v>
      </c>
      <c r="BP907">
        <f t="shared" si="2094"/>
        <v>0</v>
      </c>
      <c r="BQ907">
        <f t="shared" si="2094"/>
        <v>0</v>
      </c>
      <c r="BR907">
        <f t="shared" si="2094"/>
        <v>0</v>
      </c>
      <c r="BS907">
        <f t="shared" si="2094"/>
        <v>5.7958754156247827E-3</v>
      </c>
      <c r="BT907">
        <f t="shared" si="2095"/>
        <v>3.646628990458822E-3</v>
      </c>
      <c r="BU907">
        <f t="shared" si="2095"/>
        <v>2.2943735053734312E-3</v>
      </c>
      <c r="BV907">
        <f t="shared" si="2095"/>
        <v>-2.1960911783302572E-2</v>
      </c>
      <c r="BW907">
        <f t="shared" si="2095"/>
        <v>-1.3817291060123157E-2</v>
      </c>
      <c r="BX907">
        <f t="shared" si="2095"/>
        <v>-8.6935157394201958E-3</v>
      </c>
      <c r="BY907">
        <f t="shared" si="2095"/>
        <v>0</v>
      </c>
      <c r="BZ907">
        <f t="shared" si="2095"/>
        <v>0</v>
      </c>
      <c r="CA907">
        <f t="shared" si="2095"/>
        <v>0</v>
      </c>
      <c r="CB907">
        <f t="shared" si="2095"/>
        <v>9.4416607801083106E-3</v>
      </c>
      <c r="CC907">
        <f t="shared" si="2095"/>
        <v>5.9404717061382027E-3</v>
      </c>
      <c r="CD907">
        <f t="shared" si="2096"/>
        <v>3.7376055879677255E-3</v>
      </c>
      <c r="CE907">
        <f t="shared" si="2097"/>
        <v>-0.27707093892130086</v>
      </c>
    </row>
    <row r="908" spans="1:97" x14ac:dyDescent="0.35">
      <c r="B908">
        <f t="shared" si="2088"/>
        <v>-2.4834512836651508E-2</v>
      </c>
      <c r="C908">
        <f t="shared" si="2088"/>
        <v>0</v>
      </c>
      <c r="D908">
        <f t="shared" si="2088"/>
        <v>9.8310685073839388E-3</v>
      </c>
      <c r="E908">
        <f t="shared" si="2088"/>
        <v>-1.6283758691364499E-2</v>
      </c>
      <c r="F908">
        <f t="shared" si="2088"/>
        <v>0</v>
      </c>
      <c r="G908">
        <f t="shared" si="2088"/>
        <v>6.4461400272065039E-3</v>
      </c>
      <c r="H908">
        <f t="shared" si="2088"/>
        <v>-1.0677108863084145E-2</v>
      </c>
      <c r="I908">
        <f t="shared" si="2088"/>
        <v>0</v>
      </c>
      <c r="J908">
        <f t="shared" si="2088"/>
        <v>4.2266739591067196E-3</v>
      </c>
      <c r="K908">
        <f t="shared" si="2088"/>
        <v>-3.5809862935261727E-2</v>
      </c>
      <c r="L908">
        <f t="shared" si="2089"/>
        <v>0</v>
      </c>
      <c r="M908">
        <f t="shared" si="2089"/>
        <v>1.4175805181771967E-2</v>
      </c>
      <c r="N908">
        <f t="shared" si="2089"/>
        <v>-2.3480193497013357E-2</v>
      </c>
      <c r="O908">
        <f t="shared" si="2089"/>
        <v>0</v>
      </c>
      <c r="P908">
        <f t="shared" si="2089"/>
        <v>9.2949433860081785E-3</v>
      </c>
      <c r="Q908">
        <f t="shared" si="2089"/>
        <v>-1.5395744118146508E-2</v>
      </c>
      <c r="R908">
        <f t="shared" si="2089"/>
        <v>0</v>
      </c>
      <c r="S908">
        <f t="shared" si="2089"/>
        <v>6.0946077800356551E-3</v>
      </c>
      <c r="T908">
        <f t="shared" si="2089"/>
        <v>-5.8335377172780013E-2</v>
      </c>
      <c r="U908">
        <f t="shared" si="2089"/>
        <v>0</v>
      </c>
      <c r="V908">
        <f t="shared" si="2090"/>
        <v>2.3092826227833013E-2</v>
      </c>
      <c r="W908">
        <f t="shared" si="2090"/>
        <v>-3.8249963319166212E-2</v>
      </c>
      <c r="X908">
        <f t="shared" si="2090"/>
        <v>0</v>
      </c>
      <c r="Y908">
        <f t="shared" si="2090"/>
        <v>1.5141751008728379E-2</v>
      </c>
      <c r="Z908">
        <f t="shared" si="2090"/>
        <v>-2.5080144585063937E-2</v>
      </c>
      <c r="AA908">
        <f t="shared" si="2090"/>
        <v>0</v>
      </c>
      <c r="AB908">
        <f t="shared" si="2090"/>
        <v>9.9283050653190402E-3</v>
      </c>
      <c r="AC908">
        <f t="shared" si="2090"/>
        <v>-1.5237538773368375E-2</v>
      </c>
      <c r="AD908">
        <f t="shared" si="2090"/>
        <v>0</v>
      </c>
      <c r="AE908">
        <f t="shared" si="2090"/>
        <v>6.0319801137319823E-3</v>
      </c>
      <c r="AF908">
        <f t="shared" si="2091"/>
        <v>-9.9911122101679194E-3</v>
      </c>
      <c r="AG908">
        <f t="shared" si="2091"/>
        <v>0</v>
      </c>
      <c r="AH908">
        <f t="shared" si="2091"/>
        <v>3.9551131624438437E-3</v>
      </c>
      <c r="AI908">
        <f t="shared" si="2091"/>
        <v>-6.5510791920432949E-3</v>
      </c>
      <c r="AJ908">
        <f t="shared" si="2091"/>
        <v>0</v>
      </c>
      <c r="AK908">
        <f t="shared" si="2091"/>
        <v>2.5933308520240251E-3</v>
      </c>
      <c r="AL908">
        <f t="shared" si="2091"/>
        <v>-2.197160775949528E-2</v>
      </c>
      <c r="AM908">
        <f t="shared" si="2091"/>
        <v>0</v>
      </c>
      <c r="AN908">
        <f t="shared" si="2091"/>
        <v>8.6977498822598618E-3</v>
      </c>
      <c r="AO908">
        <f t="shared" si="2091"/>
        <v>-1.4406578505091919E-2</v>
      </c>
      <c r="AP908">
        <f t="shared" si="2092"/>
        <v>0</v>
      </c>
      <c r="AQ908">
        <f t="shared" si="2092"/>
        <v>5.7030335634987283E-3</v>
      </c>
      <c r="AR908">
        <f t="shared" si="2092"/>
        <v>-9.4462593040639722E-3</v>
      </c>
      <c r="AS908">
        <f t="shared" si="2092"/>
        <v>0</v>
      </c>
      <c r="AT908">
        <f t="shared" si="2092"/>
        <v>3.7394259741511922E-3</v>
      </c>
      <c r="AU908">
        <f t="shared" si="2092"/>
        <v>-3.5792430372036832E-2</v>
      </c>
      <c r="AV908">
        <f t="shared" si="2092"/>
        <v>0</v>
      </c>
      <c r="AW908">
        <f t="shared" si="2092"/>
        <v>1.4168904272362129E-2</v>
      </c>
      <c r="AX908">
        <f t="shared" si="2092"/>
        <v>-2.3468763127720702E-2</v>
      </c>
      <c r="AY908">
        <f t="shared" si="2092"/>
        <v>0</v>
      </c>
      <c r="AZ908">
        <f t="shared" si="2093"/>
        <v>9.2904185240018297E-3</v>
      </c>
      <c r="BA908">
        <f t="shared" si="2093"/>
        <v>-1.5388249331494601E-2</v>
      </c>
      <c r="BB908">
        <f t="shared" si="2093"/>
        <v>0</v>
      </c>
      <c r="BC908">
        <f t="shared" si="2093"/>
        <v>6.091640870174859E-3</v>
      </c>
      <c r="BD908">
        <f t="shared" si="2093"/>
        <v>-9.3491903544507086E-3</v>
      </c>
      <c r="BE908">
        <f t="shared" si="2093"/>
        <v>0</v>
      </c>
      <c r="BF908">
        <f t="shared" si="2093"/>
        <v>3.7009999538839683E-3</v>
      </c>
      <c r="BG908">
        <f t="shared" si="2093"/>
        <v>-6.1301770118408613E-3</v>
      </c>
      <c r="BH908">
        <f t="shared" si="2093"/>
        <v>0</v>
      </c>
      <c r="BI908">
        <f t="shared" si="2093"/>
        <v>2.4267111886670497E-3</v>
      </c>
      <c r="BJ908">
        <f t="shared" si="2094"/>
        <v>-4.0194999536631035E-3</v>
      </c>
      <c r="BK908">
        <f t="shared" si="2094"/>
        <v>0</v>
      </c>
      <c r="BL908">
        <f t="shared" si="2094"/>
        <v>1.5911719174764598E-3</v>
      </c>
      <c r="BM908">
        <f t="shared" si="2094"/>
        <v>-1.3480966079368913E-2</v>
      </c>
      <c r="BN908">
        <f t="shared" si="2094"/>
        <v>0</v>
      </c>
      <c r="BO908">
        <f t="shared" si="2094"/>
        <v>5.3366177119609035E-3</v>
      </c>
      <c r="BP908">
        <f t="shared" si="2094"/>
        <v>-8.8393438601677837E-3</v>
      </c>
      <c r="BQ908">
        <f t="shared" si="2094"/>
        <v>0</v>
      </c>
      <c r="BR908">
        <f t="shared" si="2094"/>
        <v>3.4991705140832567E-3</v>
      </c>
      <c r="BS908">
        <f t="shared" si="2094"/>
        <v>-5.7958754156247827E-3</v>
      </c>
      <c r="BT908">
        <f t="shared" si="2095"/>
        <v>0</v>
      </c>
      <c r="BU908">
        <f t="shared" si="2095"/>
        <v>2.2943735053734312E-3</v>
      </c>
      <c r="BV908">
        <f t="shared" si="2095"/>
        <v>-2.1960911783302572E-2</v>
      </c>
      <c r="BW908">
        <f t="shared" si="2095"/>
        <v>0</v>
      </c>
      <c r="BX908">
        <f t="shared" si="2095"/>
        <v>8.6935157394201958E-3</v>
      </c>
      <c r="BY908">
        <f t="shared" si="2095"/>
        <v>-1.4399565253153526E-2</v>
      </c>
      <c r="BZ908">
        <f t="shared" si="2095"/>
        <v>0</v>
      </c>
      <c r="CA908">
        <f t="shared" si="2095"/>
        <v>5.7002572754869833E-3</v>
      </c>
      <c r="CB908">
        <f t="shared" si="2095"/>
        <v>-9.4416607801083106E-3</v>
      </c>
      <c r="CC908">
        <f t="shared" si="2095"/>
        <v>0</v>
      </c>
      <c r="CD908">
        <f t="shared" si="2096"/>
        <v>3.7376055879677255E-3</v>
      </c>
      <c r="CE908">
        <f t="shared" si="2097"/>
        <v>-0.30207093892130121</v>
      </c>
    </row>
    <row r="910" spans="1:97" x14ac:dyDescent="0.35">
      <c r="A910" s="3" t="s">
        <v>379</v>
      </c>
      <c r="B910">
        <f t="shared" ref="B910:AG910" si="2098">B3-$CE905</f>
        <v>-0.68292906107869866</v>
      </c>
      <c r="C910">
        <f t="shared" si="2098"/>
        <v>-0.68292906107869866</v>
      </c>
      <c r="D910">
        <f t="shared" si="2098"/>
        <v>-0.68292906107869866</v>
      </c>
      <c r="E910">
        <f t="shared" si="2098"/>
        <v>-0.68292906107869866</v>
      </c>
      <c r="F910">
        <f t="shared" si="2098"/>
        <v>-0.68292906107869866</v>
      </c>
      <c r="G910">
        <f t="shared" si="2098"/>
        <v>-0.68292906107869866</v>
      </c>
      <c r="H910">
        <f t="shared" si="2098"/>
        <v>-0.68292906107869866</v>
      </c>
      <c r="I910">
        <f t="shared" si="2098"/>
        <v>-0.68292906107869866</v>
      </c>
      <c r="J910">
        <f t="shared" si="2098"/>
        <v>-0.68292906107869866</v>
      </c>
      <c r="K910">
        <f t="shared" si="2098"/>
        <v>-0.68292906107869866</v>
      </c>
      <c r="L910">
        <f t="shared" si="2098"/>
        <v>-0.68292906107869866</v>
      </c>
      <c r="M910">
        <f t="shared" si="2098"/>
        <v>-0.68292906107869866</v>
      </c>
      <c r="N910">
        <f t="shared" si="2098"/>
        <v>-0.68292906107869866</v>
      </c>
      <c r="O910">
        <f t="shared" si="2098"/>
        <v>-0.68292906107869866</v>
      </c>
      <c r="P910">
        <f t="shared" si="2098"/>
        <v>-0.68292906107869866</v>
      </c>
      <c r="Q910">
        <f t="shared" si="2098"/>
        <v>-0.68292906107869866</v>
      </c>
      <c r="R910">
        <f t="shared" si="2098"/>
        <v>-0.68292906107869866</v>
      </c>
      <c r="S910">
        <f t="shared" si="2098"/>
        <v>-0.68292906107869866</v>
      </c>
      <c r="T910">
        <f t="shared" si="2098"/>
        <v>-0.68292906107869866</v>
      </c>
      <c r="U910">
        <f t="shared" si="2098"/>
        <v>-0.68292906107869866</v>
      </c>
      <c r="V910">
        <f t="shared" si="2098"/>
        <v>-0.68292906107869866</v>
      </c>
      <c r="W910">
        <f t="shared" si="2098"/>
        <v>-0.68292906107869866</v>
      </c>
      <c r="X910">
        <f t="shared" si="2098"/>
        <v>-0.68292906107869866</v>
      </c>
      <c r="Y910">
        <f t="shared" si="2098"/>
        <v>-0.68292906107869866</v>
      </c>
      <c r="Z910">
        <f t="shared" si="2098"/>
        <v>-0.68292906107869866</v>
      </c>
      <c r="AA910">
        <f t="shared" si="2098"/>
        <v>-0.68292906107869866</v>
      </c>
      <c r="AB910">
        <f t="shared" si="2098"/>
        <v>-0.68292906107869866</v>
      </c>
      <c r="AC910">
        <f t="shared" si="2098"/>
        <v>0.31707093892130134</v>
      </c>
      <c r="AD910">
        <f t="shared" si="2098"/>
        <v>0.31707093892130134</v>
      </c>
      <c r="AE910">
        <f t="shared" si="2098"/>
        <v>0.31707093892130134</v>
      </c>
      <c r="AF910">
        <f t="shared" si="2098"/>
        <v>0.31707093892130134</v>
      </c>
      <c r="AG910">
        <f t="shared" si="2098"/>
        <v>0.31707093892130134</v>
      </c>
      <c r="AH910">
        <f t="shared" ref="AH910:BM910" si="2099">AH3-$CE905</f>
        <v>0.31707093892130134</v>
      </c>
      <c r="AI910">
        <f t="shared" si="2099"/>
        <v>0.31707093892130134</v>
      </c>
      <c r="AJ910">
        <f t="shared" si="2099"/>
        <v>0.31707093892130134</v>
      </c>
      <c r="AK910">
        <f t="shared" si="2099"/>
        <v>0.31707093892130134</v>
      </c>
      <c r="AL910">
        <f t="shared" si="2099"/>
        <v>0.31707093892130134</v>
      </c>
      <c r="AM910">
        <f t="shared" si="2099"/>
        <v>0.31707093892130134</v>
      </c>
      <c r="AN910">
        <f t="shared" si="2099"/>
        <v>0.31707093892130134</v>
      </c>
      <c r="AO910">
        <f t="shared" si="2099"/>
        <v>0.31707093892130134</v>
      </c>
      <c r="AP910">
        <f t="shared" si="2099"/>
        <v>0.31707093892130134</v>
      </c>
      <c r="AQ910">
        <f t="shared" si="2099"/>
        <v>0.31707093892130134</v>
      </c>
      <c r="AR910">
        <f t="shared" si="2099"/>
        <v>0.31707093892130134</v>
      </c>
      <c r="AS910">
        <f t="shared" si="2099"/>
        <v>0.31707093892130134</v>
      </c>
      <c r="AT910">
        <f t="shared" si="2099"/>
        <v>0.31707093892130134</v>
      </c>
      <c r="AU910">
        <f t="shared" si="2099"/>
        <v>0.31707093892130134</v>
      </c>
      <c r="AV910">
        <f t="shared" si="2099"/>
        <v>0.31707093892130134</v>
      </c>
      <c r="AW910">
        <f t="shared" si="2099"/>
        <v>0.31707093892130134</v>
      </c>
      <c r="AX910">
        <f t="shared" si="2099"/>
        <v>0.31707093892130134</v>
      </c>
      <c r="AY910">
        <f t="shared" si="2099"/>
        <v>0.31707093892130134</v>
      </c>
      <c r="AZ910">
        <f t="shared" si="2099"/>
        <v>0.31707093892130134</v>
      </c>
      <c r="BA910">
        <f t="shared" si="2099"/>
        <v>0.31707093892130134</v>
      </c>
      <c r="BB910">
        <f t="shared" si="2099"/>
        <v>0.31707093892130134</v>
      </c>
      <c r="BC910">
        <f t="shared" si="2099"/>
        <v>0.31707093892130134</v>
      </c>
      <c r="BD910">
        <f t="shared" si="2099"/>
        <v>1.3170709389213013</v>
      </c>
      <c r="BE910">
        <f t="shared" si="2099"/>
        <v>1.3170709389213013</v>
      </c>
      <c r="BF910">
        <f t="shared" si="2099"/>
        <v>1.3170709389213013</v>
      </c>
      <c r="BG910">
        <f t="shared" si="2099"/>
        <v>1.3170709389213013</v>
      </c>
      <c r="BH910">
        <f t="shared" si="2099"/>
        <v>1.3170709389213013</v>
      </c>
      <c r="BI910">
        <f t="shared" si="2099"/>
        <v>1.3170709389213013</v>
      </c>
      <c r="BJ910">
        <f t="shared" si="2099"/>
        <v>1.3170709389213013</v>
      </c>
      <c r="BK910">
        <f t="shared" si="2099"/>
        <v>1.3170709389213013</v>
      </c>
      <c r="BL910">
        <f t="shared" si="2099"/>
        <v>1.3170709389213013</v>
      </c>
      <c r="BM910">
        <f t="shared" si="2099"/>
        <v>1.3170709389213013</v>
      </c>
      <c r="BN910">
        <f t="shared" ref="BN910:CD910" si="2100">BN3-$CE905</f>
        <v>1.3170709389213013</v>
      </c>
      <c r="BO910">
        <f t="shared" si="2100"/>
        <v>1.3170709389213013</v>
      </c>
      <c r="BP910">
        <f t="shared" si="2100"/>
        <v>1.3170709389213013</v>
      </c>
      <c r="BQ910">
        <f t="shared" si="2100"/>
        <v>1.3170709389213013</v>
      </c>
      <c r="BR910">
        <f t="shared" si="2100"/>
        <v>1.3170709389213013</v>
      </c>
      <c r="BS910">
        <f t="shared" si="2100"/>
        <v>1.3170709389213013</v>
      </c>
      <c r="BT910">
        <f t="shared" si="2100"/>
        <v>1.3170709389213013</v>
      </c>
      <c r="BU910">
        <f t="shared" si="2100"/>
        <v>1.3170709389213013</v>
      </c>
      <c r="BV910">
        <f t="shared" si="2100"/>
        <v>1.3170709389213013</v>
      </c>
      <c r="BW910">
        <f t="shared" si="2100"/>
        <v>1.3170709389213013</v>
      </c>
      <c r="BX910">
        <f t="shared" si="2100"/>
        <v>1.3170709389213013</v>
      </c>
      <c r="BY910">
        <f t="shared" si="2100"/>
        <v>1.3170709389213013</v>
      </c>
      <c r="BZ910">
        <f t="shared" si="2100"/>
        <v>1.3170709389213013</v>
      </c>
      <c r="CA910">
        <f t="shared" si="2100"/>
        <v>1.3170709389213013</v>
      </c>
      <c r="CB910">
        <f t="shared" si="2100"/>
        <v>1.3170709389213013</v>
      </c>
      <c r="CC910">
        <f t="shared" si="2100"/>
        <v>1.3170709389213013</v>
      </c>
      <c r="CD910">
        <f t="shared" si="2100"/>
        <v>1.3170709389213013</v>
      </c>
    </row>
    <row r="911" spans="1:97" x14ac:dyDescent="0.35">
      <c r="B911">
        <f t="shared" ref="B911:AG911" si="2101">B4-$CE906</f>
        <v>-1.234833822983461</v>
      </c>
      <c r="C911">
        <f t="shared" si="2101"/>
        <v>-1.234833822983461</v>
      </c>
      <c r="D911">
        <f t="shared" si="2101"/>
        <v>-1.234833822983461</v>
      </c>
      <c r="E911">
        <f t="shared" si="2101"/>
        <v>-1.234833822983461</v>
      </c>
      <c r="F911">
        <f t="shared" si="2101"/>
        <v>-1.234833822983461</v>
      </c>
      <c r="G911">
        <f t="shared" si="2101"/>
        <v>-1.234833822983461</v>
      </c>
      <c r="H911">
        <f t="shared" si="2101"/>
        <v>-1.234833822983461</v>
      </c>
      <c r="I911">
        <f t="shared" si="2101"/>
        <v>-1.234833822983461</v>
      </c>
      <c r="J911">
        <f t="shared" si="2101"/>
        <v>-1.234833822983461</v>
      </c>
      <c r="K911">
        <f t="shared" si="2101"/>
        <v>-0.37769096584060385</v>
      </c>
      <c r="L911">
        <f t="shared" si="2101"/>
        <v>-0.37769096584060385</v>
      </c>
      <c r="M911">
        <f t="shared" si="2101"/>
        <v>-0.37769096584060385</v>
      </c>
      <c r="N911">
        <f t="shared" si="2101"/>
        <v>-0.37769096584060385</v>
      </c>
      <c r="O911">
        <f t="shared" si="2101"/>
        <v>-0.37769096584060385</v>
      </c>
      <c r="P911">
        <f t="shared" si="2101"/>
        <v>-0.37769096584060385</v>
      </c>
      <c r="Q911">
        <f t="shared" si="2101"/>
        <v>-0.37769096584060385</v>
      </c>
      <c r="R911">
        <f t="shared" si="2101"/>
        <v>-0.37769096584060385</v>
      </c>
      <c r="S911">
        <f t="shared" si="2101"/>
        <v>-0.37769096584060385</v>
      </c>
      <c r="T911">
        <f t="shared" si="2101"/>
        <v>0.765166177016539</v>
      </c>
      <c r="U911">
        <f t="shared" si="2101"/>
        <v>0.765166177016539</v>
      </c>
      <c r="V911">
        <f t="shared" si="2101"/>
        <v>0.765166177016539</v>
      </c>
      <c r="W911">
        <f t="shared" si="2101"/>
        <v>0.765166177016539</v>
      </c>
      <c r="X911">
        <f t="shared" si="2101"/>
        <v>0.765166177016539</v>
      </c>
      <c r="Y911">
        <f t="shared" si="2101"/>
        <v>0.765166177016539</v>
      </c>
      <c r="Z911">
        <f t="shared" si="2101"/>
        <v>0.765166177016539</v>
      </c>
      <c r="AA911">
        <f t="shared" si="2101"/>
        <v>0.765166177016539</v>
      </c>
      <c r="AB911">
        <f t="shared" si="2101"/>
        <v>0.765166177016539</v>
      </c>
      <c r="AC911">
        <f t="shared" si="2101"/>
        <v>-1.234833822983461</v>
      </c>
      <c r="AD911">
        <f t="shared" si="2101"/>
        <v>-1.234833822983461</v>
      </c>
      <c r="AE911">
        <f t="shared" si="2101"/>
        <v>-1.234833822983461</v>
      </c>
      <c r="AF911">
        <f t="shared" si="2101"/>
        <v>-1.234833822983461</v>
      </c>
      <c r="AG911">
        <f t="shared" si="2101"/>
        <v>-1.234833822983461</v>
      </c>
      <c r="AH911">
        <f t="shared" ref="AH911:BM911" si="2102">AH4-$CE906</f>
        <v>-1.234833822983461</v>
      </c>
      <c r="AI911">
        <f t="shared" si="2102"/>
        <v>-1.234833822983461</v>
      </c>
      <c r="AJ911">
        <f t="shared" si="2102"/>
        <v>-1.234833822983461</v>
      </c>
      <c r="AK911">
        <f t="shared" si="2102"/>
        <v>-1.234833822983461</v>
      </c>
      <c r="AL911">
        <f t="shared" si="2102"/>
        <v>-0.37769096584060385</v>
      </c>
      <c r="AM911">
        <f t="shared" si="2102"/>
        <v>-0.37769096584060385</v>
      </c>
      <c r="AN911">
        <f t="shared" si="2102"/>
        <v>-0.37769096584060385</v>
      </c>
      <c r="AO911">
        <f t="shared" si="2102"/>
        <v>-0.37769096584060385</v>
      </c>
      <c r="AP911">
        <f t="shared" si="2102"/>
        <v>-0.37769096584060385</v>
      </c>
      <c r="AQ911">
        <f t="shared" si="2102"/>
        <v>-0.37769096584060385</v>
      </c>
      <c r="AR911">
        <f t="shared" si="2102"/>
        <v>-0.37769096584060385</v>
      </c>
      <c r="AS911">
        <f t="shared" si="2102"/>
        <v>-0.37769096584060385</v>
      </c>
      <c r="AT911">
        <f t="shared" si="2102"/>
        <v>-0.37769096584060385</v>
      </c>
      <c r="AU911">
        <f t="shared" si="2102"/>
        <v>0.765166177016539</v>
      </c>
      <c r="AV911">
        <f t="shared" si="2102"/>
        <v>0.765166177016539</v>
      </c>
      <c r="AW911">
        <f t="shared" si="2102"/>
        <v>0.765166177016539</v>
      </c>
      <c r="AX911">
        <f t="shared" si="2102"/>
        <v>0.765166177016539</v>
      </c>
      <c r="AY911">
        <f t="shared" si="2102"/>
        <v>0.765166177016539</v>
      </c>
      <c r="AZ911">
        <f t="shared" si="2102"/>
        <v>0.765166177016539</v>
      </c>
      <c r="BA911">
        <f t="shared" si="2102"/>
        <v>0.765166177016539</v>
      </c>
      <c r="BB911">
        <f t="shared" si="2102"/>
        <v>0.765166177016539</v>
      </c>
      <c r="BC911">
        <f t="shared" si="2102"/>
        <v>0.765166177016539</v>
      </c>
      <c r="BD911">
        <f t="shared" si="2102"/>
        <v>-1.234833822983461</v>
      </c>
      <c r="BE911">
        <f t="shared" si="2102"/>
        <v>-1.234833822983461</v>
      </c>
      <c r="BF911">
        <f t="shared" si="2102"/>
        <v>-1.234833822983461</v>
      </c>
      <c r="BG911">
        <f t="shared" si="2102"/>
        <v>-1.234833822983461</v>
      </c>
      <c r="BH911">
        <f t="shared" si="2102"/>
        <v>-1.234833822983461</v>
      </c>
      <c r="BI911">
        <f t="shared" si="2102"/>
        <v>-1.234833822983461</v>
      </c>
      <c r="BJ911">
        <f t="shared" si="2102"/>
        <v>-1.234833822983461</v>
      </c>
      <c r="BK911">
        <f t="shared" si="2102"/>
        <v>-1.234833822983461</v>
      </c>
      <c r="BL911">
        <f t="shared" si="2102"/>
        <v>-1.234833822983461</v>
      </c>
      <c r="BM911">
        <f t="shared" si="2102"/>
        <v>-0.37769096584060385</v>
      </c>
      <c r="BN911">
        <f t="shared" ref="BN911:CD911" si="2103">BN4-$CE906</f>
        <v>-0.37769096584060385</v>
      </c>
      <c r="BO911">
        <f t="shared" si="2103"/>
        <v>-0.37769096584060385</v>
      </c>
      <c r="BP911">
        <f t="shared" si="2103"/>
        <v>-0.37769096584060385</v>
      </c>
      <c r="BQ911">
        <f t="shared" si="2103"/>
        <v>-0.37769096584060385</v>
      </c>
      <c r="BR911">
        <f t="shared" si="2103"/>
        <v>-0.37769096584060385</v>
      </c>
      <c r="BS911">
        <f t="shared" si="2103"/>
        <v>-0.37769096584060385</v>
      </c>
      <c r="BT911">
        <f t="shared" si="2103"/>
        <v>-0.37769096584060385</v>
      </c>
      <c r="BU911">
        <f t="shared" si="2103"/>
        <v>-0.37769096584060385</v>
      </c>
      <c r="BV911">
        <f t="shared" si="2103"/>
        <v>0.765166177016539</v>
      </c>
      <c r="BW911">
        <f t="shared" si="2103"/>
        <v>0.765166177016539</v>
      </c>
      <c r="BX911">
        <f t="shared" si="2103"/>
        <v>0.765166177016539</v>
      </c>
      <c r="BY911">
        <f t="shared" si="2103"/>
        <v>0.765166177016539</v>
      </c>
      <c r="BZ911">
        <f t="shared" si="2103"/>
        <v>0.765166177016539</v>
      </c>
      <c r="CA911">
        <f t="shared" si="2103"/>
        <v>0.765166177016539</v>
      </c>
      <c r="CB911">
        <f t="shared" si="2103"/>
        <v>0.765166177016539</v>
      </c>
      <c r="CC911">
        <f t="shared" si="2103"/>
        <v>0.765166177016539</v>
      </c>
      <c r="CD911">
        <f t="shared" si="2103"/>
        <v>0.765166177016539</v>
      </c>
    </row>
    <row r="912" spans="1:97" x14ac:dyDescent="0.35">
      <c r="B912">
        <f t="shared" ref="B912:AG912" si="2104">B5-$CE907</f>
        <v>-0.72292906107869914</v>
      </c>
      <c r="C912">
        <f t="shared" si="2104"/>
        <v>-0.72292906107869914</v>
      </c>
      <c r="D912">
        <f t="shared" si="2104"/>
        <v>-0.72292906107869914</v>
      </c>
      <c r="E912">
        <f t="shared" si="2104"/>
        <v>0.27707093892130086</v>
      </c>
      <c r="F912">
        <f t="shared" si="2104"/>
        <v>0.27707093892130086</v>
      </c>
      <c r="G912">
        <f t="shared" si="2104"/>
        <v>0.27707093892130086</v>
      </c>
      <c r="H912">
        <f t="shared" si="2104"/>
        <v>1.2770709389213009</v>
      </c>
      <c r="I912">
        <f t="shared" si="2104"/>
        <v>1.2770709389213009</v>
      </c>
      <c r="J912">
        <f t="shared" si="2104"/>
        <v>1.2770709389213009</v>
      </c>
      <c r="K912">
        <f t="shared" si="2104"/>
        <v>-0.72292906107869914</v>
      </c>
      <c r="L912">
        <f t="shared" si="2104"/>
        <v>-0.72292906107869914</v>
      </c>
      <c r="M912">
        <f t="shared" si="2104"/>
        <v>-0.72292906107869914</v>
      </c>
      <c r="N912">
        <f t="shared" si="2104"/>
        <v>0.27707093892130086</v>
      </c>
      <c r="O912">
        <f t="shared" si="2104"/>
        <v>0.27707093892130086</v>
      </c>
      <c r="P912">
        <f t="shared" si="2104"/>
        <v>0.27707093892130086</v>
      </c>
      <c r="Q912">
        <f t="shared" si="2104"/>
        <v>1.2770709389213009</v>
      </c>
      <c r="R912">
        <f t="shared" si="2104"/>
        <v>1.2770709389213009</v>
      </c>
      <c r="S912">
        <f t="shared" si="2104"/>
        <v>1.2770709389213009</v>
      </c>
      <c r="T912">
        <f t="shared" si="2104"/>
        <v>-0.72292906107869914</v>
      </c>
      <c r="U912">
        <f t="shared" si="2104"/>
        <v>-0.72292906107869914</v>
      </c>
      <c r="V912">
        <f t="shared" si="2104"/>
        <v>-0.72292906107869914</v>
      </c>
      <c r="W912">
        <f t="shared" si="2104"/>
        <v>0.27707093892130086</v>
      </c>
      <c r="X912">
        <f t="shared" si="2104"/>
        <v>0.27707093892130086</v>
      </c>
      <c r="Y912">
        <f t="shared" si="2104"/>
        <v>0.27707093892130086</v>
      </c>
      <c r="Z912">
        <f t="shared" si="2104"/>
        <v>1.2770709389213009</v>
      </c>
      <c r="AA912">
        <f t="shared" si="2104"/>
        <v>1.2770709389213009</v>
      </c>
      <c r="AB912">
        <f t="shared" si="2104"/>
        <v>1.2770709389213009</v>
      </c>
      <c r="AC912">
        <f t="shared" si="2104"/>
        <v>-0.72292906107869914</v>
      </c>
      <c r="AD912">
        <f t="shared" si="2104"/>
        <v>-0.72292906107869914</v>
      </c>
      <c r="AE912">
        <f t="shared" si="2104"/>
        <v>-0.72292906107869914</v>
      </c>
      <c r="AF912">
        <f t="shared" si="2104"/>
        <v>0.27707093892130086</v>
      </c>
      <c r="AG912">
        <f t="shared" si="2104"/>
        <v>0.27707093892130086</v>
      </c>
      <c r="AH912">
        <f t="shared" ref="AH912:BM912" si="2105">AH5-$CE907</f>
        <v>0.27707093892130086</v>
      </c>
      <c r="AI912">
        <f t="shared" si="2105"/>
        <v>1.2770709389213009</v>
      </c>
      <c r="AJ912">
        <f t="shared" si="2105"/>
        <v>1.2770709389213009</v>
      </c>
      <c r="AK912">
        <f t="shared" si="2105"/>
        <v>1.2770709389213009</v>
      </c>
      <c r="AL912">
        <f t="shared" si="2105"/>
        <v>-0.72292906107869914</v>
      </c>
      <c r="AM912">
        <f t="shared" si="2105"/>
        <v>-0.72292906107869914</v>
      </c>
      <c r="AN912">
        <f t="shared" si="2105"/>
        <v>-0.72292906107869914</v>
      </c>
      <c r="AO912">
        <f t="shared" si="2105"/>
        <v>0.27707093892130086</v>
      </c>
      <c r="AP912">
        <f t="shared" si="2105"/>
        <v>0.27707093892130086</v>
      </c>
      <c r="AQ912">
        <f t="shared" si="2105"/>
        <v>0.27707093892130086</v>
      </c>
      <c r="AR912">
        <f t="shared" si="2105"/>
        <v>1.2770709389213009</v>
      </c>
      <c r="AS912">
        <f t="shared" si="2105"/>
        <v>1.2770709389213009</v>
      </c>
      <c r="AT912">
        <f t="shared" si="2105"/>
        <v>1.2770709389213009</v>
      </c>
      <c r="AU912">
        <f t="shared" si="2105"/>
        <v>-0.72292906107869914</v>
      </c>
      <c r="AV912">
        <f t="shared" si="2105"/>
        <v>-0.72292906107869914</v>
      </c>
      <c r="AW912">
        <f t="shared" si="2105"/>
        <v>-0.72292906107869914</v>
      </c>
      <c r="AX912">
        <f t="shared" si="2105"/>
        <v>0.27707093892130086</v>
      </c>
      <c r="AY912">
        <f t="shared" si="2105"/>
        <v>0.27707093892130086</v>
      </c>
      <c r="AZ912">
        <f t="shared" si="2105"/>
        <v>0.27707093892130086</v>
      </c>
      <c r="BA912">
        <f t="shared" si="2105"/>
        <v>1.2770709389213009</v>
      </c>
      <c r="BB912">
        <f t="shared" si="2105"/>
        <v>1.2770709389213009</v>
      </c>
      <c r="BC912">
        <f t="shared" si="2105"/>
        <v>1.2770709389213009</v>
      </c>
      <c r="BD912">
        <f t="shared" si="2105"/>
        <v>-0.72292906107869914</v>
      </c>
      <c r="BE912">
        <f t="shared" si="2105"/>
        <v>-0.72292906107869914</v>
      </c>
      <c r="BF912">
        <f t="shared" si="2105"/>
        <v>-0.72292906107869914</v>
      </c>
      <c r="BG912">
        <f t="shared" si="2105"/>
        <v>0.27707093892130086</v>
      </c>
      <c r="BH912">
        <f t="shared" si="2105"/>
        <v>0.27707093892130086</v>
      </c>
      <c r="BI912">
        <f t="shared" si="2105"/>
        <v>0.27707093892130086</v>
      </c>
      <c r="BJ912">
        <f t="shared" si="2105"/>
        <v>1.2770709389213009</v>
      </c>
      <c r="BK912">
        <f t="shared" si="2105"/>
        <v>1.2770709389213009</v>
      </c>
      <c r="BL912">
        <f t="shared" si="2105"/>
        <v>1.2770709389213009</v>
      </c>
      <c r="BM912">
        <f t="shared" si="2105"/>
        <v>-0.72292906107869914</v>
      </c>
      <c r="BN912">
        <f t="shared" ref="BN912:CD912" si="2106">BN5-$CE907</f>
        <v>-0.72292906107869914</v>
      </c>
      <c r="BO912">
        <f t="shared" si="2106"/>
        <v>-0.72292906107869914</v>
      </c>
      <c r="BP912">
        <f t="shared" si="2106"/>
        <v>0.27707093892130086</v>
      </c>
      <c r="BQ912">
        <f t="shared" si="2106"/>
        <v>0.27707093892130086</v>
      </c>
      <c r="BR912">
        <f t="shared" si="2106"/>
        <v>0.27707093892130086</v>
      </c>
      <c r="BS912">
        <f t="shared" si="2106"/>
        <v>1.2770709389213009</v>
      </c>
      <c r="BT912">
        <f t="shared" si="2106"/>
        <v>1.2770709389213009</v>
      </c>
      <c r="BU912">
        <f t="shared" si="2106"/>
        <v>1.2770709389213009</v>
      </c>
      <c r="BV912">
        <f t="shared" si="2106"/>
        <v>-0.72292906107869914</v>
      </c>
      <c r="BW912">
        <f t="shared" si="2106"/>
        <v>-0.72292906107869914</v>
      </c>
      <c r="BX912">
        <f t="shared" si="2106"/>
        <v>-0.72292906107869914</v>
      </c>
      <c r="BY912">
        <f t="shared" si="2106"/>
        <v>0.27707093892130086</v>
      </c>
      <c r="BZ912">
        <f t="shared" si="2106"/>
        <v>0.27707093892130086</v>
      </c>
      <c r="CA912">
        <f t="shared" si="2106"/>
        <v>0.27707093892130086</v>
      </c>
      <c r="CB912">
        <f t="shared" si="2106"/>
        <v>1.2770709389213009</v>
      </c>
      <c r="CC912">
        <f t="shared" si="2106"/>
        <v>1.2770709389213009</v>
      </c>
      <c r="CD912">
        <f t="shared" si="2106"/>
        <v>1.2770709389213009</v>
      </c>
    </row>
    <row r="913" spans="1:82" x14ac:dyDescent="0.35">
      <c r="B913">
        <f t="shared" ref="B913:AG913" si="2107">B6-$CE908</f>
        <v>-0.69792906107869879</v>
      </c>
      <c r="C913">
        <f t="shared" si="2107"/>
        <v>0.30207093892130121</v>
      </c>
      <c r="D913">
        <f t="shared" si="2107"/>
        <v>1.3020709389213012</v>
      </c>
      <c r="E913">
        <f t="shared" si="2107"/>
        <v>-0.69792906107869879</v>
      </c>
      <c r="F913">
        <f t="shared" si="2107"/>
        <v>0.30207093892130121</v>
      </c>
      <c r="G913">
        <f t="shared" si="2107"/>
        <v>1.3020709389213012</v>
      </c>
      <c r="H913">
        <f t="shared" si="2107"/>
        <v>-0.69792906107869879</v>
      </c>
      <c r="I913">
        <f t="shared" si="2107"/>
        <v>0.30207093892130121</v>
      </c>
      <c r="J913">
        <f t="shared" si="2107"/>
        <v>1.3020709389213012</v>
      </c>
      <c r="K913">
        <f t="shared" si="2107"/>
        <v>-0.69792906107869879</v>
      </c>
      <c r="L913">
        <f t="shared" si="2107"/>
        <v>0.30207093892130121</v>
      </c>
      <c r="M913">
        <f t="shared" si="2107"/>
        <v>1.3020709389213012</v>
      </c>
      <c r="N913">
        <f t="shared" si="2107"/>
        <v>-0.69792906107869879</v>
      </c>
      <c r="O913">
        <f t="shared" si="2107"/>
        <v>0.30207093892130121</v>
      </c>
      <c r="P913">
        <f t="shared" si="2107"/>
        <v>1.3020709389213012</v>
      </c>
      <c r="Q913">
        <f t="shared" si="2107"/>
        <v>-0.69792906107869879</v>
      </c>
      <c r="R913">
        <f t="shared" si="2107"/>
        <v>0.30207093892130121</v>
      </c>
      <c r="S913">
        <f t="shared" si="2107"/>
        <v>1.3020709389213012</v>
      </c>
      <c r="T913">
        <f t="shared" si="2107"/>
        <v>-0.69792906107869879</v>
      </c>
      <c r="U913">
        <f t="shared" si="2107"/>
        <v>0.30207093892130121</v>
      </c>
      <c r="V913">
        <f t="shared" si="2107"/>
        <v>1.3020709389213012</v>
      </c>
      <c r="W913">
        <f t="shared" si="2107"/>
        <v>-0.69792906107869879</v>
      </c>
      <c r="X913">
        <f t="shared" si="2107"/>
        <v>0.30207093892130121</v>
      </c>
      <c r="Y913">
        <f t="shared" si="2107"/>
        <v>1.3020709389213012</v>
      </c>
      <c r="Z913">
        <f t="shared" si="2107"/>
        <v>-0.69792906107869879</v>
      </c>
      <c r="AA913">
        <f t="shared" si="2107"/>
        <v>0.30207093892130121</v>
      </c>
      <c r="AB913">
        <f t="shared" si="2107"/>
        <v>1.3020709389213012</v>
      </c>
      <c r="AC913">
        <f t="shared" si="2107"/>
        <v>-0.69792906107869879</v>
      </c>
      <c r="AD913">
        <f t="shared" si="2107"/>
        <v>0.30207093892130121</v>
      </c>
      <c r="AE913">
        <f t="shared" si="2107"/>
        <v>1.3020709389213012</v>
      </c>
      <c r="AF913">
        <f t="shared" si="2107"/>
        <v>-0.69792906107869879</v>
      </c>
      <c r="AG913">
        <f t="shared" si="2107"/>
        <v>0.30207093892130121</v>
      </c>
      <c r="AH913">
        <f t="shared" ref="AH913:BM913" si="2108">AH6-$CE908</f>
        <v>1.3020709389213012</v>
      </c>
      <c r="AI913">
        <f t="shared" si="2108"/>
        <v>-0.69792906107869879</v>
      </c>
      <c r="AJ913">
        <f t="shared" si="2108"/>
        <v>0.30207093892130121</v>
      </c>
      <c r="AK913">
        <f t="shared" si="2108"/>
        <v>1.3020709389213012</v>
      </c>
      <c r="AL913">
        <f t="shared" si="2108"/>
        <v>-0.69792906107869879</v>
      </c>
      <c r="AM913">
        <f t="shared" si="2108"/>
        <v>0.30207093892130121</v>
      </c>
      <c r="AN913">
        <f t="shared" si="2108"/>
        <v>1.3020709389213012</v>
      </c>
      <c r="AO913">
        <f t="shared" si="2108"/>
        <v>-0.69792906107869879</v>
      </c>
      <c r="AP913">
        <f t="shared" si="2108"/>
        <v>0.30207093892130121</v>
      </c>
      <c r="AQ913">
        <f t="shared" si="2108"/>
        <v>1.3020709389213012</v>
      </c>
      <c r="AR913">
        <f t="shared" si="2108"/>
        <v>-0.69792906107869879</v>
      </c>
      <c r="AS913">
        <f t="shared" si="2108"/>
        <v>0.30207093892130121</v>
      </c>
      <c r="AT913">
        <f t="shared" si="2108"/>
        <v>1.3020709389213012</v>
      </c>
      <c r="AU913">
        <f t="shared" si="2108"/>
        <v>-0.69792906107869879</v>
      </c>
      <c r="AV913">
        <f t="shared" si="2108"/>
        <v>0.30207093892130121</v>
      </c>
      <c r="AW913">
        <f t="shared" si="2108"/>
        <v>1.3020709389213012</v>
      </c>
      <c r="AX913">
        <f t="shared" si="2108"/>
        <v>-0.69792906107869879</v>
      </c>
      <c r="AY913">
        <f t="shared" si="2108"/>
        <v>0.30207093892130121</v>
      </c>
      <c r="AZ913">
        <f t="shared" si="2108"/>
        <v>1.3020709389213012</v>
      </c>
      <c r="BA913">
        <f t="shared" si="2108"/>
        <v>-0.69792906107869879</v>
      </c>
      <c r="BB913">
        <f t="shared" si="2108"/>
        <v>0.30207093892130121</v>
      </c>
      <c r="BC913">
        <f t="shared" si="2108"/>
        <v>1.3020709389213012</v>
      </c>
      <c r="BD913">
        <f t="shared" si="2108"/>
        <v>-0.69792906107869879</v>
      </c>
      <c r="BE913">
        <f t="shared" si="2108"/>
        <v>0.30207093892130121</v>
      </c>
      <c r="BF913">
        <f t="shared" si="2108"/>
        <v>1.3020709389213012</v>
      </c>
      <c r="BG913">
        <f t="shared" si="2108"/>
        <v>-0.69792906107869879</v>
      </c>
      <c r="BH913">
        <f t="shared" si="2108"/>
        <v>0.30207093892130121</v>
      </c>
      <c r="BI913">
        <f t="shared" si="2108"/>
        <v>1.3020709389213012</v>
      </c>
      <c r="BJ913">
        <f t="shared" si="2108"/>
        <v>-0.69792906107869879</v>
      </c>
      <c r="BK913">
        <f t="shared" si="2108"/>
        <v>0.30207093892130121</v>
      </c>
      <c r="BL913">
        <f t="shared" si="2108"/>
        <v>1.3020709389213012</v>
      </c>
      <c r="BM913">
        <f t="shared" si="2108"/>
        <v>-0.69792906107869879</v>
      </c>
      <c r="BN913">
        <f t="shared" ref="BN913:CD913" si="2109">BN6-$CE908</f>
        <v>0.30207093892130121</v>
      </c>
      <c r="BO913">
        <f t="shared" si="2109"/>
        <v>1.3020709389213012</v>
      </c>
      <c r="BP913">
        <f t="shared" si="2109"/>
        <v>-0.69792906107869879</v>
      </c>
      <c r="BQ913">
        <f t="shared" si="2109"/>
        <v>0.30207093892130121</v>
      </c>
      <c r="BR913">
        <f t="shared" si="2109"/>
        <v>1.3020709389213012</v>
      </c>
      <c r="BS913">
        <f t="shared" si="2109"/>
        <v>-0.69792906107869879</v>
      </c>
      <c r="BT913">
        <f t="shared" si="2109"/>
        <v>0.30207093892130121</v>
      </c>
      <c r="BU913">
        <f t="shared" si="2109"/>
        <v>1.3020709389213012</v>
      </c>
      <c r="BV913">
        <f t="shared" si="2109"/>
        <v>-0.69792906107869879</v>
      </c>
      <c r="BW913">
        <f t="shared" si="2109"/>
        <v>0.30207093892130121</v>
      </c>
      <c r="BX913">
        <f t="shared" si="2109"/>
        <v>1.3020709389213012</v>
      </c>
      <c r="BY913">
        <f t="shared" si="2109"/>
        <v>-0.69792906107869879</v>
      </c>
      <c r="BZ913">
        <f t="shared" si="2109"/>
        <v>0.30207093892130121</v>
      </c>
      <c r="CA913">
        <f t="shared" si="2109"/>
        <v>1.3020709389213012</v>
      </c>
      <c r="CB913">
        <f t="shared" si="2109"/>
        <v>-0.69792906107869879</v>
      </c>
      <c r="CC913">
        <f t="shared" si="2109"/>
        <v>0.30207093892130121</v>
      </c>
      <c r="CD913">
        <f t="shared" si="2109"/>
        <v>1.3020709389213012</v>
      </c>
    </row>
    <row r="915" spans="1:82" x14ac:dyDescent="0.35">
      <c r="A915" s="3" t="s">
        <v>380</v>
      </c>
      <c r="B915">
        <f t="array" ref="B915:E918">-$CE$7*MMULT(B905:CD908,TRANSPOSE(B910:CD913))</f>
        <v>-355.39888867888266</v>
      </c>
      <c r="C915">
        <v>0.70266985053791142</v>
      </c>
      <c r="D915">
        <v>0.7026698505379424</v>
      </c>
      <c r="E915">
        <v>0.70266985053792108</v>
      </c>
    </row>
    <row r="916" spans="1:82" x14ac:dyDescent="0.35">
      <c r="B916">
        <v>-0.53501154273481211</v>
      </c>
      <c r="C916">
        <v>-389.4859607287375</v>
      </c>
      <c r="D916">
        <v>-0.53501154273482776</v>
      </c>
      <c r="E916">
        <v>-0.53501154273480689</v>
      </c>
    </row>
    <row r="917" spans="1:82" x14ac:dyDescent="0.35">
      <c r="B917">
        <v>0.61296731642672653</v>
      </c>
      <c r="C917">
        <v>0.61296731642669244</v>
      </c>
      <c r="D917">
        <v>-365.92857798784365</v>
      </c>
      <c r="E917">
        <v>0.61296731642670677</v>
      </c>
    </row>
    <row r="918" spans="1:82" x14ac:dyDescent="0.35">
      <c r="B918">
        <v>0.66903140024624042</v>
      </c>
      <c r="C918">
        <v>0.66903140024622776</v>
      </c>
      <c r="D918">
        <v>0.6690314002462342</v>
      </c>
      <c r="E918">
        <v>-359.51027203592145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topLeftCell="A97" workbookViewId="0">
      <selection activeCell="A132" sqref="A132"/>
    </sheetView>
  </sheetViews>
  <sheetFormatPr defaultColWidth="8.796875" defaultRowHeight="12.75" x14ac:dyDescent="0.35"/>
  <cols>
    <col min="1" max="1" width="13.6640625" customWidth="1"/>
    <col min="2" max="6" width="14.46484375" customWidth="1"/>
    <col min="7" max="7" width="20.33203125" customWidth="1"/>
    <col min="8" max="17" width="14.46484375" customWidth="1"/>
  </cols>
  <sheetData>
    <row r="1" spans="1:5" ht="13.15" x14ac:dyDescent="0.4">
      <c r="A1" s="2" t="s">
        <v>381</v>
      </c>
    </row>
    <row r="2" spans="1:5" ht="13.15" x14ac:dyDescent="0.4">
      <c r="A2" s="3" t="s">
        <v>382</v>
      </c>
      <c r="B2" s="3" t="s">
        <v>383</v>
      </c>
      <c r="C2" s="3" t="s">
        <v>384</v>
      </c>
      <c r="D2" s="3" t="s">
        <v>385</v>
      </c>
      <c r="E2" s="26" t="s">
        <v>386</v>
      </c>
    </row>
    <row r="3" spans="1:5" x14ac:dyDescent="0.35">
      <c r="A3">
        <f>IF(ISBLANK(DemandPredictionModel!C12),0,EXP(SUMPRODUCT(DemandPredictionModel!C12:C15,MaxLikelihoodSolver!$K$12:$K$15)))</f>
        <v>0.23963335553636517</v>
      </c>
      <c r="B3">
        <f>IF(ISBLANK(DemandPredictionModel!D12),0,EXP(SUMPRODUCT(DemandPredictionModel!D12:D15,MaxLikelihoodSolver!$K$12:$K$15)))</f>
        <v>0.1535978062866625</v>
      </c>
      <c r="C3">
        <f>IF(ISBLANK(DemandPredictionModel!E12),0,EXP(SUMPRODUCT(DemandPredictionModel!E12:E15,MaxLikelihoodSolver!$K$12:$K$15)))</f>
        <v>0.30212206511105799</v>
      </c>
      <c r="D3">
        <f>IF(ISBLANK(DemandPredictionModel!F12),0,EXP(SUMPRODUCT(DemandPredictionModel!F12:F15,MaxLikelihoodSolver!$K$12:$K$15)))</f>
        <v>0.12527062775893749</v>
      </c>
      <c r="E3">
        <f>SUM(A3:D3)</f>
        <v>0.82062385469302312</v>
      </c>
    </row>
    <row r="6" spans="1:5" ht="13.15" x14ac:dyDescent="0.4">
      <c r="A6" s="26" t="s">
        <v>387</v>
      </c>
    </row>
    <row r="7" spans="1:5" x14ac:dyDescent="0.35">
      <c r="A7" s="18">
        <f>SUMPRODUCT(DemandPredictionModel!$C$6:$C$8,DemandPredictionModel!$C$24:$C$26)</f>
        <v>-0.64096457042472055</v>
      </c>
      <c r="C7" s="3" t="s">
        <v>388</v>
      </c>
    </row>
    <row r="8" spans="1:5" x14ac:dyDescent="0.35">
      <c r="A8" s="18">
        <f>EXP($A$7+marginalCost*DemandPredictionModel!$C$5-1)/PredictionSolver!$E$3</f>
        <v>0.21971638112492278</v>
      </c>
      <c r="C8" s="3" t="s">
        <v>389</v>
      </c>
    </row>
    <row r="9" spans="1:5" x14ac:dyDescent="0.35">
      <c r="A9">
        <v>1</v>
      </c>
      <c r="C9" s="3" t="s">
        <v>390</v>
      </c>
    </row>
    <row r="10" spans="1:5" x14ac:dyDescent="0.35">
      <c r="A10" s="18">
        <f>A9 - (A9*EXP(A9)-$A$8)/((EXP(A9)*(A9+1) - (A9+2)*(A9*EXP(A9)-$A$8)/(2*A9+2)))</f>
        <v>0.29867577192491679</v>
      </c>
      <c r="C10" s="3" t="s">
        <v>391</v>
      </c>
    </row>
    <row r="11" spans="1:5" x14ac:dyDescent="0.35">
      <c r="A11" s="18">
        <f t="shared" ref="A11:A74" si="0">A10 - (A10*EXP(A10)-$A$8)/((EXP(A10)*(A10+1) - (A10+2)*(A10*EXP(A10)-$A$8)/(2*A10+2)))</f>
        <v>0.18354641455029358</v>
      </c>
      <c r="C11" s="3" t="s">
        <v>392</v>
      </c>
    </row>
    <row r="12" spans="1:5" x14ac:dyDescent="0.35">
      <c r="A12" s="18">
        <f t="shared" si="0"/>
        <v>0.18297701183919499</v>
      </c>
      <c r="C12" s="3" t="s">
        <v>393</v>
      </c>
    </row>
    <row r="13" spans="1:5" x14ac:dyDescent="0.35">
      <c r="A13" s="18">
        <f t="shared" si="0"/>
        <v>0.18297701176485479</v>
      </c>
      <c r="C13" s="3" t="s">
        <v>394</v>
      </c>
    </row>
    <row r="14" spans="1:5" x14ac:dyDescent="0.35">
      <c r="A14" s="18">
        <f t="shared" si="0"/>
        <v>0.18297701176485479</v>
      </c>
      <c r="C14" s="3" t="s">
        <v>395</v>
      </c>
    </row>
    <row r="15" spans="1:5" x14ac:dyDescent="0.35">
      <c r="A15" s="18">
        <f t="shared" si="0"/>
        <v>0.18297701176485479</v>
      </c>
      <c r="C15" s="3" t="s">
        <v>396</v>
      </c>
    </row>
    <row r="16" spans="1:5" x14ac:dyDescent="0.35">
      <c r="A16" s="18">
        <f t="shared" si="0"/>
        <v>0.18297701176485479</v>
      </c>
      <c r="C16" s="3" t="s">
        <v>397</v>
      </c>
    </row>
    <row r="17" spans="1:3" x14ac:dyDescent="0.35">
      <c r="A17" s="18">
        <f t="shared" si="0"/>
        <v>0.18297701176485479</v>
      </c>
      <c r="C17" s="3" t="s">
        <v>398</v>
      </c>
    </row>
    <row r="18" spans="1:3" x14ac:dyDescent="0.35">
      <c r="A18" s="18">
        <f t="shared" si="0"/>
        <v>0.18297701176485479</v>
      </c>
      <c r="C18" s="3" t="s">
        <v>399</v>
      </c>
    </row>
    <row r="19" spans="1:3" x14ac:dyDescent="0.35">
      <c r="A19" s="18">
        <f t="shared" si="0"/>
        <v>0.18297701176485479</v>
      </c>
      <c r="C19" s="3" t="s">
        <v>400</v>
      </c>
    </row>
    <row r="20" spans="1:3" x14ac:dyDescent="0.35">
      <c r="A20" s="18">
        <f t="shared" si="0"/>
        <v>0.18297701176485479</v>
      </c>
      <c r="C20" s="3" t="s">
        <v>401</v>
      </c>
    </row>
    <row r="21" spans="1:3" x14ac:dyDescent="0.35">
      <c r="A21" s="18">
        <f t="shared" si="0"/>
        <v>0.18297701176485479</v>
      </c>
      <c r="C21" s="3" t="s">
        <v>402</v>
      </c>
    </row>
    <row r="22" spans="1:3" x14ac:dyDescent="0.35">
      <c r="A22" s="18">
        <f t="shared" si="0"/>
        <v>0.18297701176485479</v>
      </c>
      <c r="C22" s="3" t="s">
        <v>403</v>
      </c>
    </row>
    <row r="23" spans="1:3" x14ac:dyDescent="0.35">
      <c r="A23" s="18">
        <f t="shared" si="0"/>
        <v>0.18297701176485479</v>
      </c>
      <c r="C23" s="3" t="s">
        <v>404</v>
      </c>
    </row>
    <row r="24" spans="1:3" x14ac:dyDescent="0.35">
      <c r="A24" s="18">
        <f t="shared" si="0"/>
        <v>0.18297701176485479</v>
      </c>
      <c r="C24" s="3" t="s">
        <v>405</v>
      </c>
    </row>
    <row r="25" spans="1:3" x14ac:dyDescent="0.35">
      <c r="A25" s="18">
        <f t="shared" si="0"/>
        <v>0.18297701176485479</v>
      </c>
      <c r="C25" s="3" t="s">
        <v>406</v>
      </c>
    </row>
    <row r="26" spans="1:3" x14ac:dyDescent="0.35">
      <c r="A26" s="18">
        <f t="shared" si="0"/>
        <v>0.18297701176485479</v>
      </c>
      <c r="C26" s="3" t="s">
        <v>407</v>
      </c>
    </row>
    <row r="27" spans="1:3" x14ac:dyDescent="0.35">
      <c r="A27" s="18">
        <f t="shared" si="0"/>
        <v>0.18297701176485479</v>
      </c>
      <c r="C27" s="3" t="s">
        <v>408</v>
      </c>
    </row>
    <row r="28" spans="1:3" x14ac:dyDescent="0.35">
      <c r="A28" s="18">
        <f t="shared" si="0"/>
        <v>0.18297701176485479</v>
      </c>
      <c r="C28" s="3" t="s">
        <v>409</v>
      </c>
    </row>
    <row r="29" spans="1:3" x14ac:dyDescent="0.35">
      <c r="A29" s="18">
        <f t="shared" si="0"/>
        <v>0.18297701176485479</v>
      </c>
      <c r="C29" s="3" t="s">
        <v>410</v>
      </c>
    </row>
    <row r="30" spans="1:3" x14ac:dyDescent="0.35">
      <c r="A30" s="18">
        <f t="shared" si="0"/>
        <v>0.18297701176485479</v>
      </c>
      <c r="C30" s="3" t="s">
        <v>411</v>
      </c>
    </row>
    <row r="31" spans="1:3" x14ac:dyDescent="0.35">
      <c r="A31" s="18">
        <f t="shared" si="0"/>
        <v>0.18297701176485479</v>
      </c>
      <c r="C31" s="3" t="s">
        <v>412</v>
      </c>
    </row>
    <row r="32" spans="1:3" x14ac:dyDescent="0.35">
      <c r="A32" s="18">
        <f t="shared" si="0"/>
        <v>0.18297701176485479</v>
      </c>
      <c r="C32" s="3" t="s">
        <v>413</v>
      </c>
    </row>
    <row r="33" spans="1:3" x14ac:dyDescent="0.35">
      <c r="A33" s="18">
        <f t="shared" si="0"/>
        <v>0.18297701176485479</v>
      </c>
      <c r="C33" s="3" t="s">
        <v>414</v>
      </c>
    </row>
    <row r="34" spans="1:3" x14ac:dyDescent="0.35">
      <c r="A34" s="18">
        <f t="shared" si="0"/>
        <v>0.18297701176485479</v>
      </c>
      <c r="C34" s="3" t="s">
        <v>415</v>
      </c>
    </row>
    <row r="35" spans="1:3" x14ac:dyDescent="0.35">
      <c r="A35" s="18">
        <f t="shared" si="0"/>
        <v>0.18297701176485479</v>
      </c>
      <c r="C35" s="3" t="s">
        <v>416</v>
      </c>
    </row>
    <row r="36" spans="1:3" x14ac:dyDescent="0.35">
      <c r="A36" s="18">
        <f t="shared" si="0"/>
        <v>0.18297701176485479</v>
      </c>
      <c r="C36" s="3" t="s">
        <v>417</v>
      </c>
    </row>
    <row r="37" spans="1:3" x14ac:dyDescent="0.35">
      <c r="A37" s="18">
        <f t="shared" si="0"/>
        <v>0.18297701176485479</v>
      </c>
      <c r="C37" s="3" t="s">
        <v>418</v>
      </c>
    </row>
    <row r="38" spans="1:3" x14ac:dyDescent="0.35">
      <c r="A38" s="18">
        <f t="shared" si="0"/>
        <v>0.18297701176485479</v>
      </c>
      <c r="C38" s="3" t="s">
        <v>419</v>
      </c>
    </row>
    <row r="39" spans="1:3" x14ac:dyDescent="0.35">
      <c r="A39" s="18">
        <f t="shared" si="0"/>
        <v>0.18297701176485479</v>
      </c>
      <c r="C39" s="3" t="s">
        <v>420</v>
      </c>
    </row>
    <row r="40" spans="1:3" x14ac:dyDescent="0.35">
      <c r="A40" s="18">
        <f t="shared" si="0"/>
        <v>0.18297701176485479</v>
      </c>
      <c r="C40" s="3" t="s">
        <v>421</v>
      </c>
    </row>
    <row r="41" spans="1:3" x14ac:dyDescent="0.35">
      <c r="A41" s="18">
        <f t="shared" si="0"/>
        <v>0.18297701176485479</v>
      </c>
      <c r="C41" s="3" t="s">
        <v>422</v>
      </c>
    </row>
    <row r="42" spans="1:3" x14ac:dyDescent="0.35">
      <c r="A42" s="18">
        <f t="shared" si="0"/>
        <v>0.18297701176485479</v>
      </c>
      <c r="C42" s="3" t="s">
        <v>423</v>
      </c>
    </row>
    <row r="43" spans="1:3" x14ac:dyDescent="0.35">
      <c r="A43" s="18">
        <f t="shared" si="0"/>
        <v>0.18297701176485479</v>
      </c>
      <c r="C43" s="3" t="s">
        <v>424</v>
      </c>
    </row>
    <row r="44" spans="1:3" x14ac:dyDescent="0.35">
      <c r="A44" s="18">
        <f t="shared" si="0"/>
        <v>0.18297701176485479</v>
      </c>
      <c r="C44" s="3" t="s">
        <v>425</v>
      </c>
    </row>
    <row r="45" spans="1:3" x14ac:dyDescent="0.35">
      <c r="A45" s="18">
        <f t="shared" si="0"/>
        <v>0.18297701176485479</v>
      </c>
      <c r="C45" s="3" t="s">
        <v>426</v>
      </c>
    </row>
    <row r="46" spans="1:3" x14ac:dyDescent="0.35">
      <c r="A46" s="18">
        <f t="shared" si="0"/>
        <v>0.18297701176485479</v>
      </c>
      <c r="C46" s="3" t="s">
        <v>427</v>
      </c>
    </row>
    <row r="47" spans="1:3" x14ac:dyDescent="0.35">
      <c r="A47" s="18">
        <f t="shared" si="0"/>
        <v>0.18297701176485479</v>
      </c>
      <c r="C47" s="3" t="s">
        <v>428</v>
      </c>
    </row>
    <row r="48" spans="1:3" x14ac:dyDescent="0.35">
      <c r="A48" s="18">
        <f t="shared" si="0"/>
        <v>0.18297701176485479</v>
      </c>
      <c r="C48" s="3" t="s">
        <v>429</v>
      </c>
    </row>
    <row r="49" spans="1:3" x14ac:dyDescent="0.35">
      <c r="A49" s="18">
        <f t="shared" si="0"/>
        <v>0.18297701176485479</v>
      </c>
      <c r="C49" s="3" t="s">
        <v>430</v>
      </c>
    </row>
    <row r="50" spans="1:3" x14ac:dyDescent="0.35">
      <c r="A50" s="18">
        <f t="shared" si="0"/>
        <v>0.18297701176485479</v>
      </c>
      <c r="C50" s="3" t="s">
        <v>431</v>
      </c>
    </row>
    <row r="51" spans="1:3" x14ac:dyDescent="0.35">
      <c r="A51" s="18">
        <f t="shared" si="0"/>
        <v>0.18297701176485479</v>
      </c>
      <c r="C51" s="3" t="s">
        <v>432</v>
      </c>
    </row>
    <row r="52" spans="1:3" x14ac:dyDescent="0.35">
      <c r="A52" s="18">
        <f t="shared" si="0"/>
        <v>0.18297701176485479</v>
      </c>
      <c r="C52" s="3" t="s">
        <v>433</v>
      </c>
    </row>
    <row r="53" spans="1:3" x14ac:dyDescent="0.35">
      <c r="A53" s="18">
        <f t="shared" si="0"/>
        <v>0.18297701176485479</v>
      </c>
      <c r="C53" s="3" t="s">
        <v>434</v>
      </c>
    </row>
    <row r="54" spans="1:3" x14ac:dyDescent="0.35">
      <c r="A54" s="18">
        <f t="shared" si="0"/>
        <v>0.18297701176485479</v>
      </c>
      <c r="C54" s="3" t="s">
        <v>435</v>
      </c>
    </row>
    <row r="55" spans="1:3" x14ac:dyDescent="0.35">
      <c r="A55" s="18">
        <f t="shared" si="0"/>
        <v>0.18297701176485479</v>
      </c>
      <c r="C55" s="3" t="s">
        <v>436</v>
      </c>
    </row>
    <row r="56" spans="1:3" x14ac:dyDescent="0.35">
      <c r="A56" s="18">
        <f t="shared" si="0"/>
        <v>0.18297701176485479</v>
      </c>
      <c r="C56" s="3" t="s">
        <v>437</v>
      </c>
    </row>
    <row r="57" spans="1:3" x14ac:dyDescent="0.35">
      <c r="A57" s="18">
        <f t="shared" si="0"/>
        <v>0.18297701176485479</v>
      </c>
      <c r="C57" s="3" t="s">
        <v>438</v>
      </c>
    </row>
    <row r="58" spans="1:3" x14ac:dyDescent="0.35">
      <c r="A58" s="18">
        <f t="shared" si="0"/>
        <v>0.18297701176485479</v>
      </c>
      <c r="C58" s="3" t="s">
        <v>439</v>
      </c>
    </row>
    <row r="59" spans="1:3" x14ac:dyDescent="0.35">
      <c r="A59" s="18">
        <f t="shared" si="0"/>
        <v>0.18297701176485479</v>
      </c>
      <c r="C59" s="3" t="s">
        <v>440</v>
      </c>
    </row>
    <row r="60" spans="1:3" x14ac:dyDescent="0.35">
      <c r="A60" s="18">
        <f t="shared" si="0"/>
        <v>0.18297701176485479</v>
      </c>
      <c r="C60" s="3" t="s">
        <v>441</v>
      </c>
    </row>
    <row r="61" spans="1:3" x14ac:dyDescent="0.35">
      <c r="A61" s="18">
        <f t="shared" si="0"/>
        <v>0.18297701176485479</v>
      </c>
      <c r="C61" s="3" t="s">
        <v>442</v>
      </c>
    </row>
    <row r="62" spans="1:3" x14ac:dyDescent="0.35">
      <c r="A62" s="18">
        <f t="shared" si="0"/>
        <v>0.18297701176485479</v>
      </c>
      <c r="C62" s="3" t="s">
        <v>443</v>
      </c>
    </row>
    <row r="63" spans="1:3" x14ac:dyDescent="0.35">
      <c r="A63" s="18">
        <f t="shared" si="0"/>
        <v>0.18297701176485479</v>
      </c>
      <c r="C63" s="3" t="s">
        <v>444</v>
      </c>
    </row>
    <row r="64" spans="1:3" x14ac:dyDescent="0.35">
      <c r="A64" s="18">
        <f t="shared" si="0"/>
        <v>0.18297701176485479</v>
      </c>
      <c r="C64" s="3" t="s">
        <v>445</v>
      </c>
    </row>
    <row r="65" spans="1:3" x14ac:dyDescent="0.35">
      <c r="A65" s="18">
        <f t="shared" si="0"/>
        <v>0.18297701176485479</v>
      </c>
      <c r="C65" s="3" t="s">
        <v>446</v>
      </c>
    </row>
    <row r="66" spans="1:3" x14ac:dyDescent="0.35">
      <c r="A66" s="18">
        <f t="shared" si="0"/>
        <v>0.18297701176485479</v>
      </c>
      <c r="C66" s="3" t="s">
        <v>447</v>
      </c>
    </row>
    <row r="67" spans="1:3" x14ac:dyDescent="0.35">
      <c r="A67" s="18">
        <f t="shared" si="0"/>
        <v>0.18297701176485479</v>
      </c>
      <c r="C67" s="3" t="s">
        <v>448</v>
      </c>
    </row>
    <row r="68" spans="1:3" x14ac:dyDescent="0.35">
      <c r="A68" s="18">
        <f t="shared" si="0"/>
        <v>0.18297701176485479</v>
      </c>
      <c r="C68" s="3" t="s">
        <v>449</v>
      </c>
    </row>
    <row r="69" spans="1:3" x14ac:dyDescent="0.35">
      <c r="A69" s="18">
        <f t="shared" si="0"/>
        <v>0.18297701176485479</v>
      </c>
      <c r="C69" s="3" t="s">
        <v>450</v>
      </c>
    </row>
    <row r="70" spans="1:3" x14ac:dyDescent="0.35">
      <c r="A70" s="18">
        <f t="shared" si="0"/>
        <v>0.18297701176485479</v>
      </c>
      <c r="C70" s="3" t="s">
        <v>451</v>
      </c>
    </row>
    <row r="71" spans="1:3" x14ac:dyDescent="0.35">
      <c r="A71" s="18">
        <f t="shared" si="0"/>
        <v>0.18297701176485479</v>
      </c>
      <c r="C71" s="3" t="s">
        <v>452</v>
      </c>
    </row>
    <row r="72" spans="1:3" x14ac:dyDescent="0.35">
      <c r="A72" s="18">
        <f t="shared" si="0"/>
        <v>0.18297701176485479</v>
      </c>
      <c r="C72" s="3" t="s">
        <v>453</v>
      </c>
    </row>
    <row r="73" spans="1:3" x14ac:dyDescent="0.35">
      <c r="A73" s="18">
        <f t="shared" si="0"/>
        <v>0.18297701176485479</v>
      </c>
      <c r="C73" s="3" t="s">
        <v>454</v>
      </c>
    </row>
    <row r="74" spans="1:3" x14ac:dyDescent="0.35">
      <c r="A74" s="18">
        <f t="shared" si="0"/>
        <v>0.18297701176485479</v>
      </c>
      <c r="C74" s="3" t="s">
        <v>455</v>
      </c>
    </row>
    <row r="75" spans="1:3" x14ac:dyDescent="0.35">
      <c r="A75" s="18">
        <f t="shared" ref="A75:A131" si="1">A74 - (A74*EXP(A74)-$A$8)/((EXP(A74)*(A74+1) - (A74+2)*(A74*EXP(A74)-$A$8)/(2*A74+2)))</f>
        <v>0.18297701176485479</v>
      </c>
      <c r="C75" s="3" t="s">
        <v>456</v>
      </c>
    </row>
    <row r="76" spans="1:3" x14ac:dyDescent="0.35">
      <c r="A76" s="18">
        <f t="shared" si="1"/>
        <v>0.18297701176485479</v>
      </c>
      <c r="C76" s="3" t="s">
        <v>457</v>
      </c>
    </row>
    <row r="77" spans="1:3" x14ac:dyDescent="0.35">
      <c r="A77" s="18">
        <f t="shared" si="1"/>
        <v>0.18297701176485479</v>
      </c>
      <c r="C77" s="3" t="s">
        <v>458</v>
      </c>
    </row>
    <row r="78" spans="1:3" x14ac:dyDescent="0.35">
      <c r="A78" s="18">
        <f t="shared" si="1"/>
        <v>0.18297701176485479</v>
      </c>
      <c r="C78" s="3" t="s">
        <v>459</v>
      </c>
    </row>
    <row r="79" spans="1:3" x14ac:dyDescent="0.35">
      <c r="A79" s="18">
        <f t="shared" si="1"/>
        <v>0.18297701176485479</v>
      </c>
      <c r="C79" s="3" t="s">
        <v>460</v>
      </c>
    </row>
    <row r="80" spans="1:3" x14ac:dyDescent="0.35">
      <c r="A80" s="18">
        <f t="shared" si="1"/>
        <v>0.18297701176485479</v>
      </c>
      <c r="C80" s="3" t="s">
        <v>461</v>
      </c>
    </row>
    <row r="81" spans="1:3" x14ac:dyDescent="0.35">
      <c r="A81" s="18">
        <f t="shared" si="1"/>
        <v>0.18297701176485479</v>
      </c>
      <c r="C81" s="3" t="s">
        <v>462</v>
      </c>
    </row>
    <row r="82" spans="1:3" x14ac:dyDescent="0.35">
      <c r="A82" s="18">
        <f t="shared" si="1"/>
        <v>0.18297701176485479</v>
      </c>
      <c r="C82" s="3" t="s">
        <v>463</v>
      </c>
    </row>
    <row r="83" spans="1:3" x14ac:dyDescent="0.35">
      <c r="A83" s="18">
        <f t="shared" si="1"/>
        <v>0.18297701176485479</v>
      </c>
      <c r="C83" s="3" t="s">
        <v>464</v>
      </c>
    </row>
    <row r="84" spans="1:3" x14ac:dyDescent="0.35">
      <c r="A84" s="18">
        <f t="shared" si="1"/>
        <v>0.18297701176485479</v>
      </c>
      <c r="C84" s="3" t="s">
        <v>465</v>
      </c>
    </row>
    <row r="85" spans="1:3" x14ac:dyDescent="0.35">
      <c r="A85" s="18">
        <f t="shared" si="1"/>
        <v>0.18297701176485479</v>
      </c>
      <c r="C85" s="3" t="s">
        <v>466</v>
      </c>
    </row>
    <row r="86" spans="1:3" x14ac:dyDescent="0.35">
      <c r="A86" s="18">
        <f t="shared" si="1"/>
        <v>0.18297701176485479</v>
      </c>
      <c r="C86" s="3" t="s">
        <v>467</v>
      </c>
    </row>
    <row r="87" spans="1:3" x14ac:dyDescent="0.35">
      <c r="A87" s="18">
        <f t="shared" si="1"/>
        <v>0.18297701176485479</v>
      </c>
      <c r="C87" s="3" t="s">
        <v>468</v>
      </c>
    </row>
    <row r="88" spans="1:3" x14ac:dyDescent="0.35">
      <c r="A88" s="18">
        <f t="shared" si="1"/>
        <v>0.18297701176485479</v>
      </c>
      <c r="C88" s="3" t="s">
        <v>469</v>
      </c>
    </row>
    <row r="89" spans="1:3" x14ac:dyDescent="0.35">
      <c r="A89" s="18">
        <f t="shared" si="1"/>
        <v>0.18297701176485479</v>
      </c>
      <c r="C89" s="3" t="s">
        <v>470</v>
      </c>
    </row>
    <row r="90" spans="1:3" x14ac:dyDescent="0.35">
      <c r="A90" s="18">
        <f t="shared" si="1"/>
        <v>0.18297701176485479</v>
      </c>
      <c r="C90" s="3" t="s">
        <v>471</v>
      </c>
    </row>
    <row r="91" spans="1:3" x14ac:dyDescent="0.35">
      <c r="A91" s="18">
        <f t="shared" si="1"/>
        <v>0.18297701176485479</v>
      </c>
      <c r="C91" s="3" t="s">
        <v>472</v>
      </c>
    </row>
    <row r="92" spans="1:3" x14ac:dyDescent="0.35">
      <c r="A92" s="18">
        <f t="shared" si="1"/>
        <v>0.18297701176485479</v>
      </c>
      <c r="C92" s="3" t="s">
        <v>473</v>
      </c>
    </row>
    <row r="93" spans="1:3" x14ac:dyDescent="0.35">
      <c r="A93" s="18">
        <f t="shared" si="1"/>
        <v>0.18297701176485479</v>
      </c>
      <c r="C93" s="3" t="s">
        <v>474</v>
      </c>
    </row>
    <row r="94" spans="1:3" x14ac:dyDescent="0.35">
      <c r="A94" s="18">
        <f t="shared" si="1"/>
        <v>0.18297701176485479</v>
      </c>
      <c r="C94" s="3" t="s">
        <v>475</v>
      </c>
    </row>
    <row r="95" spans="1:3" x14ac:dyDescent="0.35">
      <c r="A95" s="18">
        <f t="shared" si="1"/>
        <v>0.18297701176485479</v>
      </c>
      <c r="C95" s="3" t="s">
        <v>476</v>
      </c>
    </row>
    <row r="96" spans="1:3" x14ac:dyDescent="0.35">
      <c r="A96" s="18">
        <f t="shared" si="1"/>
        <v>0.18297701176485479</v>
      </c>
      <c r="C96" s="3" t="s">
        <v>477</v>
      </c>
    </row>
    <row r="97" spans="1:3" x14ac:dyDescent="0.35">
      <c r="A97" s="18">
        <f t="shared" si="1"/>
        <v>0.18297701176485479</v>
      </c>
      <c r="C97" s="3" t="s">
        <v>478</v>
      </c>
    </row>
    <row r="98" spans="1:3" x14ac:dyDescent="0.35">
      <c r="A98" s="18">
        <f t="shared" si="1"/>
        <v>0.18297701176485479</v>
      </c>
      <c r="C98" s="3" t="s">
        <v>479</v>
      </c>
    </row>
    <row r="99" spans="1:3" x14ac:dyDescent="0.35">
      <c r="A99" s="18">
        <f t="shared" si="1"/>
        <v>0.18297701176485479</v>
      </c>
      <c r="C99" s="3" t="s">
        <v>480</v>
      </c>
    </row>
    <row r="100" spans="1:3" x14ac:dyDescent="0.35">
      <c r="A100" s="18">
        <f t="shared" si="1"/>
        <v>0.18297701176485479</v>
      </c>
      <c r="C100" s="3" t="s">
        <v>481</v>
      </c>
    </row>
    <row r="101" spans="1:3" x14ac:dyDescent="0.35">
      <c r="A101" s="18">
        <f t="shared" si="1"/>
        <v>0.18297701176485479</v>
      </c>
      <c r="C101" s="3" t="s">
        <v>482</v>
      </c>
    </row>
    <row r="102" spans="1:3" x14ac:dyDescent="0.35">
      <c r="A102" s="18">
        <f t="shared" si="1"/>
        <v>0.18297701176485479</v>
      </c>
      <c r="C102" s="3" t="s">
        <v>483</v>
      </c>
    </row>
    <row r="103" spans="1:3" x14ac:dyDescent="0.35">
      <c r="A103" s="18">
        <f t="shared" si="1"/>
        <v>0.18297701176485479</v>
      </c>
      <c r="C103" s="3" t="s">
        <v>484</v>
      </c>
    </row>
    <row r="104" spans="1:3" x14ac:dyDescent="0.35">
      <c r="A104" s="18">
        <f t="shared" si="1"/>
        <v>0.18297701176485479</v>
      </c>
      <c r="C104" s="3" t="s">
        <v>485</v>
      </c>
    </row>
    <row r="105" spans="1:3" x14ac:dyDescent="0.35">
      <c r="A105" s="18">
        <f t="shared" si="1"/>
        <v>0.18297701176485479</v>
      </c>
      <c r="C105" s="3" t="s">
        <v>486</v>
      </c>
    </row>
    <row r="106" spans="1:3" x14ac:dyDescent="0.35">
      <c r="A106" s="18">
        <f t="shared" si="1"/>
        <v>0.18297701176485479</v>
      </c>
      <c r="C106" s="3" t="s">
        <v>487</v>
      </c>
    </row>
    <row r="107" spans="1:3" x14ac:dyDescent="0.35">
      <c r="A107" s="18">
        <f t="shared" si="1"/>
        <v>0.18297701176485479</v>
      </c>
      <c r="C107" s="3" t="s">
        <v>488</v>
      </c>
    </row>
    <row r="108" spans="1:3" x14ac:dyDescent="0.35">
      <c r="A108" s="18">
        <f t="shared" si="1"/>
        <v>0.18297701176485479</v>
      </c>
      <c r="C108" s="3" t="s">
        <v>489</v>
      </c>
    </row>
    <row r="109" spans="1:3" x14ac:dyDescent="0.35">
      <c r="A109" s="18">
        <f t="shared" si="1"/>
        <v>0.18297701176485479</v>
      </c>
      <c r="C109" s="3" t="s">
        <v>490</v>
      </c>
    </row>
    <row r="110" spans="1:3" x14ac:dyDescent="0.35">
      <c r="A110" s="18">
        <f t="shared" si="1"/>
        <v>0.18297701176485479</v>
      </c>
      <c r="C110" s="3" t="s">
        <v>491</v>
      </c>
    </row>
    <row r="111" spans="1:3" x14ac:dyDescent="0.35">
      <c r="A111" s="18">
        <f t="shared" si="1"/>
        <v>0.18297701176485479</v>
      </c>
      <c r="C111" s="3" t="s">
        <v>492</v>
      </c>
    </row>
    <row r="112" spans="1:3" x14ac:dyDescent="0.35">
      <c r="A112" s="18">
        <f t="shared" si="1"/>
        <v>0.18297701176485479</v>
      </c>
      <c r="C112" s="3" t="s">
        <v>493</v>
      </c>
    </row>
    <row r="113" spans="1:3" x14ac:dyDescent="0.35">
      <c r="A113" s="18">
        <f t="shared" si="1"/>
        <v>0.18297701176485479</v>
      </c>
      <c r="C113" s="3" t="s">
        <v>494</v>
      </c>
    </row>
    <row r="114" spans="1:3" x14ac:dyDescent="0.35">
      <c r="A114" s="18">
        <f t="shared" si="1"/>
        <v>0.18297701176485479</v>
      </c>
      <c r="C114" s="3" t="s">
        <v>495</v>
      </c>
    </row>
    <row r="115" spans="1:3" x14ac:dyDescent="0.35">
      <c r="A115" s="18">
        <f t="shared" si="1"/>
        <v>0.18297701176485479</v>
      </c>
      <c r="C115" s="3" t="s">
        <v>496</v>
      </c>
    </row>
    <row r="116" spans="1:3" x14ac:dyDescent="0.35">
      <c r="A116" s="18">
        <f t="shared" si="1"/>
        <v>0.18297701176485479</v>
      </c>
      <c r="C116" s="3" t="s">
        <v>497</v>
      </c>
    </row>
    <row r="117" spans="1:3" x14ac:dyDescent="0.35">
      <c r="A117" s="18">
        <f t="shared" si="1"/>
        <v>0.18297701176485479</v>
      </c>
      <c r="C117" s="3" t="s">
        <v>498</v>
      </c>
    </row>
    <row r="118" spans="1:3" x14ac:dyDescent="0.35">
      <c r="A118" s="18">
        <f t="shared" si="1"/>
        <v>0.18297701176485479</v>
      </c>
      <c r="C118" s="3" t="s">
        <v>499</v>
      </c>
    </row>
    <row r="119" spans="1:3" x14ac:dyDescent="0.35">
      <c r="A119" s="18">
        <f t="shared" si="1"/>
        <v>0.18297701176485479</v>
      </c>
      <c r="C119" s="3" t="s">
        <v>500</v>
      </c>
    </row>
    <row r="120" spans="1:3" x14ac:dyDescent="0.35">
      <c r="A120" s="18">
        <f t="shared" si="1"/>
        <v>0.18297701176485479</v>
      </c>
      <c r="C120" s="3" t="s">
        <v>501</v>
      </c>
    </row>
    <row r="121" spans="1:3" x14ac:dyDescent="0.35">
      <c r="A121" s="18">
        <f t="shared" si="1"/>
        <v>0.18297701176485479</v>
      </c>
      <c r="C121" s="3" t="s">
        <v>502</v>
      </c>
    </row>
    <row r="122" spans="1:3" x14ac:dyDescent="0.35">
      <c r="A122" s="18">
        <f t="shared" si="1"/>
        <v>0.18297701176485479</v>
      </c>
      <c r="C122" s="3" t="s">
        <v>503</v>
      </c>
    </row>
    <row r="123" spans="1:3" x14ac:dyDescent="0.35">
      <c r="A123" s="18">
        <f t="shared" si="1"/>
        <v>0.18297701176485479</v>
      </c>
      <c r="C123" s="3" t="s">
        <v>504</v>
      </c>
    </row>
    <row r="124" spans="1:3" x14ac:dyDescent="0.35">
      <c r="A124" s="18">
        <f t="shared" si="1"/>
        <v>0.18297701176485479</v>
      </c>
      <c r="C124" s="3" t="s">
        <v>505</v>
      </c>
    </row>
    <row r="125" spans="1:3" x14ac:dyDescent="0.35">
      <c r="A125" s="18">
        <f t="shared" si="1"/>
        <v>0.18297701176485479</v>
      </c>
      <c r="C125" s="3" t="s">
        <v>506</v>
      </c>
    </row>
    <row r="126" spans="1:3" x14ac:dyDescent="0.35">
      <c r="A126" s="18">
        <f t="shared" si="1"/>
        <v>0.18297701176485479</v>
      </c>
      <c r="C126" s="3" t="s">
        <v>507</v>
      </c>
    </row>
    <row r="127" spans="1:3" x14ac:dyDescent="0.35">
      <c r="A127" s="18">
        <f t="shared" si="1"/>
        <v>0.18297701176485479</v>
      </c>
      <c r="C127" s="3" t="s">
        <v>508</v>
      </c>
    </row>
    <row r="128" spans="1:3" x14ac:dyDescent="0.35">
      <c r="A128" s="18">
        <f t="shared" si="1"/>
        <v>0.18297701176485479</v>
      </c>
      <c r="C128" s="3" t="s">
        <v>509</v>
      </c>
    </row>
    <row r="129" spans="1:3" x14ac:dyDescent="0.35">
      <c r="A129" s="18">
        <f t="shared" si="1"/>
        <v>0.18297701176485479</v>
      </c>
      <c r="C129" s="3" t="s">
        <v>510</v>
      </c>
    </row>
    <row r="130" spans="1:3" x14ac:dyDescent="0.35">
      <c r="A130" s="18">
        <f t="shared" si="1"/>
        <v>0.18297701176485479</v>
      </c>
      <c r="C130" s="3" t="s">
        <v>511</v>
      </c>
    </row>
    <row r="131" spans="1:3" x14ac:dyDescent="0.35">
      <c r="A131" s="18">
        <f t="shared" si="1"/>
        <v>0.18297701176485479</v>
      </c>
      <c r="C131" s="3" t="s">
        <v>512</v>
      </c>
    </row>
    <row r="132" spans="1:3" x14ac:dyDescent="0.35">
      <c r="A132" s="18">
        <f>-(A131-DemandPredictionModel!$C$5*marginalCost+1)/DemandPredictionModel!$C$5</f>
        <v>835.08154866392078</v>
      </c>
      <c r="C132" s="3" t="s">
        <v>513</v>
      </c>
    </row>
    <row r="133" spans="1:3" x14ac:dyDescent="0.35">
      <c r="A133" s="146">
        <f>EXP($A$7+$A$132*DemandPredictionModel!$C$5)/(EXP($A$7+$A$132*DemandPredictionModel!$C$5)+PredictionSolver!$E$3)*marketSize</f>
        <v>7733.75179505288</v>
      </c>
      <c r="C133" s="18" t="s">
        <v>230</v>
      </c>
    </row>
    <row r="134" spans="1:3" x14ac:dyDescent="0.35">
      <c r="A134" s="28">
        <f>($A$132-marginalCost)*$A$133</f>
        <v>6087093.3398325983</v>
      </c>
      <c r="C134" s="18" t="s">
        <v>233</v>
      </c>
    </row>
    <row r="135" spans="1:3" x14ac:dyDescent="0.35">
      <c r="A135" s="27"/>
      <c r="C135" s="18"/>
    </row>
    <row r="136" spans="1:3" ht="13.15" x14ac:dyDescent="0.4">
      <c r="A136" s="2" t="s">
        <v>514</v>
      </c>
    </row>
    <row r="137" spans="1:3" x14ac:dyDescent="0.35">
      <c r="A137">
        <f>IFERROR(MAX((-$A$7+LN($E$3*capacity/(marketSize-capacity)))/DemandPredictionModel!$C$5,0),0)</f>
        <v>0</v>
      </c>
      <c r="C137" s="3" t="s">
        <v>515</v>
      </c>
    </row>
    <row r="138" spans="1:3" x14ac:dyDescent="0.35">
      <c r="A138" s="146">
        <f>EXP($A$7+A137*DemandPredictionModel!$C$5)/(EXP($A$7+$A$137*DemandPredictionModel!C5)+$E$3)*marketSize</f>
        <v>19548.054208087338</v>
      </c>
      <c r="C138" s="18" t="s">
        <v>230</v>
      </c>
    </row>
    <row r="139" spans="1:3" x14ac:dyDescent="0.35">
      <c r="A139" s="28">
        <f>($A$137-marginalCost)*$A$138</f>
        <v>-938306.60198819218</v>
      </c>
      <c r="C139" s="18" t="s">
        <v>233</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96875" defaultRowHeight="12.75" x14ac:dyDescent="0.35"/>
  <cols>
    <col min="1" max="1" width="5" style="18" customWidth="1"/>
    <col min="2" max="62" width="11.1328125" style="18" customWidth="1"/>
    <col min="63" max="16384" width="8.796875" style="18"/>
  </cols>
  <sheetData>
    <row r="1" spans="1:62" x14ac:dyDescent="0.35">
      <c r="A1" s="18" t="s">
        <v>516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4">
      <c r="B2" s="232" t="s">
        <v>517</v>
      </c>
      <c r="C2" s="232"/>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2" t="s">
        <v>303</v>
      </c>
      <c r="BJ3" s="123" t="s">
        <v>519</v>
      </c>
    </row>
    <row r="4" spans="1:62" ht="13.15" x14ac:dyDescent="0.4">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ht="13.15" x14ac:dyDescent="0.4">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ht="13.15" x14ac:dyDescent="0.4">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ht="13.15" x14ac:dyDescent="0.4">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ht="13.15" x14ac:dyDescent="0.4">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ht="13.15" x14ac:dyDescent="0.4">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ht="13.15" x14ac:dyDescent="0.4">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ht="13.15" x14ac:dyDescent="0.4">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ht="13.15" x14ac:dyDescent="0.4">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ht="13.15" x14ac:dyDescent="0.4">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ht="13.15" x14ac:dyDescent="0.4">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ht="13.15" x14ac:dyDescent="0.4">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ht="13.15" x14ac:dyDescent="0.4">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ht="13.15" x14ac:dyDescent="0.4">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ht="13.15" x14ac:dyDescent="0.4">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ht="13.15" x14ac:dyDescent="0.4">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ht="13.15" x14ac:dyDescent="0.4">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ht="13.15" x14ac:dyDescent="0.4">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ht="13.15" x14ac:dyDescent="0.4">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ht="13.15" x14ac:dyDescent="0.4">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ht="13.15" x14ac:dyDescent="0.4">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ht="13.15" x14ac:dyDescent="0.4">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ht="13.15" x14ac:dyDescent="0.4">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ht="13.15" x14ac:dyDescent="0.4">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ht="13.15" x14ac:dyDescent="0.4">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ht="13.15" x14ac:dyDescent="0.4">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ht="13.15" x14ac:dyDescent="0.4">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ht="13.15" x14ac:dyDescent="0.4">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ht="13.15" x14ac:dyDescent="0.4">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ht="13.15" x14ac:dyDescent="0.4">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ht="13.15" x14ac:dyDescent="0.4">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ht="13.15" x14ac:dyDescent="0.4">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ht="13.15" x14ac:dyDescent="0.4">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ht="13.15" x14ac:dyDescent="0.4">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ht="13.15" x14ac:dyDescent="0.4">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ht="13.15" x14ac:dyDescent="0.4">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ht="13.15" x14ac:dyDescent="0.4">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ht="13.15" x14ac:dyDescent="0.4">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ht="13.15" x14ac:dyDescent="0.4">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ht="13.15" x14ac:dyDescent="0.4">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ht="13.15" x14ac:dyDescent="0.4">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ht="13.15" x14ac:dyDescent="0.4">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ht="13.15" x14ac:dyDescent="0.4">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ht="13.15" x14ac:dyDescent="0.4">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ht="13.15" x14ac:dyDescent="0.4">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ht="13.15" x14ac:dyDescent="0.4">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ht="13.15" x14ac:dyDescent="0.4">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ht="13.15" x14ac:dyDescent="0.4">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ht="13.15" x14ac:dyDescent="0.4">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ht="13.15" x14ac:dyDescent="0.4">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ht="13.15" x14ac:dyDescent="0.4">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ht="13.15" x14ac:dyDescent="0.4">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ht="13.15" x14ac:dyDescent="0.4">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ht="13.15" x14ac:dyDescent="0.4">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ht="13.15" x14ac:dyDescent="0.4">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ht="13.15" x14ac:dyDescent="0.4">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ht="13.15" x14ac:dyDescent="0.4">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ht="13.15" x14ac:dyDescent="0.4">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ht="13.15" x14ac:dyDescent="0.4">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ht="13.15" x14ac:dyDescent="0.4">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ht="13.15" x14ac:dyDescent="0.4">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ht="13.15" x14ac:dyDescent="0.4">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ht="13.15" x14ac:dyDescent="0.4">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ht="13.15" x14ac:dyDescent="0.4">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ht="13.15" x14ac:dyDescent="0.4">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ht="13.15" x14ac:dyDescent="0.4">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ht="13.15" x14ac:dyDescent="0.4">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ht="13.15" x14ac:dyDescent="0.4">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ht="13.15" x14ac:dyDescent="0.4">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ht="13.15" x14ac:dyDescent="0.4">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ht="13.15" x14ac:dyDescent="0.4">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ht="13.15" x14ac:dyDescent="0.4">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ht="13.15" x14ac:dyDescent="0.4">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ht="13.15" x14ac:dyDescent="0.4">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ht="13.15" x14ac:dyDescent="0.4">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ht="13.15" x14ac:dyDescent="0.4">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ht="13.15" x14ac:dyDescent="0.4">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ht="13.15" x14ac:dyDescent="0.4">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ht="13.15" x14ac:dyDescent="0.4">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ht="13.15" x14ac:dyDescent="0.4">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ht="13.15" x14ac:dyDescent="0.4">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ht="13.15" x14ac:dyDescent="0.4">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ht="13.15" x14ac:dyDescent="0.4">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ht="13.15" x14ac:dyDescent="0.4">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ht="13.15" x14ac:dyDescent="0.4">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ht="13.15" x14ac:dyDescent="0.4">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ht="13.15" x14ac:dyDescent="0.4">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ht="13.15" x14ac:dyDescent="0.4">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ht="13.15" x14ac:dyDescent="0.4">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4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3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35">
      <c r="A97" s="18">
        <v>2</v>
      </c>
    </row>
    <row r="98" spans="1:61" x14ac:dyDescent="0.35">
      <c r="A98" s="18">
        <v>3</v>
      </c>
    </row>
    <row r="99" spans="1:61" x14ac:dyDescent="0.3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35">
      <c r="A100" s="18">
        <v>5</v>
      </c>
    </row>
    <row r="101" spans="1:61" x14ac:dyDescent="0.35">
      <c r="A101" s="18">
        <v>6</v>
      </c>
    </row>
    <row r="102" spans="1:61" x14ac:dyDescent="0.3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35">
      <c r="A103" s="18">
        <v>8</v>
      </c>
    </row>
    <row r="104" spans="1:61" x14ac:dyDescent="0.35">
      <c r="A104" s="18">
        <v>9</v>
      </c>
    </row>
    <row r="105" spans="1:61" x14ac:dyDescent="0.3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35">
      <c r="A106" s="18">
        <v>11</v>
      </c>
    </row>
    <row r="107" spans="1:61" x14ac:dyDescent="0.35">
      <c r="A107" s="18">
        <v>12</v>
      </c>
    </row>
    <row r="108" spans="1:61" x14ac:dyDescent="0.3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35">
      <c r="A109" s="18">
        <v>14</v>
      </c>
    </row>
    <row r="110" spans="1:61" x14ac:dyDescent="0.35">
      <c r="A110" s="18">
        <v>15</v>
      </c>
    </row>
    <row r="111" spans="1:61" x14ac:dyDescent="0.3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35">
      <c r="A112" s="18">
        <v>17</v>
      </c>
    </row>
    <row r="113" spans="1:61" x14ac:dyDescent="0.35">
      <c r="A113" s="18">
        <v>18</v>
      </c>
    </row>
    <row r="114" spans="1:61" x14ac:dyDescent="0.3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35">
      <c r="A115" s="18">
        <v>20</v>
      </c>
    </row>
    <row r="116" spans="1:61" x14ac:dyDescent="0.35">
      <c r="A116" s="18">
        <v>21</v>
      </c>
    </row>
    <row r="117" spans="1:61" x14ac:dyDescent="0.3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35">
      <c r="A118" s="18">
        <v>23</v>
      </c>
    </row>
    <row r="119" spans="1:61" x14ac:dyDescent="0.35">
      <c r="A119" s="18">
        <v>24</v>
      </c>
    </row>
    <row r="120" spans="1:61" x14ac:dyDescent="0.3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35">
      <c r="A121" s="18">
        <v>26</v>
      </c>
    </row>
    <row r="122" spans="1:61" x14ac:dyDescent="0.35">
      <c r="A122" s="18">
        <v>27</v>
      </c>
    </row>
    <row r="123" spans="1:61" x14ac:dyDescent="0.3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35">
      <c r="A124" s="18">
        <v>29</v>
      </c>
    </row>
    <row r="125" spans="1:61" x14ac:dyDescent="0.35">
      <c r="A125" s="18">
        <v>30</v>
      </c>
    </row>
    <row r="126" spans="1:61" x14ac:dyDescent="0.3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35">
      <c r="A127" s="18">
        <v>32</v>
      </c>
    </row>
    <row r="128" spans="1:61" x14ac:dyDescent="0.35">
      <c r="A128" s="18">
        <v>33</v>
      </c>
    </row>
    <row r="129" spans="1:61" x14ac:dyDescent="0.3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35">
      <c r="A130" s="18">
        <v>35</v>
      </c>
    </row>
    <row r="131" spans="1:61" x14ac:dyDescent="0.35">
      <c r="A131" s="18">
        <v>36</v>
      </c>
    </row>
    <row r="132" spans="1:61" x14ac:dyDescent="0.3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35">
      <c r="A133" s="18">
        <v>38</v>
      </c>
    </row>
    <row r="134" spans="1:61" x14ac:dyDescent="0.35">
      <c r="A134" s="18">
        <v>39</v>
      </c>
    </row>
    <row r="135" spans="1:61" x14ac:dyDescent="0.3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35">
      <c r="A136" s="18">
        <v>41</v>
      </c>
    </row>
    <row r="137" spans="1:61" x14ac:dyDescent="0.35">
      <c r="A137" s="18">
        <v>42</v>
      </c>
    </row>
    <row r="138" spans="1:61" x14ac:dyDescent="0.3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35">
      <c r="A139" s="18">
        <v>44</v>
      </c>
    </row>
    <row r="140" spans="1:61" x14ac:dyDescent="0.35">
      <c r="A140" s="18">
        <v>45</v>
      </c>
    </row>
    <row r="141" spans="1:61" x14ac:dyDescent="0.3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35">
      <c r="A142" s="18">
        <v>47</v>
      </c>
    </row>
    <row r="143" spans="1:61" x14ac:dyDescent="0.35">
      <c r="A143" s="18">
        <v>48</v>
      </c>
    </row>
    <row r="144" spans="1:61" x14ac:dyDescent="0.3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35">
      <c r="A145" s="18">
        <v>50</v>
      </c>
    </row>
    <row r="146" spans="1:61" x14ac:dyDescent="0.35">
      <c r="A146" s="18">
        <v>51</v>
      </c>
    </row>
    <row r="147" spans="1:61" x14ac:dyDescent="0.3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35">
      <c r="A148" s="18">
        <v>53</v>
      </c>
    </row>
    <row r="149" spans="1:61" x14ac:dyDescent="0.35">
      <c r="A149" s="18">
        <v>54</v>
      </c>
    </row>
    <row r="150" spans="1:61" x14ac:dyDescent="0.3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35">
      <c r="A151" s="18">
        <v>56</v>
      </c>
    </row>
    <row r="152" spans="1:61" x14ac:dyDescent="0.35">
      <c r="A152" s="18">
        <v>57</v>
      </c>
    </row>
    <row r="153" spans="1:61" x14ac:dyDescent="0.3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35">
      <c r="A154" s="18">
        <v>59</v>
      </c>
    </row>
    <row r="155" spans="1:61" x14ac:dyDescent="0.35">
      <c r="A155" s="18">
        <v>60</v>
      </c>
    </row>
    <row r="156" spans="1:61" x14ac:dyDescent="0.3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35">
      <c r="A157" s="18">
        <v>62</v>
      </c>
    </row>
    <row r="158" spans="1:61" x14ac:dyDescent="0.35">
      <c r="A158" s="18">
        <v>63</v>
      </c>
    </row>
    <row r="159" spans="1:61" x14ac:dyDescent="0.3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35">
      <c r="A160" s="18">
        <v>65</v>
      </c>
    </row>
    <row r="161" spans="1:61" x14ac:dyDescent="0.35">
      <c r="A161" s="18">
        <v>66</v>
      </c>
    </row>
    <row r="162" spans="1:61" x14ac:dyDescent="0.3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35">
      <c r="A163" s="18">
        <v>68</v>
      </c>
    </row>
    <row r="164" spans="1:61" x14ac:dyDescent="0.35">
      <c r="A164" s="18">
        <v>69</v>
      </c>
    </row>
    <row r="165" spans="1:61" x14ac:dyDescent="0.3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35">
      <c r="A166" s="18">
        <v>71</v>
      </c>
    </row>
    <row r="167" spans="1:61" x14ac:dyDescent="0.35">
      <c r="A167" s="18">
        <v>72</v>
      </c>
    </row>
    <row r="168" spans="1:61" x14ac:dyDescent="0.3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35">
      <c r="A169" s="18">
        <v>74</v>
      </c>
    </row>
    <row r="170" spans="1:61" x14ac:dyDescent="0.35">
      <c r="A170" s="18">
        <v>75</v>
      </c>
    </row>
    <row r="171" spans="1:61" x14ac:dyDescent="0.3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35">
      <c r="A172" s="18">
        <v>77</v>
      </c>
    </row>
    <row r="173" spans="1:61" x14ac:dyDescent="0.35">
      <c r="A173" s="18">
        <v>78</v>
      </c>
    </row>
    <row r="174" spans="1:61" x14ac:dyDescent="0.3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35">
      <c r="A175" s="18">
        <v>80</v>
      </c>
    </row>
    <row r="176" spans="1:61" x14ac:dyDescent="0.35">
      <c r="A176" s="18">
        <v>81</v>
      </c>
    </row>
    <row r="177" spans="1:61" x14ac:dyDescent="0.3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35">
      <c r="A178" s="18">
        <v>83</v>
      </c>
    </row>
    <row r="179" spans="1:61" x14ac:dyDescent="0.35">
      <c r="A179" s="18">
        <v>84</v>
      </c>
    </row>
    <row r="180" spans="1:61" x14ac:dyDescent="0.3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35">
      <c r="A181" s="18">
        <v>86</v>
      </c>
    </row>
    <row r="182" spans="1:61" x14ac:dyDescent="0.35">
      <c r="A182" s="18">
        <v>87</v>
      </c>
    </row>
    <row r="183" spans="1:61" x14ac:dyDescent="0.3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35">
      <c r="A184" s="18">
        <v>89</v>
      </c>
    </row>
    <row r="185" spans="1:61" x14ac:dyDescent="0.3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96875" defaultRowHeight="12.75" x14ac:dyDescent="0.35"/>
  <cols>
    <col min="1" max="61" width="5" style="18" customWidth="1"/>
    <col min="62" max="16384" width="8.796875" style="18"/>
  </cols>
  <sheetData>
    <row r="1" spans="1:61" x14ac:dyDescent="0.35">
      <c r="A1" s="18" t="s">
        <v>520</v>
      </c>
      <c r="B1" s="19"/>
      <c r="C1" s="19"/>
      <c r="D1" s="19"/>
      <c r="E1" s="19"/>
      <c r="F1" s="19"/>
      <c r="G1" s="19"/>
      <c r="H1" s="19"/>
      <c r="I1" s="19"/>
      <c r="J1" s="19"/>
      <c r="K1" s="19"/>
      <c r="L1" s="19"/>
      <c r="M1" s="19"/>
      <c r="N1" s="19"/>
      <c r="O1" s="19" t="s">
        <v>521</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4">
      <c r="B2" s="20" t="s">
        <v>517</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3" t="s">
        <v>303</v>
      </c>
    </row>
    <row r="4" spans="1:61" ht="13.15" x14ac:dyDescent="0.4">
      <c r="A4" s="111">
        <v>1</v>
      </c>
      <c r="B4" s="114">
        <f t="shared" ref="B4:AG4" ca="1" si="0">B101</f>
        <v>10</v>
      </c>
      <c r="C4" s="114">
        <f t="shared" ca="1" si="0"/>
        <v>34</v>
      </c>
      <c r="D4" s="114">
        <f t="shared" ca="1" si="0"/>
        <v>20</v>
      </c>
      <c r="E4" s="114">
        <f t="shared" ca="1" si="0"/>
        <v>37</v>
      </c>
      <c r="F4" s="114">
        <f t="shared" ca="1" si="0"/>
        <v>38</v>
      </c>
      <c r="G4" s="114">
        <f t="shared" ca="1" si="0"/>
        <v>75</v>
      </c>
      <c r="H4" s="114">
        <f t="shared" ca="1" si="0"/>
        <v>33</v>
      </c>
      <c r="I4" s="114">
        <f t="shared" ca="1" si="0"/>
        <v>60</v>
      </c>
      <c r="J4" s="114">
        <f t="shared" ca="1" si="0"/>
        <v>74</v>
      </c>
      <c r="K4" s="114">
        <f t="shared" ca="1" si="0"/>
        <v>77</v>
      </c>
      <c r="L4" s="114">
        <f t="shared" ca="1" si="0"/>
        <v>78</v>
      </c>
      <c r="M4" s="114">
        <f t="shared" ca="1" si="0"/>
        <v>30</v>
      </c>
      <c r="N4" s="114">
        <f t="shared" ca="1" si="0"/>
        <v>27</v>
      </c>
      <c r="O4" s="114">
        <f t="shared" ca="1" si="0"/>
        <v>62</v>
      </c>
      <c r="P4" s="114">
        <f t="shared" ca="1" si="0"/>
        <v>8</v>
      </c>
      <c r="Q4" s="114">
        <f t="shared" ca="1" si="0"/>
        <v>50</v>
      </c>
      <c r="R4" s="114">
        <f t="shared" ca="1" si="0"/>
        <v>38</v>
      </c>
      <c r="S4" s="114">
        <f t="shared" ca="1" si="0"/>
        <v>77</v>
      </c>
      <c r="T4" s="114">
        <f t="shared" ca="1" si="0"/>
        <v>65</v>
      </c>
      <c r="U4" s="114">
        <f t="shared" ca="1" si="0"/>
        <v>22</v>
      </c>
      <c r="V4" s="114">
        <f t="shared" ca="1" si="0"/>
        <v>59</v>
      </c>
      <c r="W4" s="114">
        <f t="shared" ca="1" si="0"/>
        <v>34</v>
      </c>
      <c r="X4" s="114">
        <f t="shared" ca="1" si="0"/>
        <v>46</v>
      </c>
      <c r="Y4" s="114">
        <f t="shared" ca="1" si="0"/>
        <v>39</v>
      </c>
      <c r="Z4" s="114">
        <f t="shared" ca="1" si="0"/>
        <v>74</v>
      </c>
      <c r="AA4" s="114">
        <f t="shared" ca="1" si="0"/>
        <v>14</v>
      </c>
      <c r="AB4" s="114">
        <f t="shared" ca="1" si="0"/>
        <v>14</v>
      </c>
      <c r="AC4" s="114">
        <f t="shared" ca="1" si="0"/>
        <v>60</v>
      </c>
      <c r="AD4" s="114">
        <f t="shared" ca="1" si="0"/>
        <v>58</v>
      </c>
      <c r="AE4" s="114">
        <f t="shared" ca="1" si="0"/>
        <v>79</v>
      </c>
      <c r="AF4" s="114">
        <f t="shared" ca="1" si="0"/>
        <v>45</v>
      </c>
      <c r="AG4" s="114">
        <f t="shared" ca="1" si="0"/>
        <v>66</v>
      </c>
      <c r="AH4" s="114">
        <f t="shared" ref="AH4:BI4" ca="1" si="1">AH101</f>
        <v>28</v>
      </c>
      <c r="AI4" s="114">
        <f t="shared" ca="1" si="1"/>
        <v>78</v>
      </c>
      <c r="AJ4" s="114">
        <f t="shared" ca="1" si="1"/>
        <v>76</v>
      </c>
      <c r="AK4" s="114">
        <f t="shared" ca="1" si="1"/>
        <v>3</v>
      </c>
      <c r="AL4" s="114">
        <f t="shared" ca="1" si="1"/>
        <v>49</v>
      </c>
      <c r="AM4" s="114">
        <f t="shared" ca="1" si="1"/>
        <v>45</v>
      </c>
      <c r="AN4" s="114">
        <f t="shared" ca="1" si="1"/>
        <v>64</v>
      </c>
      <c r="AO4" s="114">
        <f t="shared" ca="1" si="1"/>
        <v>60</v>
      </c>
      <c r="AP4" s="114">
        <f t="shared" ca="1" si="1"/>
        <v>34</v>
      </c>
      <c r="AQ4" s="114">
        <f t="shared" ca="1" si="1"/>
        <v>74</v>
      </c>
      <c r="AR4" s="114">
        <f t="shared" ca="1" si="1"/>
        <v>24</v>
      </c>
      <c r="AS4" s="114">
        <f t="shared" ca="1" si="1"/>
        <v>68</v>
      </c>
      <c r="AT4" s="114">
        <f t="shared" ca="1" si="1"/>
        <v>74</v>
      </c>
      <c r="AU4" s="114">
        <f t="shared" ca="1" si="1"/>
        <v>16</v>
      </c>
      <c r="AV4" s="114">
        <f t="shared" ca="1" si="1"/>
        <v>5</v>
      </c>
      <c r="AW4" s="114">
        <f t="shared" ca="1" si="1"/>
        <v>2</v>
      </c>
      <c r="AX4" s="114">
        <f t="shared" ca="1" si="1"/>
        <v>61</v>
      </c>
      <c r="AY4" s="114">
        <f t="shared" ca="1" si="1"/>
        <v>45</v>
      </c>
      <c r="AZ4" s="114">
        <f t="shared" ca="1" si="1"/>
        <v>79</v>
      </c>
      <c r="BA4" s="114">
        <f t="shared" ca="1" si="1"/>
        <v>32</v>
      </c>
      <c r="BB4" s="114">
        <f t="shared" ca="1" si="1"/>
        <v>51</v>
      </c>
      <c r="BC4" s="114">
        <f t="shared" ca="1" si="1"/>
        <v>76</v>
      </c>
      <c r="BD4" s="114">
        <f t="shared" ca="1" si="1"/>
        <v>20</v>
      </c>
      <c r="BE4" s="114">
        <f t="shared" ca="1" si="1"/>
        <v>79</v>
      </c>
      <c r="BF4" s="114">
        <f t="shared" ca="1" si="1"/>
        <v>31</v>
      </c>
      <c r="BG4" s="114">
        <f t="shared" ca="1" si="1"/>
        <v>21</v>
      </c>
      <c r="BH4" s="114">
        <f t="shared" ca="1" si="1"/>
        <v>41</v>
      </c>
      <c r="BI4" s="115">
        <f t="shared" ca="1" si="1"/>
        <v>37</v>
      </c>
    </row>
    <row r="5" spans="1:61" ht="13.15" x14ac:dyDescent="0.4">
      <c r="A5" s="116">
        <v>2</v>
      </c>
      <c r="B5" s="117">
        <f t="shared" ref="B5:AG5" ca="1" si="2">IF(B102&gt;=B101,B102+1,B102)</f>
        <v>36</v>
      </c>
      <c r="C5" s="117">
        <f t="shared" ca="1" si="2"/>
        <v>26</v>
      </c>
      <c r="D5" s="117">
        <f t="shared" ca="1" si="2"/>
        <v>47</v>
      </c>
      <c r="E5" s="117">
        <f t="shared" ca="1" si="2"/>
        <v>19</v>
      </c>
      <c r="F5" s="117">
        <f t="shared" ca="1" si="2"/>
        <v>14</v>
      </c>
      <c r="G5" s="117">
        <f t="shared" ca="1" si="2"/>
        <v>28</v>
      </c>
      <c r="H5" s="117">
        <f t="shared" ca="1" si="2"/>
        <v>23</v>
      </c>
      <c r="I5" s="117">
        <f t="shared" ca="1" si="2"/>
        <v>26</v>
      </c>
      <c r="J5" s="117">
        <f t="shared" ca="1" si="2"/>
        <v>4</v>
      </c>
      <c r="K5" s="117">
        <f t="shared" ca="1" si="2"/>
        <v>62</v>
      </c>
      <c r="L5" s="117">
        <f t="shared" ca="1" si="2"/>
        <v>40</v>
      </c>
      <c r="M5" s="117">
        <f t="shared" ca="1" si="2"/>
        <v>53</v>
      </c>
      <c r="N5" s="117">
        <f t="shared" ca="1" si="2"/>
        <v>79</v>
      </c>
      <c r="O5" s="117">
        <f t="shared" ca="1" si="2"/>
        <v>53</v>
      </c>
      <c r="P5" s="117">
        <f t="shared" ca="1" si="2"/>
        <v>68</v>
      </c>
      <c r="Q5" s="117">
        <f t="shared" ca="1" si="2"/>
        <v>76</v>
      </c>
      <c r="R5" s="117">
        <f t="shared" ca="1" si="2"/>
        <v>33</v>
      </c>
      <c r="S5" s="117">
        <f t="shared" ca="1" si="2"/>
        <v>20</v>
      </c>
      <c r="T5" s="117">
        <f t="shared" ca="1" si="2"/>
        <v>41</v>
      </c>
      <c r="U5" s="117">
        <f t="shared" ca="1" si="2"/>
        <v>69</v>
      </c>
      <c r="V5" s="117">
        <f t="shared" ca="1" si="2"/>
        <v>52</v>
      </c>
      <c r="W5" s="117">
        <f t="shared" ca="1" si="2"/>
        <v>17</v>
      </c>
      <c r="X5" s="117">
        <f t="shared" ca="1" si="2"/>
        <v>21</v>
      </c>
      <c r="Y5" s="117">
        <f t="shared" ca="1" si="2"/>
        <v>30</v>
      </c>
      <c r="Z5" s="117">
        <f t="shared" ca="1" si="2"/>
        <v>39</v>
      </c>
      <c r="AA5" s="117">
        <f t="shared" ca="1" si="2"/>
        <v>12</v>
      </c>
      <c r="AB5" s="117">
        <f t="shared" ca="1" si="2"/>
        <v>10</v>
      </c>
      <c r="AC5" s="117">
        <f t="shared" ca="1" si="2"/>
        <v>22</v>
      </c>
      <c r="AD5" s="117">
        <f t="shared" ca="1" si="2"/>
        <v>29</v>
      </c>
      <c r="AE5" s="117">
        <f t="shared" ca="1" si="2"/>
        <v>46</v>
      </c>
      <c r="AF5" s="117">
        <f t="shared" ca="1" si="2"/>
        <v>28</v>
      </c>
      <c r="AG5" s="117">
        <f t="shared" ca="1" si="2"/>
        <v>46</v>
      </c>
      <c r="AH5" s="117">
        <f t="shared" ref="AH5:BI5" ca="1" si="3">IF(AH102&gt;=AH101,AH102+1,AH102)</f>
        <v>18</v>
      </c>
      <c r="AI5" s="117">
        <f t="shared" ca="1" si="3"/>
        <v>47</v>
      </c>
      <c r="AJ5" s="117">
        <f t="shared" ca="1" si="3"/>
        <v>55</v>
      </c>
      <c r="AK5" s="117">
        <f t="shared" ca="1" si="3"/>
        <v>65</v>
      </c>
      <c r="AL5" s="117">
        <f t="shared" ca="1" si="3"/>
        <v>38</v>
      </c>
      <c r="AM5" s="117">
        <f t="shared" ca="1" si="3"/>
        <v>64</v>
      </c>
      <c r="AN5" s="117">
        <f t="shared" ca="1" si="3"/>
        <v>20</v>
      </c>
      <c r="AO5" s="117">
        <f t="shared" ca="1" si="3"/>
        <v>77</v>
      </c>
      <c r="AP5" s="117">
        <f t="shared" ca="1" si="3"/>
        <v>69</v>
      </c>
      <c r="AQ5" s="117">
        <f t="shared" ca="1" si="3"/>
        <v>12</v>
      </c>
      <c r="AR5" s="117">
        <f t="shared" ca="1" si="3"/>
        <v>43</v>
      </c>
      <c r="AS5" s="117">
        <f t="shared" ca="1" si="3"/>
        <v>59</v>
      </c>
      <c r="AT5" s="117">
        <f t="shared" ca="1" si="3"/>
        <v>63</v>
      </c>
      <c r="AU5" s="117">
        <f t="shared" ca="1" si="3"/>
        <v>61</v>
      </c>
      <c r="AV5" s="117">
        <f t="shared" ca="1" si="3"/>
        <v>21</v>
      </c>
      <c r="AW5" s="117">
        <f t="shared" ca="1" si="3"/>
        <v>44</v>
      </c>
      <c r="AX5" s="117">
        <f t="shared" ca="1" si="3"/>
        <v>53</v>
      </c>
      <c r="AY5" s="117">
        <f t="shared" ca="1" si="3"/>
        <v>61</v>
      </c>
      <c r="AZ5" s="117">
        <f t="shared" ca="1" si="3"/>
        <v>53</v>
      </c>
      <c r="BA5" s="117">
        <f t="shared" ca="1" si="3"/>
        <v>1</v>
      </c>
      <c r="BB5" s="117">
        <f t="shared" ca="1" si="3"/>
        <v>58</v>
      </c>
      <c r="BC5" s="117">
        <f t="shared" ca="1" si="3"/>
        <v>51</v>
      </c>
      <c r="BD5" s="117">
        <f t="shared" ca="1" si="3"/>
        <v>62</v>
      </c>
      <c r="BE5" s="117">
        <f t="shared" ca="1" si="3"/>
        <v>77</v>
      </c>
      <c r="BF5" s="117">
        <f t="shared" ca="1" si="3"/>
        <v>27</v>
      </c>
      <c r="BG5" s="117">
        <f t="shared" ca="1" si="3"/>
        <v>36</v>
      </c>
      <c r="BH5" s="117">
        <f t="shared" ca="1" si="3"/>
        <v>56</v>
      </c>
      <c r="BI5" s="118">
        <f t="shared" ca="1" si="3"/>
        <v>66</v>
      </c>
    </row>
    <row r="6" spans="1:61" ht="13.15" x14ac:dyDescent="0.4">
      <c r="A6" s="116">
        <v>3</v>
      </c>
      <c r="B6" s="119">
        <f t="shared" ref="B6:AG6" ca="1" si="4">IF(B103&gt;=MIN(B4,B5),IF((B103+1)&gt;=MAX(B4,B5),B103+2,B103+1),B103)</f>
        <v>80</v>
      </c>
      <c r="C6" s="119">
        <f t="shared" ca="1" si="4"/>
        <v>36</v>
      </c>
      <c r="D6" s="119">
        <f t="shared" ca="1" si="4"/>
        <v>72</v>
      </c>
      <c r="E6" s="119">
        <f t="shared" ca="1" si="4"/>
        <v>68</v>
      </c>
      <c r="F6" s="119">
        <f t="shared" ca="1" si="4"/>
        <v>8</v>
      </c>
      <c r="G6" s="119">
        <f t="shared" ca="1" si="4"/>
        <v>26</v>
      </c>
      <c r="H6" s="119">
        <f t="shared" ca="1" si="4"/>
        <v>6</v>
      </c>
      <c r="I6" s="119">
        <f t="shared" ca="1" si="4"/>
        <v>54</v>
      </c>
      <c r="J6" s="119">
        <f t="shared" ca="1" si="4"/>
        <v>58</v>
      </c>
      <c r="K6" s="119">
        <f t="shared" ca="1" si="4"/>
        <v>37</v>
      </c>
      <c r="L6" s="119">
        <f t="shared" ca="1" si="4"/>
        <v>72</v>
      </c>
      <c r="M6" s="119">
        <f t="shared" ca="1" si="4"/>
        <v>49</v>
      </c>
      <c r="N6" s="119">
        <f t="shared" ca="1" si="4"/>
        <v>13</v>
      </c>
      <c r="O6" s="119">
        <f t="shared" ca="1" si="4"/>
        <v>78</v>
      </c>
      <c r="P6" s="119">
        <f t="shared" ca="1" si="4"/>
        <v>52</v>
      </c>
      <c r="Q6" s="119">
        <f t="shared" ca="1" si="4"/>
        <v>73</v>
      </c>
      <c r="R6" s="119">
        <f t="shared" ca="1" si="4"/>
        <v>16</v>
      </c>
      <c r="S6" s="119">
        <f t="shared" ca="1" si="4"/>
        <v>13</v>
      </c>
      <c r="T6" s="119">
        <f t="shared" ca="1" si="4"/>
        <v>2</v>
      </c>
      <c r="U6" s="119">
        <f t="shared" ca="1" si="4"/>
        <v>70</v>
      </c>
      <c r="V6" s="119">
        <f t="shared" ca="1" si="4"/>
        <v>66</v>
      </c>
      <c r="W6" s="119">
        <f t="shared" ca="1" si="4"/>
        <v>46</v>
      </c>
      <c r="X6" s="119">
        <f t="shared" ca="1" si="4"/>
        <v>15</v>
      </c>
      <c r="Y6" s="119">
        <f t="shared" ca="1" si="4"/>
        <v>17</v>
      </c>
      <c r="Z6" s="119">
        <f t="shared" ca="1" si="4"/>
        <v>31</v>
      </c>
      <c r="AA6" s="119">
        <f t="shared" ca="1" si="4"/>
        <v>36</v>
      </c>
      <c r="AB6" s="119">
        <f t="shared" ca="1" si="4"/>
        <v>77</v>
      </c>
      <c r="AC6" s="119">
        <f t="shared" ca="1" si="4"/>
        <v>45</v>
      </c>
      <c r="AD6" s="119">
        <f t="shared" ca="1" si="4"/>
        <v>74</v>
      </c>
      <c r="AE6" s="119">
        <f t="shared" ca="1" si="4"/>
        <v>17</v>
      </c>
      <c r="AF6" s="119">
        <f t="shared" ca="1" si="4"/>
        <v>12</v>
      </c>
      <c r="AG6" s="119">
        <f t="shared" ca="1" si="4"/>
        <v>39</v>
      </c>
      <c r="AH6" s="119">
        <f t="shared" ref="AH6:BI6" ca="1" si="5">IF(AH103&gt;=MIN(AH4,AH5),IF((AH103+1)&gt;=MAX(AH4,AH5),AH103+2,AH103+1),AH103)</f>
        <v>17</v>
      </c>
      <c r="AI6" s="119">
        <f t="shared" ca="1" si="5"/>
        <v>51</v>
      </c>
      <c r="AJ6" s="119">
        <f t="shared" ca="1" si="5"/>
        <v>43</v>
      </c>
      <c r="AK6" s="119">
        <f t="shared" ca="1" si="5"/>
        <v>54</v>
      </c>
      <c r="AL6" s="119">
        <f t="shared" ca="1" si="5"/>
        <v>50</v>
      </c>
      <c r="AM6" s="119">
        <f t="shared" ca="1" si="5"/>
        <v>14</v>
      </c>
      <c r="AN6" s="119">
        <f t="shared" ca="1" si="5"/>
        <v>73</v>
      </c>
      <c r="AO6" s="119">
        <f t="shared" ca="1" si="5"/>
        <v>44</v>
      </c>
      <c r="AP6" s="119">
        <f t="shared" ca="1" si="5"/>
        <v>45</v>
      </c>
      <c r="AQ6" s="119">
        <f t="shared" ca="1" si="5"/>
        <v>43</v>
      </c>
      <c r="AR6" s="119">
        <f t="shared" ca="1" si="5"/>
        <v>8</v>
      </c>
      <c r="AS6" s="119">
        <f t="shared" ca="1" si="5"/>
        <v>50</v>
      </c>
      <c r="AT6" s="119">
        <f t="shared" ca="1" si="5"/>
        <v>39</v>
      </c>
      <c r="AU6" s="119">
        <f t="shared" ca="1" si="5"/>
        <v>67</v>
      </c>
      <c r="AV6" s="119">
        <f t="shared" ca="1" si="5"/>
        <v>31</v>
      </c>
      <c r="AW6" s="119">
        <f t="shared" ca="1" si="5"/>
        <v>25</v>
      </c>
      <c r="AX6" s="119">
        <f t="shared" ca="1" si="5"/>
        <v>48</v>
      </c>
      <c r="AY6" s="119">
        <f t="shared" ca="1" si="5"/>
        <v>34</v>
      </c>
      <c r="AZ6" s="119">
        <f t="shared" ca="1" si="5"/>
        <v>16</v>
      </c>
      <c r="BA6" s="119">
        <f t="shared" ca="1" si="5"/>
        <v>77</v>
      </c>
      <c r="BB6" s="119">
        <f t="shared" ca="1" si="5"/>
        <v>32</v>
      </c>
      <c r="BC6" s="119">
        <f t="shared" ca="1" si="5"/>
        <v>32</v>
      </c>
      <c r="BD6" s="119">
        <f t="shared" ca="1" si="5"/>
        <v>52</v>
      </c>
      <c r="BE6" s="119">
        <f t="shared" ca="1" si="5"/>
        <v>66</v>
      </c>
      <c r="BF6" s="119">
        <f t="shared" ca="1" si="5"/>
        <v>34</v>
      </c>
      <c r="BG6" s="119">
        <f t="shared" ca="1" si="5"/>
        <v>57</v>
      </c>
      <c r="BH6" s="119">
        <f t="shared" ca="1" si="5"/>
        <v>53</v>
      </c>
      <c r="BI6" s="120">
        <f t="shared" ca="1" si="5"/>
        <v>7</v>
      </c>
    </row>
    <row r="7" spans="1:61" ht="13.15" x14ac:dyDescent="0.4">
      <c r="A7" s="116">
        <v>4</v>
      </c>
      <c r="B7" s="117">
        <f t="shared" ref="B7:AG7" ca="1" si="6">B104</f>
        <v>76</v>
      </c>
      <c r="C7" s="117">
        <f t="shared" ca="1" si="6"/>
        <v>33</v>
      </c>
      <c r="D7" s="117">
        <f t="shared" ca="1" si="6"/>
        <v>11</v>
      </c>
      <c r="E7" s="117">
        <f t="shared" ca="1" si="6"/>
        <v>31</v>
      </c>
      <c r="F7" s="117">
        <f t="shared" ca="1" si="6"/>
        <v>62</v>
      </c>
      <c r="G7" s="117">
        <f t="shared" ca="1" si="6"/>
        <v>47</v>
      </c>
      <c r="H7" s="117">
        <f t="shared" ca="1" si="6"/>
        <v>66</v>
      </c>
      <c r="I7" s="117">
        <f t="shared" ca="1" si="6"/>
        <v>13</v>
      </c>
      <c r="J7" s="117">
        <f t="shared" ca="1" si="6"/>
        <v>71</v>
      </c>
      <c r="K7" s="117">
        <f t="shared" ca="1" si="6"/>
        <v>46</v>
      </c>
      <c r="L7" s="117">
        <f t="shared" ca="1" si="6"/>
        <v>58</v>
      </c>
      <c r="M7" s="117">
        <f t="shared" ca="1" si="6"/>
        <v>67</v>
      </c>
      <c r="N7" s="117">
        <f t="shared" ca="1" si="6"/>
        <v>42</v>
      </c>
      <c r="O7" s="117">
        <f t="shared" ca="1" si="6"/>
        <v>61</v>
      </c>
      <c r="P7" s="117">
        <f t="shared" ca="1" si="6"/>
        <v>64</v>
      </c>
      <c r="Q7" s="117">
        <f t="shared" ca="1" si="6"/>
        <v>43</v>
      </c>
      <c r="R7" s="117">
        <f t="shared" ca="1" si="6"/>
        <v>45</v>
      </c>
      <c r="S7" s="117">
        <f t="shared" ca="1" si="6"/>
        <v>17</v>
      </c>
      <c r="T7" s="117">
        <f t="shared" ca="1" si="6"/>
        <v>7</v>
      </c>
      <c r="U7" s="117">
        <f t="shared" ca="1" si="6"/>
        <v>12</v>
      </c>
      <c r="V7" s="117">
        <f t="shared" ca="1" si="6"/>
        <v>78</v>
      </c>
      <c r="W7" s="117">
        <f t="shared" ca="1" si="6"/>
        <v>75</v>
      </c>
      <c r="X7" s="117">
        <f t="shared" ca="1" si="6"/>
        <v>15</v>
      </c>
      <c r="Y7" s="117">
        <f t="shared" ca="1" si="6"/>
        <v>7</v>
      </c>
      <c r="Z7" s="117">
        <f t="shared" ca="1" si="6"/>
        <v>59</v>
      </c>
      <c r="AA7" s="117">
        <f t="shared" ca="1" si="6"/>
        <v>14</v>
      </c>
      <c r="AB7" s="117">
        <f t="shared" ca="1" si="6"/>
        <v>19</v>
      </c>
      <c r="AC7" s="117">
        <f t="shared" ca="1" si="6"/>
        <v>33</v>
      </c>
      <c r="AD7" s="117">
        <f t="shared" ca="1" si="6"/>
        <v>27</v>
      </c>
      <c r="AE7" s="117">
        <f t="shared" ca="1" si="6"/>
        <v>74</v>
      </c>
      <c r="AF7" s="117">
        <f t="shared" ca="1" si="6"/>
        <v>67</v>
      </c>
      <c r="AG7" s="117">
        <f t="shared" ca="1" si="6"/>
        <v>8</v>
      </c>
      <c r="AH7" s="117">
        <f t="shared" ref="AH7:BI7" ca="1" si="7">AH104</f>
        <v>52</v>
      </c>
      <c r="AI7" s="117">
        <f t="shared" ca="1" si="7"/>
        <v>64</v>
      </c>
      <c r="AJ7" s="117">
        <f t="shared" ca="1" si="7"/>
        <v>10</v>
      </c>
      <c r="AK7" s="117">
        <f t="shared" ca="1" si="7"/>
        <v>57</v>
      </c>
      <c r="AL7" s="117">
        <f t="shared" ca="1" si="7"/>
        <v>10</v>
      </c>
      <c r="AM7" s="117">
        <f t="shared" ca="1" si="7"/>
        <v>79</v>
      </c>
      <c r="AN7" s="117">
        <f t="shared" ca="1" si="7"/>
        <v>23</v>
      </c>
      <c r="AO7" s="117">
        <f t="shared" ca="1" si="7"/>
        <v>40</v>
      </c>
      <c r="AP7" s="117">
        <f t="shared" ca="1" si="7"/>
        <v>34</v>
      </c>
      <c r="AQ7" s="117">
        <f t="shared" ca="1" si="7"/>
        <v>22</v>
      </c>
      <c r="AR7" s="117">
        <f t="shared" ca="1" si="7"/>
        <v>7</v>
      </c>
      <c r="AS7" s="117">
        <f t="shared" ca="1" si="7"/>
        <v>25</v>
      </c>
      <c r="AT7" s="117">
        <f t="shared" ca="1" si="7"/>
        <v>30</v>
      </c>
      <c r="AU7" s="117">
        <f t="shared" ca="1" si="7"/>
        <v>50</v>
      </c>
      <c r="AV7" s="117">
        <f t="shared" ca="1" si="7"/>
        <v>48</v>
      </c>
      <c r="AW7" s="117">
        <f t="shared" ca="1" si="7"/>
        <v>81</v>
      </c>
      <c r="AX7" s="117">
        <f t="shared" ca="1" si="7"/>
        <v>8</v>
      </c>
      <c r="AY7" s="117">
        <f t="shared" ca="1" si="7"/>
        <v>43</v>
      </c>
      <c r="AZ7" s="117">
        <f t="shared" ca="1" si="7"/>
        <v>19</v>
      </c>
      <c r="BA7" s="117">
        <f t="shared" ca="1" si="7"/>
        <v>25</v>
      </c>
      <c r="BB7" s="117">
        <f t="shared" ca="1" si="7"/>
        <v>14</v>
      </c>
      <c r="BC7" s="117">
        <f t="shared" ca="1" si="7"/>
        <v>26</v>
      </c>
      <c r="BD7" s="117">
        <f t="shared" ca="1" si="7"/>
        <v>56</v>
      </c>
      <c r="BE7" s="117">
        <f t="shared" ca="1" si="7"/>
        <v>11</v>
      </c>
      <c r="BF7" s="117">
        <f t="shared" ca="1" si="7"/>
        <v>8</v>
      </c>
      <c r="BG7" s="117">
        <f t="shared" ca="1" si="7"/>
        <v>51</v>
      </c>
      <c r="BH7" s="117">
        <f t="shared" ca="1" si="7"/>
        <v>76</v>
      </c>
      <c r="BI7" s="118">
        <f t="shared" ca="1" si="7"/>
        <v>22</v>
      </c>
    </row>
    <row r="8" spans="1:61" ht="13.15" x14ac:dyDescent="0.4">
      <c r="A8" s="116">
        <v>5</v>
      </c>
      <c r="B8" s="119">
        <f t="shared" ref="B8:AG8" ca="1" si="8">IF(B105&gt;=B104,B105+1,B105)</f>
        <v>13</v>
      </c>
      <c r="C8" s="119">
        <f t="shared" ca="1" si="8"/>
        <v>41</v>
      </c>
      <c r="D8" s="119">
        <f t="shared" ca="1" si="8"/>
        <v>36</v>
      </c>
      <c r="E8" s="119">
        <f t="shared" ca="1" si="8"/>
        <v>80</v>
      </c>
      <c r="F8" s="119">
        <f t="shared" ca="1" si="8"/>
        <v>67</v>
      </c>
      <c r="G8" s="119">
        <f t="shared" ca="1" si="8"/>
        <v>65</v>
      </c>
      <c r="H8" s="119">
        <f t="shared" ca="1" si="8"/>
        <v>49</v>
      </c>
      <c r="I8" s="119">
        <f t="shared" ca="1" si="8"/>
        <v>70</v>
      </c>
      <c r="J8" s="119">
        <f t="shared" ca="1" si="8"/>
        <v>33</v>
      </c>
      <c r="K8" s="119">
        <f t="shared" ca="1" si="8"/>
        <v>76</v>
      </c>
      <c r="L8" s="119">
        <f t="shared" ca="1" si="8"/>
        <v>4</v>
      </c>
      <c r="M8" s="119">
        <f t="shared" ca="1" si="8"/>
        <v>6</v>
      </c>
      <c r="N8" s="119">
        <f t="shared" ca="1" si="8"/>
        <v>67</v>
      </c>
      <c r="O8" s="119">
        <f t="shared" ca="1" si="8"/>
        <v>59</v>
      </c>
      <c r="P8" s="119">
        <f t="shared" ca="1" si="8"/>
        <v>14</v>
      </c>
      <c r="Q8" s="119">
        <f t="shared" ca="1" si="8"/>
        <v>5</v>
      </c>
      <c r="R8" s="119">
        <f t="shared" ca="1" si="8"/>
        <v>17</v>
      </c>
      <c r="S8" s="119">
        <f t="shared" ca="1" si="8"/>
        <v>71</v>
      </c>
      <c r="T8" s="119">
        <f t="shared" ca="1" si="8"/>
        <v>50</v>
      </c>
      <c r="U8" s="119">
        <f t="shared" ca="1" si="8"/>
        <v>58</v>
      </c>
      <c r="V8" s="119">
        <f t="shared" ca="1" si="8"/>
        <v>11</v>
      </c>
      <c r="W8" s="119">
        <f t="shared" ca="1" si="8"/>
        <v>41</v>
      </c>
      <c r="X8" s="119">
        <f t="shared" ca="1" si="8"/>
        <v>21</v>
      </c>
      <c r="Y8" s="119">
        <f t="shared" ca="1" si="8"/>
        <v>21</v>
      </c>
      <c r="Z8" s="119">
        <f t="shared" ca="1" si="8"/>
        <v>37</v>
      </c>
      <c r="AA8" s="119">
        <f t="shared" ca="1" si="8"/>
        <v>69</v>
      </c>
      <c r="AB8" s="119">
        <f t="shared" ca="1" si="8"/>
        <v>33</v>
      </c>
      <c r="AC8" s="119">
        <f t="shared" ca="1" si="8"/>
        <v>57</v>
      </c>
      <c r="AD8" s="119">
        <f t="shared" ca="1" si="8"/>
        <v>39</v>
      </c>
      <c r="AE8" s="119">
        <f t="shared" ca="1" si="8"/>
        <v>41</v>
      </c>
      <c r="AF8" s="119">
        <f t="shared" ca="1" si="8"/>
        <v>8</v>
      </c>
      <c r="AG8" s="119">
        <f t="shared" ca="1" si="8"/>
        <v>11</v>
      </c>
      <c r="AH8" s="119">
        <f t="shared" ref="AH8:BI8" ca="1" si="9">IF(AH105&gt;=AH104,AH105+1,AH105)</f>
        <v>16</v>
      </c>
      <c r="AI8" s="119">
        <f t="shared" ca="1" si="9"/>
        <v>73</v>
      </c>
      <c r="AJ8" s="119">
        <f t="shared" ca="1" si="9"/>
        <v>55</v>
      </c>
      <c r="AK8" s="119">
        <f t="shared" ca="1" si="9"/>
        <v>34</v>
      </c>
      <c r="AL8" s="119">
        <f t="shared" ca="1" si="9"/>
        <v>60</v>
      </c>
      <c r="AM8" s="119">
        <f t="shared" ca="1" si="9"/>
        <v>81</v>
      </c>
      <c r="AN8" s="119">
        <f t="shared" ca="1" si="9"/>
        <v>13</v>
      </c>
      <c r="AO8" s="119">
        <f t="shared" ca="1" si="9"/>
        <v>44</v>
      </c>
      <c r="AP8" s="119">
        <f t="shared" ca="1" si="9"/>
        <v>64</v>
      </c>
      <c r="AQ8" s="119">
        <f t="shared" ca="1" si="9"/>
        <v>43</v>
      </c>
      <c r="AR8" s="119">
        <f t="shared" ca="1" si="9"/>
        <v>18</v>
      </c>
      <c r="AS8" s="119">
        <f t="shared" ca="1" si="9"/>
        <v>67</v>
      </c>
      <c r="AT8" s="119">
        <f t="shared" ca="1" si="9"/>
        <v>40</v>
      </c>
      <c r="AU8" s="119">
        <f t="shared" ca="1" si="9"/>
        <v>24</v>
      </c>
      <c r="AV8" s="119">
        <f t="shared" ca="1" si="9"/>
        <v>39</v>
      </c>
      <c r="AW8" s="119">
        <f t="shared" ca="1" si="9"/>
        <v>23</v>
      </c>
      <c r="AX8" s="119">
        <f t="shared" ca="1" si="9"/>
        <v>31</v>
      </c>
      <c r="AY8" s="119">
        <f t="shared" ca="1" si="9"/>
        <v>59</v>
      </c>
      <c r="AZ8" s="119">
        <f t="shared" ca="1" si="9"/>
        <v>39</v>
      </c>
      <c r="BA8" s="119">
        <f t="shared" ca="1" si="9"/>
        <v>32</v>
      </c>
      <c r="BB8" s="119">
        <f t="shared" ca="1" si="9"/>
        <v>70</v>
      </c>
      <c r="BC8" s="119">
        <f t="shared" ca="1" si="9"/>
        <v>64</v>
      </c>
      <c r="BD8" s="119">
        <f t="shared" ca="1" si="9"/>
        <v>14</v>
      </c>
      <c r="BE8" s="119">
        <f t="shared" ca="1" si="9"/>
        <v>5</v>
      </c>
      <c r="BF8" s="119">
        <f t="shared" ca="1" si="9"/>
        <v>30</v>
      </c>
      <c r="BG8" s="119">
        <f t="shared" ca="1" si="9"/>
        <v>54</v>
      </c>
      <c r="BH8" s="119">
        <f t="shared" ca="1" si="9"/>
        <v>47</v>
      </c>
      <c r="BI8" s="120">
        <f t="shared" ca="1" si="9"/>
        <v>26</v>
      </c>
    </row>
    <row r="9" spans="1:61" ht="13.15" x14ac:dyDescent="0.4">
      <c r="A9" s="116">
        <v>6</v>
      </c>
      <c r="B9" s="117">
        <f t="shared" ref="B9:AG9" ca="1" si="10">IF(B106&gt;=MIN(B7,B8),IF((B106+1)&gt;=MAX(B7,B8),B106+2,B106+1),B106)</f>
        <v>11</v>
      </c>
      <c r="C9" s="117">
        <f t="shared" ca="1" si="10"/>
        <v>74</v>
      </c>
      <c r="D9" s="117">
        <f t="shared" ca="1" si="10"/>
        <v>43</v>
      </c>
      <c r="E9" s="117">
        <f t="shared" ca="1" si="10"/>
        <v>3</v>
      </c>
      <c r="F9" s="117">
        <f t="shared" ca="1" si="10"/>
        <v>59</v>
      </c>
      <c r="G9" s="117">
        <f t="shared" ca="1" si="10"/>
        <v>69</v>
      </c>
      <c r="H9" s="117">
        <f t="shared" ca="1" si="10"/>
        <v>55</v>
      </c>
      <c r="I9" s="117">
        <f t="shared" ca="1" si="10"/>
        <v>7</v>
      </c>
      <c r="J9" s="117">
        <f t="shared" ca="1" si="10"/>
        <v>59</v>
      </c>
      <c r="K9" s="117">
        <f t="shared" ca="1" si="10"/>
        <v>29</v>
      </c>
      <c r="L9" s="117">
        <f t="shared" ca="1" si="10"/>
        <v>60</v>
      </c>
      <c r="M9" s="117">
        <f t="shared" ca="1" si="10"/>
        <v>58</v>
      </c>
      <c r="N9" s="117">
        <f t="shared" ca="1" si="10"/>
        <v>8</v>
      </c>
      <c r="O9" s="117">
        <f t="shared" ca="1" si="10"/>
        <v>36</v>
      </c>
      <c r="P9" s="117">
        <f t="shared" ca="1" si="10"/>
        <v>66</v>
      </c>
      <c r="Q9" s="117">
        <f t="shared" ca="1" si="10"/>
        <v>40</v>
      </c>
      <c r="R9" s="117">
        <f t="shared" ca="1" si="10"/>
        <v>56</v>
      </c>
      <c r="S9" s="117">
        <f t="shared" ca="1" si="10"/>
        <v>50</v>
      </c>
      <c r="T9" s="117">
        <f t="shared" ca="1" si="10"/>
        <v>10</v>
      </c>
      <c r="U9" s="117">
        <f t="shared" ca="1" si="10"/>
        <v>32</v>
      </c>
      <c r="V9" s="117">
        <f t="shared" ca="1" si="10"/>
        <v>79</v>
      </c>
      <c r="W9" s="117">
        <f t="shared" ca="1" si="10"/>
        <v>22</v>
      </c>
      <c r="X9" s="117">
        <f t="shared" ca="1" si="10"/>
        <v>18</v>
      </c>
      <c r="Y9" s="117">
        <f t="shared" ca="1" si="10"/>
        <v>50</v>
      </c>
      <c r="Z9" s="117">
        <f t="shared" ca="1" si="10"/>
        <v>17</v>
      </c>
      <c r="AA9" s="117">
        <f t="shared" ca="1" si="10"/>
        <v>58</v>
      </c>
      <c r="AB9" s="117">
        <f t="shared" ca="1" si="10"/>
        <v>16</v>
      </c>
      <c r="AC9" s="117">
        <f t="shared" ca="1" si="10"/>
        <v>70</v>
      </c>
      <c r="AD9" s="117">
        <f t="shared" ca="1" si="10"/>
        <v>8</v>
      </c>
      <c r="AE9" s="117">
        <f t="shared" ca="1" si="10"/>
        <v>9</v>
      </c>
      <c r="AF9" s="117">
        <f t="shared" ca="1" si="10"/>
        <v>34</v>
      </c>
      <c r="AG9" s="117">
        <f t="shared" ca="1" si="10"/>
        <v>73</v>
      </c>
      <c r="AH9" s="117">
        <f t="shared" ref="AH9:BI9" ca="1" si="11">IF(AH106&gt;=MIN(AH7,AH8),IF((AH106+1)&gt;=MAX(AH7,AH8),AH106+2,AH106+1),AH106)</f>
        <v>18</v>
      </c>
      <c r="AI9" s="117">
        <f t="shared" ca="1" si="11"/>
        <v>45</v>
      </c>
      <c r="AJ9" s="117">
        <f t="shared" ca="1" si="11"/>
        <v>8</v>
      </c>
      <c r="AK9" s="117">
        <f t="shared" ca="1" si="11"/>
        <v>63</v>
      </c>
      <c r="AL9" s="117">
        <f t="shared" ca="1" si="11"/>
        <v>66</v>
      </c>
      <c r="AM9" s="117">
        <f t="shared" ca="1" si="11"/>
        <v>18</v>
      </c>
      <c r="AN9" s="117">
        <f t="shared" ca="1" si="11"/>
        <v>38</v>
      </c>
      <c r="AO9" s="117">
        <f t="shared" ca="1" si="11"/>
        <v>51</v>
      </c>
      <c r="AP9" s="117">
        <f t="shared" ca="1" si="11"/>
        <v>65</v>
      </c>
      <c r="AQ9" s="117">
        <f t="shared" ca="1" si="11"/>
        <v>2</v>
      </c>
      <c r="AR9" s="117">
        <f t="shared" ca="1" si="11"/>
        <v>13</v>
      </c>
      <c r="AS9" s="117">
        <f t="shared" ca="1" si="11"/>
        <v>54</v>
      </c>
      <c r="AT9" s="117">
        <f t="shared" ca="1" si="11"/>
        <v>65</v>
      </c>
      <c r="AU9" s="117">
        <f t="shared" ca="1" si="11"/>
        <v>20</v>
      </c>
      <c r="AV9" s="117">
        <f t="shared" ca="1" si="11"/>
        <v>37</v>
      </c>
      <c r="AW9" s="117">
        <f t="shared" ca="1" si="11"/>
        <v>43</v>
      </c>
      <c r="AX9" s="117">
        <f t="shared" ca="1" si="11"/>
        <v>30</v>
      </c>
      <c r="AY9" s="117">
        <f t="shared" ca="1" si="11"/>
        <v>44</v>
      </c>
      <c r="AZ9" s="117">
        <f t="shared" ca="1" si="11"/>
        <v>7</v>
      </c>
      <c r="BA9" s="117">
        <f t="shared" ca="1" si="11"/>
        <v>65</v>
      </c>
      <c r="BB9" s="117">
        <f t="shared" ca="1" si="11"/>
        <v>47</v>
      </c>
      <c r="BC9" s="117">
        <f t="shared" ca="1" si="11"/>
        <v>8</v>
      </c>
      <c r="BD9" s="117">
        <f t="shared" ca="1" si="11"/>
        <v>48</v>
      </c>
      <c r="BE9" s="117">
        <f t="shared" ca="1" si="11"/>
        <v>17</v>
      </c>
      <c r="BF9" s="117">
        <f t="shared" ca="1" si="11"/>
        <v>15</v>
      </c>
      <c r="BG9" s="117">
        <f t="shared" ca="1" si="11"/>
        <v>79</v>
      </c>
      <c r="BH9" s="117">
        <f t="shared" ca="1" si="11"/>
        <v>19</v>
      </c>
      <c r="BI9" s="118">
        <f t="shared" ca="1" si="11"/>
        <v>27</v>
      </c>
    </row>
    <row r="10" spans="1:61" ht="13.15" x14ac:dyDescent="0.4">
      <c r="A10" s="116">
        <v>7</v>
      </c>
      <c r="B10" s="119">
        <f t="shared" ref="B10:AG10" ca="1" si="12">B107</f>
        <v>41</v>
      </c>
      <c r="C10" s="119">
        <f t="shared" ca="1" si="12"/>
        <v>53</v>
      </c>
      <c r="D10" s="119">
        <f t="shared" ca="1" si="12"/>
        <v>22</v>
      </c>
      <c r="E10" s="119">
        <f t="shared" ca="1" si="12"/>
        <v>46</v>
      </c>
      <c r="F10" s="119">
        <f t="shared" ca="1" si="12"/>
        <v>7</v>
      </c>
      <c r="G10" s="119">
        <f t="shared" ca="1" si="12"/>
        <v>51</v>
      </c>
      <c r="H10" s="119">
        <f t="shared" ca="1" si="12"/>
        <v>71</v>
      </c>
      <c r="I10" s="119">
        <f t="shared" ca="1" si="12"/>
        <v>22</v>
      </c>
      <c r="J10" s="119">
        <f t="shared" ca="1" si="12"/>
        <v>45</v>
      </c>
      <c r="K10" s="119">
        <f t="shared" ca="1" si="12"/>
        <v>12</v>
      </c>
      <c r="L10" s="119">
        <f t="shared" ca="1" si="12"/>
        <v>50</v>
      </c>
      <c r="M10" s="119">
        <f t="shared" ca="1" si="12"/>
        <v>77</v>
      </c>
      <c r="N10" s="119">
        <f t="shared" ca="1" si="12"/>
        <v>17</v>
      </c>
      <c r="O10" s="119">
        <f t="shared" ca="1" si="12"/>
        <v>32</v>
      </c>
      <c r="P10" s="119">
        <f t="shared" ca="1" si="12"/>
        <v>74</v>
      </c>
      <c r="Q10" s="119">
        <f t="shared" ca="1" si="12"/>
        <v>28</v>
      </c>
      <c r="R10" s="119">
        <f t="shared" ca="1" si="12"/>
        <v>24</v>
      </c>
      <c r="S10" s="119">
        <f t="shared" ca="1" si="12"/>
        <v>45</v>
      </c>
      <c r="T10" s="119">
        <f t="shared" ca="1" si="12"/>
        <v>77</v>
      </c>
      <c r="U10" s="119">
        <f t="shared" ca="1" si="12"/>
        <v>5</v>
      </c>
      <c r="V10" s="119">
        <f t="shared" ca="1" si="12"/>
        <v>76</v>
      </c>
      <c r="W10" s="119">
        <f t="shared" ca="1" si="12"/>
        <v>31</v>
      </c>
      <c r="X10" s="119">
        <f t="shared" ca="1" si="12"/>
        <v>44</v>
      </c>
      <c r="Y10" s="119">
        <f t="shared" ca="1" si="12"/>
        <v>22</v>
      </c>
      <c r="Z10" s="119">
        <f t="shared" ca="1" si="12"/>
        <v>37</v>
      </c>
      <c r="AA10" s="119">
        <f t="shared" ca="1" si="12"/>
        <v>60</v>
      </c>
      <c r="AB10" s="119">
        <f t="shared" ca="1" si="12"/>
        <v>63</v>
      </c>
      <c r="AC10" s="119">
        <f t="shared" ca="1" si="12"/>
        <v>44</v>
      </c>
      <c r="AD10" s="119">
        <f t="shared" ca="1" si="12"/>
        <v>18</v>
      </c>
      <c r="AE10" s="119">
        <f t="shared" ca="1" si="12"/>
        <v>40</v>
      </c>
      <c r="AF10" s="119">
        <f t="shared" ca="1" si="12"/>
        <v>47</v>
      </c>
      <c r="AG10" s="119">
        <f t="shared" ca="1" si="12"/>
        <v>63</v>
      </c>
      <c r="AH10" s="119">
        <f t="shared" ref="AH10:BI10" ca="1" si="13">AH107</f>
        <v>73</v>
      </c>
      <c r="AI10" s="119">
        <f t="shared" ca="1" si="13"/>
        <v>34</v>
      </c>
      <c r="AJ10" s="119">
        <f t="shared" ca="1" si="13"/>
        <v>45</v>
      </c>
      <c r="AK10" s="119">
        <f t="shared" ca="1" si="13"/>
        <v>40</v>
      </c>
      <c r="AL10" s="119">
        <f t="shared" ca="1" si="13"/>
        <v>18</v>
      </c>
      <c r="AM10" s="119">
        <f t="shared" ca="1" si="13"/>
        <v>76</v>
      </c>
      <c r="AN10" s="119">
        <f t="shared" ca="1" si="13"/>
        <v>28</v>
      </c>
      <c r="AO10" s="119">
        <f t="shared" ca="1" si="13"/>
        <v>71</v>
      </c>
      <c r="AP10" s="119">
        <f t="shared" ca="1" si="13"/>
        <v>18</v>
      </c>
      <c r="AQ10" s="119">
        <f t="shared" ca="1" si="13"/>
        <v>22</v>
      </c>
      <c r="AR10" s="119">
        <f t="shared" ca="1" si="13"/>
        <v>10</v>
      </c>
      <c r="AS10" s="119">
        <f t="shared" ca="1" si="13"/>
        <v>44</v>
      </c>
      <c r="AT10" s="119">
        <f t="shared" ca="1" si="13"/>
        <v>37</v>
      </c>
      <c r="AU10" s="119">
        <f t="shared" ca="1" si="13"/>
        <v>61</v>
      </c>
      <c r="AV10" s="119">
        <f t="shared" ca="1" si="13"/>
        <v>68</v>
      </c>
      <c r="AW10" s="119">
        <f t="shared" ca="1" si="13"/>
        <v>65</v>
      </c>
      <c r="AX10" s="119">
        <f t="shared" ca="1" si="13"/>
        <v>16</v>
      </c>
      <c r="AY10" s="119">
        <f t="shared" ca="1" si="13"/>
        <v>55</v>
      </c>
      <c r="AZ10" s="119">
        <f t="shared" ca="1" si="13"/>
        <v>78</v>
      </c>
      <c r="BA10" s="119">
        <f t="shared" ca="1" si="13"/>
        <v>41</v>
      </c>
      <c r="BB10" s="119">
        <f t="shared" ca="1" si="13"/>
        <v>56</v>
      </c>
      <c r="BC10" s="119">
        <f t="shared" ca="1" si="13"/>
        <v>42</v>
      </c>
      <c r="BD10" s="119">
        <f t="shared" ca="1" si="13"/>
        <v>27</v>
      </c>
      <c r="BE10" s="119">
        <f t="shared" ca="1" si="13"/>
        <v>55</v>
      </c>
      <c r="BF10" s="119">
        <f t="shared" ca="1" si="13"/>
        <v>20</v>
      </c>
      <c r="BG10" s="119">
        <f t="shared" ca="1" si="13"/>
        <v>30</v>
      </c>
      <c r="BH10" s="119">
        <f t="shared" ca="1" si="13"/>
        <v>39</v>
      </c>
      <c r="BI10" s="120">
        <f t="shared" ca="1" si="13"/>
        <v>60</v>
      </c>
    </row>
    <row r="11" spans="1:61" ht="13.15" x14ac:dyDescent="0.4">
      <c r="A11" s="116">
        <v>8</v>
      </c>
      <c r="B11" s="117">
        <f t="shared" ref="B11:AG11" ca="1" si="14">IF(B108&gt;=B107,B108+1,B108)</f>
        <v>13</v>
      </c>
      <c r="C11" s="117">
        <f t="shared" ca="1" si="14"/>
        <v>70</v>
      </c>
      <c r="D11" s="117">
        <f t="shared" ca="1" si="14"/>
        <v>5</v>
      </c>
      <c r="E11" s="117">
        <f t="shared" ca="1" si="14"/>
        <v>23</v>
      </c>
      <c r="F11" s="117">
        <f t="shared" ca="1" si="14"/>
        <v>3</v>
      </c>
      <c r="G11" s="117">
        <f t="shared" ca="1" si="14"/>
        <v>29</v>
      </c>
      <c r="H11" s="117">
        <f t="shared" ca="1" si="14"/>
        <v>78</v>
      </c>
      <c r="I11" s="117">
        <f t="shared" ca="1" si="14"/>
        <v>63</v>
      </c>
      <c r="J11" s="117">
        <f t="shared" ca="1" si="14"/>
        <v>8</v>
      </c>
      <c r="K11" s="117">
        <f t="shared" ca="1" si="14"/>
        <v>69</v>
      </c>
      <c r="L11" s="117">
        <f t="shared" ca="1" si="14"/>
        <v>17</v>
      </c>
      <c r="M11" s="117">
        <f t="shared" ca="1" si="14"/>
        <v>43</v>
      </c>
      <c r="N11" s="117">
        <f t="shared" ca="1" si="14"/>
        <v>58</v>
      </c>
      <c r="O11" s="117">
        <f t="shared" ca="1" si="14"/>
        <v>24</v>
      </c>
      <c r="P11" s="117">
        <f t="shared" ca="1" si="14"/>
        <v>1</v>
      </c>
      <c r="Q11" s="117">
        <f t="shared" ca="1" si="14"/>
        <v>45</v>
      </c>
      <c r="R11" s="117">
        <f t="shared" ca="1" si="14"/>
        <v>32</v>
      </c>
      <c r="S11" s="117">
        <f t="shared" ca="1" si="14"/>
        <v>50</v>
      </c>
      <c r="T11" s="117">
        <f t="shared" ca="1" si="14"/>
        <v>40</v>
      </c>
      <c r="U11" s="117">
        <f t="shared" ca="1" si="14"/>
        <v>61</v>
      </c>
      <c r="V11" s="117">
        <f t="shared" ca="1" si="14"/>
        <v>31</v>
      </c>
      <c r="W11" s="117">
        <f t="shared" ca="1" si="14"/>
        <v>11</v>
      </c>
      <c r="X11" s="117">
        <f t="shared" ca="1" si="14"/>
        <v>41</v>
      </c>
      <c r="Y11" s="117">
        <f t="shared" ca="1" si="14"/>
        <v>43</v>
      </c>
      <c r="Z11" s="117">
        <f t="shared" ca="1" si="14"/>
        <v>29</v>
      </c>
      <c r="AA11" s="117">
        <f t="shared" ca="1" si="14"/>
        <v>22</v>
      </c>
      <c r="AB11" s="117">
        <f t="shared" ca="1" si="14"/>
        <v>40</v>
      </c>
      <c r="AC11" s="117">
        <f t="shared" ca="1" si="14"/>
        <v>13</v>
      </c>
      <c r="AD11" s="117">
        <f t="shared" ca="1" si="14"/>
        <v>55</v>
      </c>
      <c r="AE11" s="117">
        <f t="shared" ca="1" si="14"/>
        <v>62</v>
      </c>
      <c r="AF11" s="117">
        <f t="shared" ca="1" si="14"/>
        <v>43</v>
      </c>
      <c r="AG11" s="117">
        <f t="shared" ca="1" si="14"/>
        <v>74</v>
      </c>
      <c r="AH11" s="117">
        <f t="shared" ref="AH11:BI11" ca="1" si="15">IF(AH108&gt;=AH107,AH108+1,AH108)</f>
        <v>74</v>
      </c>
      <c r="AI11" s="117">
        <f t="shared" ca="1" si="15"/>
        <v>12</v>
      </c>
      <c r="AJ11" s="117">
        <f t="shared" ca="1" si="15"/>
        <v>12</v>
      </c>
      <c r="AK11" s="117">
        <f t="shared" ca="1" si="15"/>
        <v>29</v>
      </c>
      <c r="AL11" s="117">
        <f t="shared" ca="1" si="15"/>
        <v>38</v>
      </c>
      <c r="AM11" s="117">
        <f t="shared" ca="1" si="15"/>
        <v>68</v>
      </c>
      <c r="AN11" s="117">
        <f t="shared" ca="1" si="15"/>
        <v>71</v>
      </c>
      <c r="AO11" s="117">
        <f t="shared" ca="1" si="15"/>
        <v>81</v>
      </c>
      <c r="AP11" s="117">
        <f t="shared" ca="1" si="15"/>
        <v>69</v>
      </c>
      <c r="AQ11" s="117">
        <f t="shared" ca="1" si="15"/>
        <v>19</v>
      </c>
      <c r="AR11" s="117">
        <f t="shared" ca="1" si="15"/>
        <v>59</v>
      </c>
      <c r="AS11" s="117">
        <f t="shared" ca="1" si="15"/>
        <v>55</v>
      </c>
      <c r="AT11" s="117">
        <f t="shared" ca="1" si="15"/>
        <v>51</v>
      </c>
      <c r="AU11" s="117">
        <f t="shared" ca="1" si="15"/>
        <v>56</v>
      </c>
      <c r="AV11" s="117">
        <f t="shared" ca="1" si="15"/>
        <v>5</v>
      </c>
      <c r="AW11" s="117">
        <f t="shared" ca="1" si="15"/>
        <v>62</v>
      </c>
      <c r="AX11" s="117">
        <f t="shared" ca="1" si="15"/>
        <v>27</v>
      </c>
      <c r="AY11" s="117">
        <f t="shared" ca="1" si="15"/>
        <v>25</v>
      </c>
      <c r="AZ11" s="117">
        <f t="shared" ca="1" si="15"/>
        <v>25</v>
      </c>
      <c r="BA11" s="117">
        <f t="shared" ca="1" si="15"/>
        <v>73</v>
      </c>
      <c r="BB11" s="117">
        <f t="shared" ca="1" si="15"/>
        <v>36</v>
      </c>
      <c r="BC11" s="117">
        <f t="shared" ca="1" si="15"/>
        <v>66</v>
      </c>
      <c r="BD11" s="117">
        <f t="shared" ca="1" si="15"/>
        <v>50</v>
      </c>
      <c r="BE11" s="117">
        <f t="shared" ca="1" si="15"/>
        <v>44</v>
      </c>
      <c r="BF11" s="117">
        <f t="shared" ca="1" si="15"/>
        <v>66</v>
      </c>
      <c r="BG11" s="117">
        <f t="shared" ca="1" si="15"/>
        <v>80</v>
      </c>
      <c r="BH11" s="117">
        <f t="shared" ca="1" si="15"/>
        <v>11</v>
      </c>
      <c r="BI11" s="118">
        <f t="shared" ca="1" si="15"/>
        <v>67</v>
      </c>
    </row>
    <row r="12" spans="1:61" ht="13.15" x14ac:dyDescent="0.4">
      <c r="A12" s="116">
        <v>9</v>
      </c>
      <c r="B12" s="119">
        <f t="shared" ref="B12:AG12" ca="1" si="16">IF(B109&gt;=MIN(B10,B11),IF((B109+1)&gt;=MAX(B10,B11),B109+2,B109+1),B109)</f>
        <v>42</v>
      </c>
      <c r="C12" s="119">
        <f t="shared" ca="1" si="16"/>
        <v>26</v>
      </c>
      <c r="D12" s="119">
        <f t="shared" ca="1" si="16"/>
        <v>74</v>
      </c>
      <c r="E12" s="119">
        <f t="shared" ca="1" si="16"/>
        <v>73</v>
      </c>
      <c r="F12" s="119">
        <f t="shared" ca="1" si="16"/>
        <v>21</v>
      </c>
      <c r="G12" s="119">
        <f t="shared" ca="1" si="16"/>
        <v>53</v>
      </c>
      <c r="H12" s="119">
        <f t="shared" ca="1" si="16"/>
        <v>19</v>
      </c>
      <c r="I12" s="119">
        <f t="shared" ca="1" si="16"/>
        <v>62</v>
      </c>
      <c r="J12" s="119">
        <f t="shared" ca="1" si="16"/>
        <v>26</v>
      </c>
      <c r="K12" s="119">
        <f t="shared" ca="1" si="16"/>
        <v>38</v>
      </c>
      <c r="L12" s="119">
        <f t="shared" ca="1" si="16"/>
        <v>5</v>
      </c>
      <c r="M12" s="119">
        <f t="shared" ca="1" si="16"/>
        <v>60</v>
      </c>
      <c r="N12" s="119">
        <f t="shared" ca="1" si="16"/>
        <v>7</v>
      </c>
      <c r="O12" s="119">
        <f t="shared" ca="1" si="16"/>
        <v>19</v>
      </c>
      <c r="P12" s="119">
        <f t="shared" ca="1" si="16"/>
        <v>45</v>
      </c>
      <c r="Q12" s="119">
        <f t="shared" ca="1" si="16"/>
        <v>9</v>
      </c>
      <c r="R12" s="119">
        <f t="shared" ca="1" si="16"/>
        <v>71</v>
      </c>
      <c r="S12" s="119">
        <f t="shared" ca="1" si="16"/>
        <v>11</v>
      </c>
      <c r="T12" s="119">
        <f t="shared" ca="1" si="16"/>
        <v>29</v>
      </c>
      <c r="U12" s="119">
        <f t="shared" ca="1" si="16"/>
        <v>63</v>
      </c>
      <c r="V12" s="119">
        <f t="shared" ca="1" si="16"/>
        <v>47</v>
      </c>
      <c r="W12" s="119">
        <f t="shared" ca="1" si="16"/>
        <v>25</v>
      </c>
      <c r="X12" s="119">
        <f t="shared" ca="1" si="16"/>
        <v>76</v>
      </c>
      <c r="Y12" s="119">
        <f t="shared" ca="1" si="16"/>
        <v>56</v>
      </c>
      <c r="Z12" s="119">
        <f t="shared" ca="1" si="16"/>
        <v>70</v>
      </c>
      <c r="AA12" s="119">
        <f t="shared" ca="1" si="16"/>
        <v>56</v>
      </c>
      <c r="AB12" s="119">
        <f t="shared" ca="1" si="16"/>
        <v>42</v>
      </c>
      <c r="AC12" s="119">
        <f t="shared" ca="1" si="16"/>
        <v>4</v>
      </c>
      <c r="AD12" s="119">
        <f t="shared" ca="1" si="16"/>
        <v>26</v>
      </c>
      <c r="AE12" s="119">
        <f t="shared" ca="1" si="16"/>
        <v>63</v>
      </c>
      <c r="AF12" s="119">
        <f t="shared" ca="1" si="16"/>
        <v>49</v>
      </c>
      <c r="AG12" s="119">
        <f t="shared" ca="1" si="16"/>
        <v>1</v>
      </c>
      <c r="AH12" s="119">
        <f t="shared" ref="AH12:BI12" ca="1" si="17">IF(AH109&gt;=MIN(AH10,AH11),IF((AH109+1)&gt;=MAX(AH10,AH11),AH109+2,AH109+1),AH109)</f>
        <v>57</v>
      </c>
      <c r="AI12" s="119">
        <f t="shared" ca="1" si="17"/>
        <v>1</v>
      </c>
      <c r="AJ12" s="119">
        <f t="shared" ca="1" si="17"/>
        <v>39</v>
      </c>
      <c r="AK12" s="119">
        <f t="shared" ca="1" si="17"/>
        <v>11</v>
      </c>
      <c r="AL12" s="119">
        <f t="shared" ca="1" si="17"/>
        <v>42</v>
      </c>
      <c r="AM12" s="119">
        <f t="shared" ca="1" si="17"/>
        <v>48</v>
      </c>
      <c r="AN12" s="119">
        <f t="shared" ca="1" si="17"/>
        <v>9</v>
      </c>
      <c r="AO12" s="119">
        <f t="shared" ca="1" si="17"/>
        <v>35</v>
      </c>
      <c r="AP12" s="119">
        <f t="shared" ca="1" si="17"/>
        <v>39</v>
      </c>
      <c r="AQ12" s="119">
        <f t="shared" ca="1" si="17"/>
        <v>47</v>
      </c>
      <c r="AR12" s="119">
        <f t="shared" ca="1" si="17"/>
        <v>62</v>
      </c>
      <c r="AS12" s="119">
        <f t="shared" ca="1" si="17"/>
        <v>24</v>
      </c>
      <c r="AT12" s="119">
        <f t="shared" ca="1" si="17"/>
        <v>69</v>
      </c>
      <c r="AU12" s="119">
        <f t="shared" ca="1" si="17"/>
        <v>64</v>
      </c>
      <c r="AV12" s="119">
        <f t="shared" ca="1" si="17"/>
        <v>29</v>
      </c>
      <c r="AW12" s="119">
        <f t="shared" ca="1" si="17"/>
        <v>41</v>
      </c>
      <c r="AX12" s="119">
        <f t="shared" ca="1" si="17"/>
        <v>2</v>
      </c>
      <c r="AY12" s="119">
        <f t="shared" ca="1" si="17"/>
        <v>77</v>
      </c>
      <c r="AZ12" s="119">
        <f t="shared" ca="1" si="17"/>
        <v>36</v>
      </c>
      <c r="BA12" s="119">
        <f t="shared" ca="1" si="17"/>
        <v>60</v>
      </c>
      <c r="BB12" s="119">
        <f t="shared" ca="1" si="17"/>
        <v>42</v>
      </c>
      <c r="BC12" s="119">
        <f t="shared" ca="1" si="17"/>
        <v>50</v>
      </c>
      <c r="BD12" s="119">
        <f t="shared" ca="1" si="17"/>
        <v>61</v>
      </c>
      <c r="BE12" s="119">
        <f t="shared" ca="1" si="17"/>
        <v>66</v>
      </c>
      <c r="BF12" s="119">
        <f t="shared" ca="1" si="17"/>
        <v>54</v>
      </c>
      <c r="BG12" s="119">
        <f t="shared" ca="1" si="17"/>
        <v>50</v>
      </c>
      <c r="BH12" s="119">
        <f t="shared" ca="1" si="17"/>
        <v>9</v>
      </c>
      <c r="BI12" s="120">
        <f t="shared" ca="1" si="17"/>
        <v>19</v>
      </c>
    </row>
    <row r="13" spans="1:61" ht="13.15" x14ac:dyDescent="0.4">
      <c r="A13" s="116">
        <v>10</v>
      </c>
      <c r="B13" s="117">
        <f t="shared" ref="B13:AG13" ca="1" si="18">B110</f>
        <v>52</v>
      </c>
      <c r="C13" s="117">
        <f t="shared" ca="1" si="18"/>
        <v>44</v>
      </c>
      <c r="D13" s="117">
        <f t="shared" ca="1" si="18"/>
        <v>6</v>
      </c>
      <c r="E13" s="117">
        <f t="shared" ca="1" si="18"/>
        <v>51</v>
      </c>
      <c r="F13" s="117">
        <f t="shared" ca="1" si="18"/>
        <v>64</v>
      </c>
      <c r="G13" s="117">
        <f t="shared" ca="1" si="18"/>
        <v>53</v>
      </c>
      <c r="H13" s="117">
        <f t="shared" ca="1" si="18"/>
        <v>31</v>
      </c>
      <c r="I13" s="117">
        <f t="shared" ca="1" si="18"/>
        <v>6</v>
      </c>
      <c r="J13" s="117">
        <f t="shared" ca="1" si="18"/>
        <v>14</v>
      </c>
      <c r="K13" s="117">
        <f t="shared" ca="1" si="18"/>
        <v>16</v>
      </c>
      <c r="L13" s="117">
        <f t="shared" ca="1" si="18"/>
        <v>5</v>
      </c>
      <c r="M13" s="117">
        <f t="shared" ca="1" si="18"/>
        <v>46</v>
      </c>
      <c r="N13" s="117">
        <f t="shared" ca="1" si="18"/>
        <v>80</v>
      </c>
      <c r="O13" s="117">
        <f t="shared" ca="1" si="18"/>
        <v>54</v>
      </c>
      <c r="P13" s="117">
        <f t="shared" ca="1" si="18"/>
        <v>38</v>
      </c>
      <c r="Q13" s="117">
        <f t="shared" ca="1" si="18"/>
        <v>48</v>
      </c>
      <c r="R13" s="117">
        <f t="shared" ca="1" si="18"/>
        <v>60</v>
      </c>
      <c r="S13" s="117">
        <f t="shared" ca="1" si="18"/>
        <v>54</v>
      </c>
      <c r="T13" s="117">
        <f t="shared" ca="1" si="18"/>
        <v>22</v>
      </c>
      <c r="U13" s="117">
        <f t="shared" ca="1" si="18"/>
        <v>72</v>
      </c>
      <c r="V13" s="117">
        <f t="shared" ca="1" si="18"/>
        <v>74</v>
      </c>
      <c r="W13" s="117">
        <f t="shared" ca="1" si="18"/>
        <v>72</v>
      </c>
      <c r="X13" s="117">
        <f t="shared" ca="1" si="18"/>
        <v>47</v>
      </c>
      <c r="Y13" s="117">
        <f t="shared" ca="1" si="18"/>
        <v>78</v>
      </c>
      <c r="Z13" s="117">
        <f t="shared" ca="1" si="18"/>
        <v>39</v>
      </c>
      <c r="AA13" s="117">
        <f t="shared" ca="1" si="18"/>
        <v>72</v>
      </c>
      <c r="AB13" s="117">
        <f t="shared" ca="1" si="18"/>
        <v>46</v>
      </c>
      <c r="AC13" s="117">
        <f t="shared" ca="1" si="18"/>
        <v>74</v>
      </c>
      <c r="AD13" s="117">
        <f t="shared" ca="1" si="18"/>
        <v>29</v>
      </c>
      <c r="AE13" s="117">
        <f t="shared" ca="1" si="18"/>
        <v>6</v>
      </c>
      <c r="AF13" s="117">
        <f t="shared" ca="1" si="18"/>
        <v>53</v>
      </c>
      <c r="AG13" s="117">
        <f t="shared" ca="1" si="18"/>
        <v>77</v>
      </c>
      <c r="AH13" s="117">
        <f t="shared" ref="AH13:BI13" ca="1" si="19">AH110</f>
        <v>78</v>
      </c>
      <c r="AI13" s="117">
        <f t="shared" ca="1" si="19"/>
        <v>81</v>
      </c>
      <c r="AJ13" s="117">
        <f t="shared" ca="1" si="19"/>
        <v>78</v>
      </c>
      <c r="AK13" s="117">
        <f t="shared" ca="1" si="19"/>
        <v>52</v>
      </c>
      <c r="AL13" s="117">
        <f t="shared" ca="1" si="19"/>
        <v>51</v>
      </c>
      <c r="AM13" s="117">
        <f t="shared" ca="1" si="19"/>
        <v>50</v>
      </c>
      <c r="AN13" s="117">
        <f t="shared" ca="1" si="19"/>
        <v>54</v>
      </c>
      <c r="AO13" s="117">
        <f t="shared" ca="1" si="19"/>
        <v>37</v>
      </c>
      <c r="AP13" s="117">
        <f t="shared" ca="1" si="19"/>
        <v>75</v>
      </c>
      <c r="AQ13" s="117">
        <f t="shared" ca="1" si="19"/>
        <v>56</v>
      </c>
      <c r="AR13" s="117">
        <f t="shared" ca="1" si="19"/>
        <v>42</v>
      </c>
      <c r="AS13" s="117">
        <f t="shared" ca="1" si="19"/>
        <v>10</v>
      </c>
      <c r="AT13" s="117">
        <f t="shared" ca="1" si="19"/>
        <v>76</v>
      </c>
      <c r="AU13" s="117">
        <f t="shared" ca="1" si="19"/>
        <v>74</v>
      </c>
      <c r="AV13" s="117">
        <f t="shared" ca="1" si="19"/>
        <v>2</v>
      </c>
      <c r="AW13" s="117">
        <f t="shared" ca="1" si="19"/>
        <v>31</v>
      </c>
      <c r="AX13" s="117">
        <f t="shared" ca="1" si="19"/>
        <v>40</v>
      </c>
      <c r="AY13" s="117">
        <f t="shared" ca="1" si="19"/>
        <v>69</v>
      </c>
      <c r="AZ13" s="117">
        <f t="shared" ca="1" si="19"/>
        <v>16</v>
      </c>
      <c r="BA13" s="117">
        <f t="shared" ca="1" si="19"/>
        <v>16</v>
      </c>
      <c r="BB13" s="117">
        <f t="shared" ca="1" si="19"/>
        <v>51</v>
      </c>
      <c r="BC13" s="117">
        <f t="shared" ca="1" si="19"/>
        <v>18</v>
      </c>
      <c r="BD13" s="117">
        <f t="shared" ca="1" si="19"/>
        <v>49</v>
      </c>
      <c r="BE13" s="117">
        <f t="shared" ca="1" si="19"/>
        <v>6</v>
      </c>
      <c r="BF13" s="117">
        <f t="shared" ca="1" si="19"/>
        <v>10</v>
      </c>
      <c r="BG13" s="117">
        <f t="shared" ca="1" si="19"/>
        <v>35</v>
      </c>
      <c r="BH13" s="117">
        <f t="shared" ca="1" si="19"/>
        <v>22</v>
      </c>
      <c r="BI13" s="118">
        <f t="shared" ca="1" si="19"/>
        <v>11</v>
      </c>
    </row>
    <row r="14" spans="1:61" ht="13.15" x14ac:dyDescent="0.4">
      <c r="A14" s="116">
        <v>11</v>
      </c>
      <c r="B14" s="119">
        <f t="shared" ref="B14:AG14" ca="1" si="20">IF(B111&gt;=B110,B111+1,B111)</f>
        <v>48</v>
      </c>
      <c r="C14" s="119">
        <f t="shared" ca="1" si="20"/>
        <v>1</v>
      </c>
      <c r="D14" s="119">
        <f t="shared" ca="1" si="20"/>
        <v>17</v>
      </c>
      <c r="E14" s="119">
        <f t="shared" ca="1" si="20"/>
        <v>34</v>
      </c>
      <c r="F14" s="119">
        <f t="shared" ca="1" si="20"/>
        <v>11</v>
      </c>
      <c r="G14" s="119">
        <f t="shared" ca="1" si="20"/>
        <v>62</v>
      </c>
      <c r="H14" s="119">
        <f t="shared" ca="1" si="20"/>
        <v>47</v>
      </c>
      <c r="I14" s="119">
        <f t="shared" ca="1" si="20"/>
        <v>49</v>
      </c>
      <c r="J14" s="119">
        <f t="shared" ca="1" si="20"/>
        <v>12</v>
      </c>
      <c r="K14" s="119">
        <f t="shared" ca="1" si="20"/>
        <v>1</v>
      </c>
      <c r="L14" s="119">
        <f t="shared" ca="1" si="20"/>
        <v>74</v>
      </c>
      <c r="M14" s="119">
        <f t="shared" ca="1" si="20"/>
        <v>54</v>
      </c>
      <c r="N14" s="119">
        <f t="shared" ca="1" si="20"/>
        <v>5</v>
      </c>
      <c r="O14" s="119">
        <f t="shared" ca="1" si="20"/>
        <v>10</v>
      </c>
      <c r="P14" s="119">
        <f t="shared" ca="1" si="20"/>
        <v>67</v>
      </c>
      <c r="Q14" s="119">
        <f t="shared" ca="1" si="20"/>
        <v>8</v>
      </c>
      <c r="R14" s="119">
        <f t="shared" ca="1" si="20"/>
        <v>14</v>
      </c>
      <c r="S14" s="119">
        <f t="shared" ca="1" si="20"/>
        <v>78</v>
      </c>
      <c r="T14" s="119">
        <f t="shared" ca="1" si="20"/>
        <v>73</v>
      </c>
      <c r="U14" s="119">
        <f t="shared" ca="1" si="20"/>
        <v>18</v>
      </c>
      <c r="V14" s="119">
        <f t="shared" ca="1" si="20"/>
        <v>68</v>
      </c>
      <c r="W14" s="119">
        <f t="shared" ca="1" si="20"/>
        <v>54</v>
      </c>
      <c r="X14" s="119">
        <f t="shared" ca="1" si="20"/>
        <v>16</v>
      </c>
      <c r="Y14" s="119">
        <f t="shared" ca="1" si="20"/>
        <v>24</v>
      </c>
      <c r="Z14" s="119">
        <f t="shared" ca="1" si="20"/>
        <v>24</v>
      </c>
      <c r="AA14" s="119">
        <f t="shared" ca="1" si="20"/>
        <v>59</v>
      </c>
      <c r="AB14" s="119">
        <f t="shared" ca="1" si="20"/>
        <v>50</v>
      </c>
      <c r="AC14" s="119">
        <f t="shared" ca="1" si="20"/>
        <v>8</v>
      </c>
      <c r="AD14" s="119">
        <f t="shared" ca="1" si="20"/>
        <v>73</v>
      </c>
      <c r="AE14" s="119">
        <f t="shared" ca="1" si="20"/>
        <v>44</v>
      </c>
      <c r="AF14" s="119">
        <f t="shared" ca="1" si="20"/>
        <v>47</v>
      </c>
      <c r="AG14" s="119">
        <f t="shared" ca="1" si="20"/>
        <v>31</v>
      </c>
      <c r="AH14" s="119">
        <f t="shared" ref="AH14:BI14" ca="1" si="21">IF(AH111&gt;=AH110,AH111+1,AH111)</f>
        <v>69</v>
      </c>
      <c r="AI14" s="119">
        <f t="shared" ca="1" si="21"/>
        <v>70</v>
      </c>
      <c r="AJ14" s="119">
        <f t="shared" ca="1" si="21"/>
        <v>33</v>
      </c>
      <c r="AK14" s="119">
        <f t="shared" ca="1" si="21"/>
        <v>14</v>
      </c>
      <c r="AL14" s="119">
        <f t="shared" ca="1" si="21"/>
        <v>14</v>
      </c>
      <c r="AM14" s="119">
        <f t="shared" ca="1" si="21"/>
        <v>72</v>
      </c>
      <c r="AN14" s="119">
        <f t="shared" ca="1" si="21"/>
        <v>62</v>
      </c>
      <c r="AO14" s="119">
        <f t="shared" ca="1" si="21"/>
        <v>55</v>
      </c>
      <c r="AP14" s="119">
        <f t="shared" ca="1" si="21"/>
        <v>68</v>
      </c>
      <c r="AQ14" s="119">
        <f t="shared" ca="1" si="21"/>
        <v>64</v>
      </c>
      <c r="AR14" s="119">
        <f t="shared" ca="1" si="21"/>
        <v>29</v>
      </c>
      <c r="AS14" s="119">
        <f t="shared" ca="1" si="21"/>
        <v>77</v>
      </c>
      <c r="AT14" s="119">
        <f t="shared" ca="1" si="21"/>
        <v>30</v>
      </c>
      <c r="AU14" s="119">
        <f t="shared" ca="1" si="21"/>
        <v>62</v>
      </c>
      <c r="AV14" s="119">
        <f t="shared" ca="1" si="21"/>
        <v>42</v>
      </c>
      <c r="AW14" s="119">
        <f t="shared" ca="1" si="21"/>
        <v>23</v>
      </c>
      <c r="AX14" s="119">
        <f t="shared" ca="1" si="21"/>
        <v>26</v>
      </c>
      <c r="AY14" s="119">
        <f t="shared" ca="1" si="21"/>
        <v>11</v>
      </c>
      <c r="AZ14" s="119">
        <f t="shared" ca="1" si="21"/>
        <v>72</v>
      </c>
      <c r="BA14" s="119">
        <f t="shared" ca="1" si="21"/>
        <v>80</v>
      </c>
      <c r="BB14" s="119">
        <f t="shared" ca="1" si="21"/>
        <v>19</v>
      </c>
      <c r="BC14" s="119">
        <f t="shared" ca="1" si="21"/>
        <v>50</v>
      </c>
      <c r="BD14" s="119">
        <f t="shared" ca="1" si="21"/>
        <v>53</v>
      </c>
      <c r="BE14" s="119">
        <f t="shared" ca="1" si="21"/>
        <v>67</v>
      </c>
      <c r="BF14" s="119">
        <f t="shared" ca="1" si="21"/>
        <v>66</v>
      </c>
      <c r="BG14" s="119">
        <f t="shared" ca="1" si="21"/>
        <v>56</v>
      </c>
      <c r="BH14" s="119">
        <f t="shared" ca="1" si="21"/>
        <v>34</v>
      </c>
      <c r="BI14" s="120">
        <f t="shared" ca="1" si="21"/>
        <v>73</v>
      </c>
    </row>
    <row r="15" spans="1:61" ht="13.15" x14ac:dyDescent="0.4">
      <c r="A15" s="116">
        <v>12</v>
      </c>
      <c r="B15" s="117">
        <f t="shared" ref="B15:AG15" ca="1" si="22">IF(B112&gt;=MIN(B13,B14),IF((B112+1)&gt;=MAX(B13,B14),B112+2,B112+1),B112)</f>
        <v>10</v>
      </c>
      <c r="C15" s="117">
        <f t="shared" ca="1" si="22"/>
        <v>10</v>
      </c>
      <c r="D15" s="117">
        <f t="shared" ca="1" si="22"/>
        <v>40</v>
      </c>
      <c r="E15" s="117">
        <f t="shared" ca="1" si="22"/>
        <v>45</v>
      </c>
      <c r="F15" s="117">
        <f t="shared" ca="1" si="22"/>
        <v>76</v>
      </c>
      <c r="G15" s="117">
        <f t="shared" ca="1" si="22"/>
        <v>17</v>
      </c>
      <c r="H15" s="117">
        <f t="shared" ca="1" si="22"/>
        <v>39</v>
      </c>
      <c r="I15" s="117">
        <f t="shared" ca="1" si="22"/>
        <v>29</v>
      </c>
      <c r="J15" s="117">
        <f t="shared" ca="1" si="22"/>
        <v>47</v>
      </c>
      <c r="K15" s="117">
        <f t="shared" ca="1" si="22"/>
        <v>35</v>
      </c>
      <c r="L15" s="117">
        <f t="shared" ca="1" si="22"/>
        <v>72</v>
      </c>
      <c r="M15" s="117">
        <f t="shared" ca="1" si="22"/>
        <v>63</v>
      </c>
      <c r="N15" s="117">
        <f t="shared" ca="1" si="22"/>
        <v>39</v>
      </c>
      <c r="O15" s="117">
        <f t="shared" ca="1" si="22"/>
        <v>55</v>
      </c>
      <c r="P15" s="117">
        <f t="shared" ca="1" si="22"/>
        <v>1</v>
      </c>
      <c r="Q15" s="117">
        <f t="shared" ca="1" si="22"/>
        <v>5</v>
      </c>
      <c r="R15" s="117">
        <f t="shared" ca="1" si="22"/>
        <v>8</v>
      </c>
      <c r="S15" s="117">
        <f t="shared" ca="1" si="22"/>
        <v>52</v>
      </c>
      <c r="T15" s="117">
        <f t="shared" ca="1" si="22"/>
        <v>54</v>
      </c>
      <c r="U15" s="117">
        <f t="shared" ca="1" si="22"/>
        <v>74</v>
      </c>
      <c r="V15" s="117">
        <f t="shared" ca="1" si="22"/>
        <v>54</v>
      </c>
      <c r="W15" s="117">
        <f t="shared" ca="1" si="22"/>
        <v>3</v>
      </c>
      <c r="X15" s="117">
        <f t="shared" ca="1" si="22"/>
        <v>12</v>
      </c>
      <c r="Y15" s="117">
        <f t="shared" ca="1" si="22"/>
        <v>2</v>
      </c>
      <c r="Z15" s="117">
        <f t="shared" ca="1" si="22"/>
        <v>22</v>
      </c>
      <c r="AA15" s="117">
        <f t="shared" ca="1" si="22"/>
        <v>39</v>
      </c>
      <c r="AB15" s="117">
        <f t="shared" ca="1" si="22"/>
        <v>74</v>
      </c>
      <c r="AC15" s="117">
        <f t="shared" ca="1" si="22"/>
        <v>75</v>
      </c>
      <c r="AD15" s="117">
        <f t="shared" ca="1" si="22"/>
        <v>62</v>
      </c>
      <c r="AE15" s="117">
        <f t="shared" ca="1" si="22"/>
        <v>53</v>
      </c>
      <c r="AF15" s="117">
        <f t="shared" ca="1" si="22"/>
        <v>59</v>
      </c>
      <c r="AG15" s="117">
        <f t="shared" ca="1" si="22"/>
        <v>79</v>
      </c>
      <c r="AH15" s="117">
        <f t="shared" ref="AH15:BI15" ca="1" si="23">IF(AH112&gt;=MIN(AH13,AH14),IF((AH112+1)&gt;=MAX(AH13,AH14),AH112+2,AH112+1),AH112)</f>
        <v>22</v>
      </c>
      <c r="AI15" s="117">
        <f t="shared" ca="1" si="23"/>
        <v>36</v>
      </c>
      <c r="AJ15" s="117">
        <f t="shared" ca="1" si="23"/>
        <v>54</v>
      </c>
      <c r="AK15" s="117">
        <f t="shared" ca="1" si="23"/>
        <v>24</v>
      </c>
      <c r="AL15" s="117">
        <f t="shared" ca="1" si="23"/>
        <v>31</v>
      </c>
      <c r="AM15" s="117">
        <f t="shared" ca="1" si="23"/>
        <v>34</v>
      </c>
      <c r="AN15" s="117">
        <f t="shared" ca="1" si="23"/>
        <v>80</v>
      </c>
      <c r="AO15" s="117">
        <f t="shared" ca="1" si="23"/>
        <v>67</v>
      </c>
      <c r="AP15" s="117">
        <f t="shared" ca="1" si="23"/>
        <v>44</v>
      </c>
      <c r="AQ15" s="117">
        <f t="shared" ca="1" si="23"/>
        <v>68</v>
      </c>
      <c r="AR15" s="117">
        <f t="shared" ca="1" si="23"/>
        <v>50</v>
      </c>
      <c r="AS15" s="117">
        <f t="shared" ca="1" si="23"/>
        <v>52</v>
      </c>
      <c r="AT15" s="117">
        <f t="shared" ca="1" si="23"/>
        <v>46</v>
      </c>
      <c r="AU15" s="117">
        <f t="shared" ca="1" si="23"/>
        <v>23</v>
      </c>
      <c r="AV15" s="117">
        <f t="shared" ca="1" si="23"/>
        <v>15</v>
      </c>
      <c r="AW15" s="117">
        <f t="shared" ca="1" si="23"/>
        <v>76</v>
      </c>
      <c r="AX15" s="117">
        <f t="shared" ca="1" si="23"/>
        <v>35</v>
      </c>
      <c r="AY15" s="117">
        <f t="shared" ca="1" si="23"/>
        <v>74</v>
      </c>
      <c r="AZ15" s="117">
        <f t="shared" ca="1" si="23"/>
        <v>21</v>
      </c>
      <c r="BA15" s="117">
        <f t="shared" ca="1" si="23"/>
        <v>50</v>
      </c>
      <c r="BB15" s="117">
        <f t="shared" ca="1" si="23"/>
        <v>64</v>
      </c>
      <c r="BC15" s="117">
        <f t="shared" ca="1" si="23"/>
        <v>41</v>
      </c>
      <c r="BD15" s="117">
        <f t="shared" ca="1" si="23"/>
        <v>18</v>
      </c>
      <c r="BE15" s="117">
        <f t="shared" ca="1" si="23"/>
        <v>18</v>
      </c>
      <c r="BF15" s="117">
        <f t="shared" ca="1" si="23"/>
        <v>53</v>
      </c>
      <c r="BG15" s="117">
        <f t="shared" ca="1" si="23"/>
        <v>59</v>
      </c>
      <c r="BH15" s="117">
        <f t="shared" ca="1" si="23"/>
        <v>65</v>
      </c>
      <c r="BI15" s="118">
        <f t="shared" ca="1" si="23"/>
        <v>66</v>
      </c>
    </row>
    <row r="16" spans="1:61" ht="13.15" x14ac:dyDescent="0.4">
      <c r="A16" s="116">
        <v>13</v>
      </c>
      <c r="B16" s="119">
        <f t="shared" ref="B16:AG16" ca="1" si="24">B113</f>
        <v>53</v>
      </c>
      <c r="C16" s="119">
        <f t="shared" ca="1" si="24"/>
        <v>68</v>
      </c>
      <c r="D16" s="119">
        <f t="shared" ca="1" si="24"/>
        <v>25</v>
      </c>
      <c r="E16" s="119">
        <f t="shared" ca="1" si="24"/>
        <v>1</v>
      </c>
      <c r="F16" s="119">
        <f t="shared" ca="1" si="24"/>
        <v>26</v>
      </c>
      <c r="G16" s="119">
        <f t="shared" ca="1" si="24"/>
        <v>62</v>
      </c>
      <c r="H16" s="119">
        <f t="shared" ca="1" si="24"/>
        <v>38</v>
      </c>
      <c r="I16" s="119">
        <f t="shared" ca="1" si="24"/>
        <v>34</v>
      </c>
      <c r="J16" s="119">
        <f t="shared" ca="1" si="24"/>
        <v>41</v>
      </c>
      <c r="K16" s="119">
        <f t="shared" ca="1" si="24"/>
        <v>42</v>
      </c>
      <c r="L16" s="119">
        <f t="shared" ca="1" si="24"/>
        <v>72</v>
      </c>
      <c r="M16" s="119">
        <f t="shared" ca="1" si="24"/>
        <v>57</v>
      </c>
      <c r="N16" s="119">
        <f t="shared" ca="1" si="24"/>
        <v>76</v>
      </c>
      <c r="O16" s="119">
        <f t="shared" ca="1" si="24"/>
        <v>63</v>
      </c>
      <c r="P16" s="119">
        <f t="shared" ca="1" si="24"/>
        <v>23</v>
      </c>
      <c r="Q16" s="119">
        <f t="shared" ca="1" si="24"/>
        <v>62</v>
      </c>
      <c r="R16" s="119">
        <f t="shared" ca="1" si="24"/>
        <v>69</v>
      </c>
      <c r="S16" s="119">
        <f t="shared" ca="1" si="24"/>
        <v>31</v>
      </c>
      <c r="T16" s="119">
        <f t="shared" ca="1" si="24"/>
        <v>81</v>
      </c>
      <c r="U16" s="119">
        <f t="shared" ca="1" si="24"/>
        <v>47</v>
      </c>
      <c r="V16" s="119">
        <f t="shared" ca="1" si="24"/>
        <v>53</v>
      </c>
      <c r="W16" s="119">
        <f t="shared" ca="1" si="24"/>
        <v>47</v>
      </c>
      <c r="X16" s="119">
        <f t="shared" ca="1" si="24"/>
        <v>59</v>
      </c>
      <c r="Y16" s="119">
        <f t="shared" ca="1" si="24"/>
        <v>2</v>
      </c>
      <c r="Z16" s="119">
        <f t="shared" ca="1" si="24"/>
        <v>51</v>
      </c>
      <c r="AA16" s="119">
        <f t="shared" ca="1" si="24"/>
        <v>78</v>
      </c>
      <c r="AB16" s="119">
        <f t="shared" ca="1" si="24"/>
        <v>41</v>
      </c>
      <c r="AC16" s="119">
        <f t="shared" ca="1" si="24"/>
        <v>52</v>
      </c>
      <c r="AD16" s="119">
        <f t="shared" ca="1" si="24"/>
        <v>47</v>
      </c>
      <c r="AE16" s="119">
        <f t="shared" ca="1" si="24"/>
        <v>67</v>
      </c>
      <c r="AF16" s="119">
        <f t="shared" ca="1" si="24"/>
        <v>29</v>
      </c>
      <c r="AG16" s="119">
        <f t="shared" ca="1" si="24"/>
        <v>35</v>
      </c>
      <c r="AH16" s="119">
        <f t="shared" ref="AH16:BI16" ca="1" si="25">AH113</f>
        <v>37</v>
      </c>
      <c r="AI16" s="119">
        <f t="shared" ca="1" si="25"/>
        <v>6</v>
      </c>
      <c r="AJ16" s="119">
        <f t="shared" ca="1" si="25"/>
        <v>65</v>
      </c>
      <c r="AK16" s="119">
        <f t="shared" ca="1" si="25"/>
        <v>51</v>
      </c>
      <c r="AL16" s="119">
        <f t="shared" ca="1" si="25"/>
        <v>68</v>
      </c>
      <c r="AM16" s="119">
        <f t="shared" ca="1" si="25"/>
        <v>15</v>
      </c>
      <c r="AN16" s="119">
        <f t="shared" ca="1" si="25"/>
        <v>59</v>
      </c>
      <c r="AO16" s="119">
        <f t="shared" ca="1" si="25"/>
        <v>70</v>
      </c>
      <c r="AP16" s="119">
        <f t="shared" ca="1" si="25"/>
        <v>42</v>
      </c>
      <c r="AQ16" s="119">
        <f t="shared" ca="1" si="25"/>
        <v>72</v>
      </c>
      <c r="AR16" s="119">
        <f t="shared" ca="1" si="25"/>
        <v>33</v>
      </c>
      <c r="AS16" s="119">
        <f t="shared" ca="1" si="25"/>
        <v>30</v>
      </c>
      <c r="AT16" s="119">
        <f t="shared" ca="1" si="25"/>
        <v>42</v>
      </c>
      <c r="AU16" s="119">
        <f t="shared" ca="1" si="25"/>
        <v>46</v>
      </c>
      <c r="AV16" s="119">
        <f t="shared" ca="1" si="25"/>
        <v>42</v>
      </c>
      <c r="AW16" s="119">
        <f t="shared" ca="1" si="25"/>
        <v>13</v>
      </c>
      <c r="AX16" s="119">
        <f t="shared" ca="1" si="25"/>
        <v>15</v>
      </c>
      <c r="AY16" s="119">
        <f t="shared" ca="1" si="25"/>
        <v>44</v>
      </c>
      <c r="AZ16" s="119">
        <f t="shared" ca="1" si="25"/>
        <v>46</v>
      </c>
      <c r="BA16" s="119">
        <f t="shared" ca="1" si="25"/>
        <v>27</v>
      </c>
      <c r="BB16" s="119">
        <f t="shared" ca="1" si="25"/>
        <v>37</v>
      </c>
      <c r="BC16" s="119">
        <f t="shared" ca="1" si="25"/>
        <v>16</v>
      </c>
      <c r="BD16" s="119">
        <f t="shared" ca="1" si="25"/>
        <v>66</v>
      </c>
      <c r="BE16" s="119">
        <f t="shared" ca="1" si="25"/>
        <v>31</v>
      </c>
      <c r="BF16" s="119">
        <f t="shared" ca="1" si="25"/>
        <v>13</v>
      </c>
      <c r="BG16" s="119">
        <f t="shared" ca="1" si="25"/>
        <v>14</v>
      </c>
      <c r="BH16" s="119">
        <f t="shared" ca="1" si="25"/>
        <v>56</v>
      </c>
      <c r="BI16" s="120">
        <f t="shared" ca="1" si="25"/>
        <v>73</v>
      </c>
    </row>
    <row r="17" spans="1:61" ht="13.15" x14ac:dyDescent="0.4">
      <c r="A17" s="116">
        <v>14</v>
      </c>
      <c r="B17" s="117">
        <f t="shared" ref="B17:AG17" ca="1" si="26">IF(B114&gt;=B113,B114+1,B114)</f>
        <v>11</v>
      </c>
      <c r="C17" s="117">
        <f t="shared" ca="1" si="26"/>
        <v>43</v>
      </c>
      <c r="D17" s="117">
        <f t="shared" ca="1" si="26"/>
        <v>12</v>
      </c>
      <c r="E17" s="117">
        <f t="shared" ca="1" si="26"/>
        <v>18</v>
      </c>
      <c r="F17" s="117">
        <f t="shared" ca="1" si="26"/>
        <v>65</v>
      </c>
      <c r="G17" s="117">
        <f t="shared" ca="1" si="26"/>
        <v>61</v>
      </c>
      <c r="H17" s="117">
        <f t="shared" ca="1" si="26"/>
        <v>26</v>
      </c>
      <c r="I17" s="117">
        <f t="shared" ca="1" si="26"/>
        <v>38</v>
      </c>
      <c r="J17" s="117">
        <f t="shared" ca="1" si="26"/>
        <v>64</v>
      </c>
      <c r="K17" s="117">
        <f t="shared" ca="1" si="26"/>
        <v>81</v>
      </c>
      <c r="L17" s="117">
        <f t="shared" ca="1" si="26"/>
        <v>10</v>
      </c>
      <c r="M17" s="117">
        <f t="shared" ca="1" si="26"/>
        <v>46</v>
      </c>
      <c r="N17" s="117">
        <f t="shared" ca="1" si="26"/>
        <v>66</v>
      </c>
      <c r="O17" s="117">
        <f t="shared" ca="1" si="26"/>
        <v>45</v>
      </c>
      <c r="P17" s="117">
        <f t="shared" ca="1" si="26"/>
        <v>30</v>
      </c>
      <c r="Q17" s="117">
        <f t="shared" ca="1" si="26"/>
        <v>60</v>
      </c>
      <c r="R17" s="117">
        <f t="shared" ca="1" si="26"/>
        <v>74</v>
      </c>
      <c r="S17" s="117">
        <f t="shared" ca="1" si="26"/>
        <v>80</v>
      </c>
      <c r="T17" s="117">
        <f t="shared" ca="1" si="26"/>
        <v>7</v>
      </c>
      <c r="U17" s="117">
        <f t="shared" ca="1" si="26"/>
        <v>5</v>
      </c>
      <c r="V17" s="117">
        <f t="shared" ca="1" si="26"/>
        <v>25</v>
      </c>
      <c r="W17" s="117">
        <f t="shared" ca="1" si="26"/>
        <v>49</v>
      </c>
      <c r="X17" s="117">
        <f t="shared" ca="1" si="26"/>
        <v>69</v>
      </c>
      <c r="Y17" s="117">
        <f t="shared" ca="1" si="26"/>
        <v>35</v>
      </c>
      <c r="Z17" s="117">
        <f t="shared" ca="1" si="26"/>
        <v>39</v>
      </c>
      <c r="AA17" s="117">
        <f t="shared" ca="1" si="26"/>
        <v>67</v>
      </c>
      <c r="AB17" s="117">
        <f t="shared" ca="1" si="26"/>
        <v>63</v>
      </c>
      <c r="AC17" s="117">
        <f t="shared" ca="1" si="26"/>
        <v>64</v>
      </c>
      <c r="AD17" s="117">
        <f t="shared" ca="1" si="26"/>
        <v>66</v>
      </c>
      <c r="AE17" s="117">
        <f t="shared" ca="1" si="26"/>
        <v>37</v>
      </c>
      <c r="AF17" s="117">
        <f t="shared" ca="1" si="26"/>
        <v>78</v>
      </c>
      <c r="AG17" s="117">
        <f t="shared" ca="1" si="26"/>
        <v>45</v>
      </c>
      <c r="AH17" s="117">
        <f t="shared" ref="AH17:BI17" ca="1" si="27">IF(AH114&gt;=AH113,AH114+1,AH114)</f>
        <v>65</v>
      </c>
      <c r="AI17" s="117">
        <f t="shared" ca="1" si="27"/>
        <v>11</v>
      </c>
      <c r="AJ17" s="117">
        <f t="shared" ca="1" si="27"/>
        <v>66</v>
      </c>
      <c r="AK17" s="117">
        <f t="shared" ca="1" si="27"/>
        <v>46</v>
      </c>
      <c r="AL17" s="117">
        <f t="shared" ca="1" si="27"/>
        <v>13</v>
      </c>
      <c r="AM17" s="117">
        <f t="shared" ca="1" si="27"/>
        <v>9</v>
      </c>
      <c r="AN17" s="117">
        <f t="shared" ca="1" si="27"/>
        <v>23</v>
      </c>
      <c r="AO17" s="117">
        <f t="shared" ca="1" si="27"/>
        <v>25</v>
      </c>
      <c r="AP17" s="117">
        <f t="shared" ca="1" si="27"/>
        <v>69</v>
      </c>
      <c r="AQ17" s="117">
        <f t="shared" ca="1" si="27"/>
        <v>12</v>
      </c>
      <c r="AR17" s="117">
        <f t="shared" ca="1" si="27"/>
        <v>65</v>
      </c>
      <c r="AS17" s="117">
        <f t="shared" ca="1" si="27"/>
        <v>76</v>
      </c>
      <c r="AT17" s="117">
        <f t="shared" ca="1" si="27"/>
        <v>8</v>
      </c>
      <c r="AU17" s="117">
        <f t="shared" ca="1" si="27"/>
        <v>25</v>
      </c>
      <c r="AV17" s="117">
        <f t="shared" ca="1" si="27"/>
        <v>63</v>
      </c>
      <c r="AW17" s="117">
        <f t="shared" ca="1" si="27"/>
        <v>58</v>
      </c>
      <c r="AX17" s="117">
        <f t="shared" ca="1" si="27"/>
        <v>5</v>
      </c>
      <c r="AY17" s="117">
        <f t="shared" ca="1" si="27"/>
        <v>69</v>
      </c>
      <c r="AZ17" s="117">
        <f t="shared" ca="1" si="27"/>
        <v>57</v>
      </c>
      <c r="BA17" s="117">
        <f t="shared" ca="1" si="27"/>
        <v>20</v>
      </c>
      <c r="BB17" s="117">
        <f t="shared" ca="1" si="27"/>
        <v>9</v>
      </c>
      <c r="BC17" s="117">
        <f t="shared" ca="1" si="27"/>
        <v>7</v>
      </c>
      <c r="BD17" s="117">
        <f t="shared" ca="1" si="27"/>
        <v>64</v>
      </c>
      <c r="BE17" s="117">
        <f t="shared" ca="1" si="27"/>
        <v>55</v>
      </c>
      <c r="BF17" s="117">
        <f t="shared" ca="1" si="27"/>
        <v>46</v>
      </c>
      <c r="BG17" s="117">
        <f t="shared" ca="1" si="27"/>
        <v>67</v>
      </c>
      <c r="BH17" s="117">
        <f t="shared" ca="1" si="27"/>
        <v>78</v>
      </c>
      <c r="BI17" s="118">
        <f t="shared" ca="1" si="27"/>
        <v>51</v>
      </c>
    </row>
    <row r="18" spans="1:61" ht="13.15" x14ac:dyDescent="0.4">
      <c r="A18" s="116">
        <v>15</v>
      </c>
      <c r="B18" s="119">
        <f t="shared" ref="B18:AG18" ca="1" si="28">IF(B115&gt;=MIN(B16,B17),IF((B115+1)&gt;=MAX(B16,B17),B115+2,B115+1),B115)</f>
        <v>41</v>
      </c>
      <c r="C18" s="119">
        <f t="shared" ca="1" si="28"/>
        <v>61</v>
      </c>
      <c r="D18" s="119">
        <f t="shared" ca="1" si="28"/>
        <v>2</v>
      </c>
      <c r="E18" s="119">
        <f t="shared" ca="1" si="28"/>
        <v>22</v>
      </c>
      <c r="F18" s="119">
        <f t="shared" ca="1" si="28"/>
        <v>74</v>
      </c>
      <c r="G18" s="119">
        <f t="shared" ca="1" si="28"/>
        <v>81</v>
      </c>
      <c r="H18" s="119">
        <f t="shared" ca="1" si="28"/>
        <v>80</v>
      </c>
      <c r="I18" s="119">
        <f t="shared" ca="1" si="28"/>
        <v>46</v>
      </c>
      <c r="J18" s="119">
        <f t="shared" ca="1" si="28"/>
        <v>43</v>
      </c>
      <c r="K18" s="119">
        <f t="shared" ca="1" si="28"/>
        <v>4</v>
      </c>
      <c r="L18" s="119">
        <f t="shared" ca="1" si="28"/>
        <v>76</v>
      </c>
      <c r="M18" s="119">
        <f t="shared" ca="1" si="28"/>
        <v>47</v>
      </c>
      <c r="N18" s="119">
        <f t="shared" ca="1" si="28"/>
        <v>42</v>
      </c>
      <c r="O18" s="119">
        <f t="shared" ca="1" si="28"/>
        <v>4</v>
      </c>
      <c r="P18" s="119">
        <f t="shared" ca="1" si="28"/>
        <v>67</v>
      </c>
      <c r="Q18" s="119">
        <f t="shared" ca="1" si="28"/>
        <v>35</v>
      </c>
      <c r="R18" s="119">
        <f t="shared" ca="1" si="28"/>
        <v>22</v>
      </c>
      <c r="S18" s="119">
        <f t="shared" ca="1" si="28"/>
        <v>41</v>
      </c>
      <c r="T18" s="119">
        <f t="shared" ca="1" si="28"/>
        <v>69</v>
      </c>
      <c r="U18" s="119">
        <f t="shared" ca="1" si="28"/>
        <v>44</v>
      </c>
      <c r="V18" s="119">
        <f t="shared" ca="1" si="28"/>
        <v>3</v>
      </c>
      <c r="W18" s="119">
        <f t="shared" ca="1" si="28"/>
        <v>18</v>
      </c>
      <c r="X18" s="119">
        <f t="shared" ca="1" si="28"/>
        <v>31</v>
      </c>
      <c r="Y18" s="119">
        <f t="shared" ca="1" si="28"/>
        <v>36</v>
      </c>
      <c r="Z18" s="119">
        <f t="shared" ca="1" si="28"/>
        <v>19</v>
      </c>
      <c r="AA18" s="119">
        <f t="shared" ca="1" si="28"/>
        <v>51</v>
      </c>
      <c r="AB18" s="119">
        <f t="shared" ca="1" si="28"/>
        <v>19</v>
      </c>
      <c r="AC18" s="119">
        <f t="shared" ca="1" si="28"/>
        <v>5</v>
      </c>
      <c r="AD18" s="119">
        <f t="shared" ca="1" si="28"/>
        <v>36</v>
      </c>
      <c r="AE18" s="119">
        <f t="shared" ca="1" si="28"/>
        <v>5</v>
      </c>
      <c r="AF18" s="119">
        <f t="shared" ca="1" si="28"/>
        <v>19</v>
      </c>
      <c r="AG18" s="119">
        <f t="shared" ca="1" si="28"/>
        <v>71</v>
      </c>
      <c r="AH18" s="119">
        <f t="shared" ref="AH18:BI18" ca="1" si="29">IF(AH115&gt;=MIN(AH16,AH17),IF((AH115+1)&gt;=MAX(AH16,AH17),AH115+2,AH115+1),AH115)</f>
        <v>13</v>
      </c>
      <c r="AI18" s="119">
        <f t="shared" ca="1" si="29"/>
        <v>15</v>
      </c>
      <c r="AJ18" s="119">
        <f t="shared" ca="1" si="29"/>
        <v>34</v>
      </c>
      <c r="AK18" s="119">
        <f t="shared" ca="1" si="29"/>
        <v>66</v>
      </c>
      <c r="AL18" s="119">
        <f t="shared" ca="1" si="29"/>
        <v>69</v>
      </c>
      <c r="AM18" s="119">
        <f t="shared" ca="1" si="29"/>
        <v>23</v>
      </c>
      <c r="AN18" s="119">
        <f t="shared" ca="1" si="29"/>
        <v>37</v>
      </c>
      <c r="AO18" s="119">
        <f t="shared" ca="1" si="29"/>
        <v>22</v>
      </c>
      <c r="AP18" s="119">
        <f t="shared" ca="1" si="29"/>
        <v>50</v>
      </c>
      <c r="AQ18" s="119">
        <f t="shared" ca="1" si="29"/>
        <v>20</v>
      </c>
      <c r="AR18" s="119">
        <f t="shared" ca="1" si="29"/>
        <v>45</v>
      </c>
      <c r="AS18" s="119">
        <f t="shared" ca="1" si="29"/>
        <v>48</v>
      </c>
      <c r="AT18" s="119">
        <f t="shared" ca="1" si="29"/>
        <v>72</v>
      </c>
      <c r="AU18" s="119">
        <f t="shared" ca="1" si="29"/>
        <v>70</v>
      </c>
      <c r="AV18" s="119">
        <f t="shared" ca="1" si="29"/>
        <v>36</v>
      </c>
      <c r="AW18" s="119">
        <f t="shared" ca="1" si="29"/>
        <v>61</v>
      </c>
      <c r="AX18" s="119">
        <f t="shared" ca="1" si="29"/>
        <v>50</v>
      </c>
      <c r="AY18" s="119">
        <f t="shared" ca="1" si="29"/>
        <v>15</v>
      </c>
      <c r="AZ18" s="119">
        <f t="shared" ca="1" si="29"/>
        <v>50</v>
      </c>
      <c r="BA18" s="119">
        <f t="shared" ca="1" si="29"/>
        <v>25</v>
      </c>
      <c r="BB18" s="119">
        <f t="shared" ca="1" si="29"/>
        <v>72</v>
      </c>
      <c r="BC18" s="119">
        <f t="shared" ca="1" si="29"/>
        <v>62</v>
      </c>
      <c r="BD18" s="119">
        <f t="shared" ca="1" si="29"/>
        <v>35</v>
      </c>
      <c r="BE18" s="119">
        <f t="shared" ca="1" si="29"/>
        <v>13</v>
      </c>
      <c r="BF18" s="119">
        <f t="shared" ca="1" si="29"/>
        <v>59</v>
      </c>
      <c r="BG18" s="119">
        <f t="shared" ca="1" si="29"/>
        <v>1</v>
      </c>
      <c r="BH18" s="119">
        <f t="shared" ca="1" si="29"/>
        <v>60</v>
      </c>
      <c r="BI18" s="120">
        <f t="shared" ca="1" si="29"/>
        <v>54</v>
      </c>
    </row>
    <row r="19" spans="1:61" ht="13.15" x14ac:dyDescent="0.4">
      <c r="A19" s="116">
        <v>16</v>
      </c>
      <c r="B19" s="117">
        <f t="shared" ref="B19:AG19" ca="1" si="30">B116</f>
        <v>12</v>
      </c>
      <c r="C19" s="117">
        <f t="shared" ca="1" si="30"/>
        <v>14</v>
      </c>
      <c r="D19" s="117">
        <f t="shared" ca="1" si="30"/>
        <v>50</v>
      </c>
      <c r="E19" s="117">
        <f t="shared" ca="1" si="30"/>
        <v>78</v>
      </c>
      <c r="F19" s="117">
        <f t="shared" ca="1" si="30"/>
        <v>8</v>
      </c>
      <c r="G19" s="117">
        <f t="shared" ca="1" si="30"/>
        <v>42</v>
      </c>
      <c r="H19" s="117">
        <f t="shared" ca="1" si="30"/>
        <v>34</v>
      </c>
      <c r="I19" s="117">
        <f t="shared" ca="1" si="30"/>
        <v>23</v>
      </c>
      <c r="J19" s="117">
        <f t="shared" ca="1" si="30"/>
        <v>19</v>
      </c>
      <c r="K19" s="117">
        <f t="shared" ca="1" si="30"/>
        <v>11</v>
      </c>
      <c r="L19" s="117">
        <f t="shared" ca="1" si="30"/>
        <v>56</v>
      </c>
      <c r="M19" s="117">
        <f t="shared" ca="1" si="30"/>
        <v>19</v>
      </c>
      <c r="N19" s="117">
        <f t="shared" ca="1" si="30"/>
        <v>80</v>
      </c>
      <c r="O19" s="117">
        <f t="shared" ca="1" si="30"/>
        <v>13</v>
      </c>
      <c r="P19" s="117">
        <f t="shared" ca="1" si="30"/>
        <v>26</v>
      </c>
      <c r="Q19" s="117">
        <f t="shared" ca="1" si="30"/>
        <v>39</v>
      </c>
      <c r="R19" s="117">
        <f t="shared" ca="1" si="30"/>
        <v>11</v>
      </c>
      <c r="S19" s="117">
        <f t="shared" ca="1" si="30"/>
        <v>47</v>
      </c>
      <c r="T19" s="117">
        <f t="shared" ca="1" si="30"/>
        <v>81</v>
      </c>
      <c r="U19" s="117">
        <f t="shared" ca="1" si="30"/>
        <v>15</v>
      </c>
      <c r="V19" s="117">
        <f t="shared" ca="1" si="30"/>
        <v>66</v>
      </c>
      <c r="W19" s="117">
        <f t="shared" ca="1" si="30"/>
        <v>10</v>
      </c>
      <c r="X19" s="117">
        <f t="shared" ca="1" si="30"/>
        <v>27</v>
      </c>
      <c r="Y19" s="117">
        <f t="shared" ca="1" si="30"/>
        <v>4</v>
      </c>
      <c r="Z19" s="117">
        <f t="shared" ca="1" si="30"/>
        <v>50</v>
      </c>
      <c r="AA19" s="117">
        <f t="shared" ca="1" si="30"/>
        <v>44</v>
      </c>
      <c r="AB19" s="117">
        <f t="shared" ca="1" si="30"/>
        <v>4</v>
      </c>
      <c r="AC19" s="117">
        <f t="shared" ca="1" si="30"/>
        <v>75</v>
      </c>
      <c r="AD19" s="117">
        <f t="shared" ca="1" si="30"/>
        <v>79</v>
      </c>
      <c r="AE19" s="117">
        <f t="shared" ca="1" si="30"/>
        <v>34</v>
      </c>
      <c r="AF19" s="117">
        <f t="shared" ca="1" si="30"/>
        <v>75</v>
      </c>
      <c r="AG19" s="117">
        <f t="shared" ca="1" si="30"/>
        <v>2</v>
      </c>
      <c r="AH19" s="117">
        <f t="shared" ref="AH19:BI19" ca="1" si="31">AH116</f>
        <v>17</v>
      </c>
      <c r="AI19" s="117">
        <f t="shared" ca="1" si="31"/>
        <v>37</v>
      </c>
      <c r="AJ19" s="117">
        <f t="shared" ca="1" si="31"/>
        <v>1</v>
      </c>
      <c r="AK19" s="117">
        <f t="shared" ca="1" si="31"/>
        <v>66</v>
      </c>
      <c r="AL19" s="117">
        <f t="shared" ca="1" si="31"/>
        <v>73</v>
      </c>
      <c r="AM19" s="117">
        <f t="shared" ca="1" si="31"/>
        <v>68</v>
      </c>
      <c r="AN19" s="117">
        <f t="shared" ca="1" si="31"/>
        <v>30</v>
      </c>
      <c r="AO19" s="117">
        <f t="shared" ca="1" si="31"/>
        <v>76</v>
      </c>
      <c r="AP19" s="117">
        <f t="shared" ca="1" si="31"/>
        <v>77</v>
      </c>
      <c r="AQ19" s="117">
        <f t="shared" ca="1" si="31"/>
        <v>9</v>
      </c>
      <c r="AR19" s="117">
        <f t="shared" ca="1" si="31"/>
        <v>66</v>
      </c>
      <c r="AS19" s="117">
        <f t="shared" ca="1" si="31"/>
        <v>69</v>
      </c>
      <c r="AT19" s="117">
        <f t="shared" ca="1" si="31"/>
        <v>3</v>
      </c>
      <c r="AU19" s="117">
        <f t="shared" ca="1" si="31"/>
        <v>49</v>
      </c>
      <c r="AV19" s="117">
        <f t="shared" ca="1" si="31"/>
        <v>19</v>
      </c>
      <c r="AW19" s="117">
        <f t="shared" ca="1" si="31"/>
        <v>50</v>
      </c>
      <c r="AX19" s="117">
        <f t="shared" ca="1" si="31"/>
        <v>48</v>
      </c>
      <c r="AY19" s="117">
        <f t="shared" ca="1" si="31"/>
        <v>66</v>
      </c>
      <c r="AZ19" s="117">
        <f t="shared" ca="1" si="31"/>
        <v>54</v>
      </c>
      <c r="BA19" s="117">
        <f t="shared" ca="1" si="31"/>
        <v>25</v>
      </c>
      <c r="BB19" s="117">
        <f t="shared" ca="1" si="31"/>
        <v>66</v>
      </c>
      <c r="BC19" s="117">
        <f t="shared" ca="1" si="31"/>
        <v>6</v>
      </c>
      <c r="BD19" s="117">
        <f t="shared" ca="1" si="31"/>
        <v>34</v>
      </c>
      <c r="BE19" s="117">
        <f t="shared" ca="1" si="31"/>
        <v>9</v>
      </c>
      <c r="BF19" s="117">
        <f t="shared" ca="1" si="31"/>
        <v>2</v>
      </c>
      <c r="BG19" s="117">
        <f t="shared" ca="1" si="31"/>
        <v>17</v>
      </c>
      <c r="BH19" s="117">
        <f t="shared" ca="1" si="31"/>
        <v>52</v>
      </c>
      <c r="BI19" s="118">
        <f t="shared" ca="1" si="31"/>
        <v>61</v>
      </c>
    </row>
    <row r="20" spans="1:61" ht="13.15" x14ac:dyDescent="0.4">
      <c r="A20" s="116">
        <v>17</v>
      </c>
      <c r="B20" s="119">
        <f t="shared" ref="B20:AG20" ca="1" si="32">IF(B117&gt;=B116,B117+1,B117)</f>
        <v>79</v>
      </c>
      <c r="C20" s="119">
        <f t="shared" ca="1" si="32"/>
        <v>43</v>
      </c>
      <c r="D20" s="119">
        <f t="shared" ca="1" si="32"/>
        <v>15</v>
      </c>
      <c r="E20" s="119">
        <f t="shared" ca="1" si="32"/>
        <v>77</v>
      </c>
      <c r="F20" s="119">
        <f t="shared" ca="1" si="32"/>
        <v>46</v>
      </c>
      <c r="G20" s="119">
        <f t="shared" ca="1" si="32"/>
        <v>55</v>
      </c>
      <c r="H20" s="119">
        <f t="shared" ca="1" si="32"/>
        <v>24</v>
      </c>
      <c r="I20" s="119">
        <f t="shared" ca="1" si="32"/>
        <v>7</v>
      </c>
      <c r="J20" s="119">
        <f t="shared" ca="1" si="32"/>
        <v>79</v>
      </c>
      <c r="K20" s="119">
        <f t="shared" ca="1" si="32"/>
        <v>76</v>
      </c>
      <c r="L20" s="119">
        <f t="shared" ca="1" si="32"/>
        <v>75</v>
      </c>
      <c r="M20" s="119">
        <f t="shared" ca="1" si="32"/>
        <v>5</v>
      </c>
      <c r="N20" s="119">
        <f t="shared" ca="1" si="32"/>
        <v>16</v>
      </c>
      <c r="O20" s="119">
        <f t="shared" ca="1" si="32"/>
        <v>52</v>
      </c>
      <c r="P20" s="119">
        <f t="shared" ca="1" si="32"/>
        <v>62</v>
      </c>
      <c r="Q20" s="119">
        <f t="shared" ca="1" si="32"/>
        <v>3</v>
      </c>
      <c r="R20" s="119">
        <f t="shared" ca="1" si="32"/>
        <v>58</v>
      </c>
      <c r="S20" s="119">
        <f t="shared" ca="1" si="32"/>
        <v>71</v>
      </c>
      <c r="T20" s="119">
        <f t="shared" ca="1" si="32"/>
        <v>51</v>
      </c>
      <c r="U20" s="119">
        <f t="shared" ca="1" si="32"/>
        <v>52</v>
      </c>
      <c r="V20" s="119">
        <f t="shared" ca="1" si="32"/>
        <v>7</v>
      </c>
      <c r="W20" s="119">
        <f t="shared" ca="1" si="32"/>
        <v>43</v>
      </c>
      <c r="X20" s="119">
        <f t="shared" ca="1" si="32"/>
        <v>55</v>
      </c>
      <c r="Y20" s="119">
        <f t="shared" ca="1" si="32"/>
        <v>81</v>
      </c>
      <c r="Z20" s="119">
        <f t="shared" ca="1" si="32"/>
        <v>7</v>
      </c>
      <c r="AA20" s="119">
        <f t="shared" ca="1" si="32"/>
        <v>52</v>
      </c>
      <c r="AB20" s="119">
        <f t="shared" ca="1" si="32"/>
        <v>58</v>
      </c>
      <c r="AC20" s="119">
        <f t="shared" ca="1" si="32"/>
        <v>14</v>
      </c>
      <c r="AD20" s="119">
        <f t="shared" ca="1" si="32"/>
        <v>1</v>
      </c>
      <c r="AE20" s="119">
        <f t="shared" ca="1" si="32"/>
        <v>41</v>
      </c>
      <c r="AF20" s="119">
        <f t="shared" ca="1" si="32"/>
        <v>61</v>
      </c>
      <c r="AG20" s="119">
        <f t="shared" ca="1" si="32"/>
        <v>67</v>
      </c>
      <c r="AH20" s="119">
        <f t="shared" ref="AH20:BI20" ca="1" si="33">IF(AH117&gt;=AH116,AH117+1,AH117)</f>
        <v>55</v>
      </c>
      <c r="AI20" s="119">
        <f t="shared" ca="1" si="33"/>
        <v>54</v>
      </c>
      <c r="AJ20" s="119">
        <f t="shared" ca="1" si="33"/>
        <v>38</v>
      </c>
      <c r="AK20" s="119">
        <f t="shared" ca="1" si="33"/>
        <v>4</v>
      </c>
      <c r="AL20" s="119">
        <f t="shared" ca="1" si="33"/>
        <v>1</v>
      </c>
      <c r="AM20" s="119">
        <f t="shared" ca="1" si="33"/>
        <v>50</v>
      </c>
      <c r="AN20" s="119">
        <f t="shared" ca="1" si="33"/>
        <v>55</v>
      </c>
      <c r="AO20" s="119">
        <f t="shared" ca="1" si="33"/>
        <v>46</v>
      </c>
      <c r="AP20" s="119">
        <f t="shared" ca="1" si="33"/>
        <v>71</v>
      </c>
      <c r="AQ20" s="119">
        <f t="shared" ca="1" si="33"/>
        <v>34</v>
      </c>
      <c r="AR20" s="119">
        <f t="shared" ca="1" si="33"/>
        <v>19</v>
      </c>
      <c r="AS20" s="119">
        <f t="shared" ca="1" si="33"/>
        <v>81</v>
      </c>
      <c r="AT20" s="119">
        <f t="shared" ca="1" si="33"/>
        <v>55</v>
      </c>
      <c r="AU20" s="119">
        <f t="shared" ca="1" si="33"/>
        <v>8</v>
      </c>
      <c r="AV20" s="119">
        <f t="shared" ca="1" si="33"/>
        <v>26</v>
      </c>
      <c r="AW20" s="119">
        <f t="shared" ca="1" si="33"/>
        <v>56</v>
      </c>
      <c r="AX20" s="119">
        <f t="shared" ca="1" si="33"/>
        <v>22</v>
      </c>
      <c r="AY20" s="119">
        <f t="shared" ca="1" si="33"/>
        <v>53</v>
      </c>
      <c r="AZ20" s="119">
        <f t="shared" ca="1" si="33"/>
        <v>13</v>
      </c>
      <c r="BA20" s="119">
        <f t="shared" ca="1" si="33"/>
        <v>55</v>
      </c>
      <c r="BB20" s="119">
        <f t="shared" ca="1" si="33"/>
        <v>15</v>
      </c>
      <c r="BC20" s="119">
        <f t="shared" ca="1" si="33"/>
        <v>65</v>
      </c>
      <c r="BD20" s="119">
        <f t="shared" ca="1" si="33"/>
        <v>52</v>
      </c>
      <c r="BE20" s="119">
        <f t="shared" ca="1" si="33"/>
        <v>8</v>
      </c>
      <c r="BF20" s="119">
        <f t="shared" ca="1" si="33"/>
        <v>24</v>
      </c>
      <c r="BG20" s="119">
        <f t="shared" ca="1" si="33"/>
        <v>75</v>
      </c>
      <c r="BH20" s="119">
        <f t="shared" ca="1" si="33"/>
        <v>46</v>
      </c>
      <c r="BI20" s="120">
        <f t="shared" ca="1" si="33"/>
        <v>1</v>
      </c>
    </row>
    <row r="21" spans="1:61" ht="13.15" x14ac:dyDescent="0.4">
      <c r="A21" s="116">
        <v>18</v>
      </c>
      <c r="B21" s="117">
        <f t="shared" ref="B21:AG21" ca="1" si="34">IF(B118&gt;=MIN(B19,B20),IF((B118+1)&gt;=MAX(B19,B20),B118+2,B118+1),B118)</f>
        <v>23</v>
      </c>
      <c r="C21" s="117">
        <f t="shared" ca="1" si="34"/>
        <v>6</v>
      </c>
      <c r="D21" s="117">
        <f t="shared" ca="1" si="34"/>
        <v>32</v>
      </c>
      <c r="E21" s="117">
        <f t="shared" ca="1" si="34"/>
        <v>48</v>
      </c>
      <c r="F21" s="117">
        <f t="shared" ca="1" si="34"/>
        <v>47</v>
      </c>
      <c r="G21" s="117">
        <f t="shared" ca="1" si="34"/>
        <v>7</v>
      </c>
      <c r="H21" s="117">
        <f t="shared" ca="1" si="34"/>
        <v>4</v>
      </c>
      <c r="I21" s="117">
        <f t="shared" ca="1" si="34"/>
        <v>81</v>
      </c>
      <c r="J21" s="117">
        <f t="shared" ca="1" si="34"/>
        <v>35</v>
      </c>
      <c r="K21" s="117">
        <f t="shared" ca="1" si="34"/>
        <v>2</v>
      </c>
      <c r="L21" s="117">
        <f t="shared" ca="1" si="34"/>
        <v>47</v>
      </c>
      <c r="M21" s="117">
        <f t="shared" ca="1" si="34"/>
        <v>66</v>
      </c>
      <c r="N21" s="117">
        <f t="shared" ca="1" si="34"/>
        <v>9</v>
      </c>
      <c r="O21" s="117">
        <f t="shared" ca="1" si="34"/>
        <v>76</v>
      </c>
      <c r="P21" s="117">
        <f t="shared" ca="1" si="34"/>
        <v>78</v>
      </c>
      <c r="Q21" s="117">
        <f t="shared" ca="1" si="34"/>
        <v>43</v>
      </c>
      <c r="R21" s="117">
        <f t="shared" ca="1" si="34"/>
        <v>67</v>
      </c>
      <c r="S21" s="117">
        <f t="shared" ca="1" si="34"/>
        <v>49</v>
      </c>
      <c r="T21" s="117">
        <f t="shared" ca="1" si="34"/>
        <v>31</v>
      </c>
      <c r="U21" s="117">
        <f t="shared" ca="1" si="34"/>
        <v>11</v>
      </c>
      <c r="V21" s="117">
        <f t="shared" ca="1" si="34"/>
        <v>38</v>
      </c>
      <c r="W21" s="117">
        <f t="shared" ca="1" si="34"/>
        <v>70</v>
      </c>
      <c r="X21" s="117">
        <f t="shared" ca="1" si="34"/>
        <v>21</v>
      </c>
      <c r="Y21" s="117">
        <f t="shared" ca="1" si="34"/>
        <v>47</v>
      </c>
      <c r="Z21" s="117">
        <f t="shared" ca="1" si="34"/>
        <v>12</v>
      </c>
      <c r="AA21" s="117">
        <f t="shared" ca="1" si="34"/>
        <v>39</v>
      </c>
      <c r="AB21" s="117">
        <f t="shared" ca="1" si="34"/>
        <v>16</v>
      </c>
      <c r="AC21" s="117">
        <f t="shared" ca="1" si="34"/>
        <v>50</v>
      </c>
      <c r="AD21" s="117">
        <f t="shared" ca="1" si="34"/>
        <v>41</v>
      </c>
      <c r="AE21" s="117">
        <f t="shared" ca="1" si="34"/>
        <v>24</v>
      </c>
      <c r="AF21" s="117">
        <f t="shared" ca="1" si="34"/>
        <v>73</v>
      </c>
      <c r="AG21" s="117">
        <f t="shared" ca="1" si="34"/>
        <v>31</v>
      </c>
      <c r="AH21" s="117">
        <f t="shared" ref="AH21:BI21" ca="1" si="35">IF(AH118&gt;=MIN(AH19,AH20),IF((AH118+1)&gt;=MAX(AH19,AH20),AH118+2,AH118+1),AH118)</f>
        <v>6</v>
      </c>
      <c r="AI21" s="117">
        <f t="shared" ca="1" si="35"/>
        <v>34</v>
      </c>
      <c r="AJ21" s="117">
        <f t="shared" ca="1" si="35"/>
        <v>62</v>
      </c>
      <c r="AK21" s="117">
        <f t="shared" ca="1" si="35"/>
        <v>29</v>
      </c>
      <c r="AL21" s="117">
        <f t="shared" ca="1" si="35"/>
        <v>32</v>
      </c>
      <c r="AM21" s="117">
        <f t="shared" ca="1" si="35"/>
        <v>17</v>
      </c>
      <c r="AN21" s="117">
        <f t="shared" ca="1" si="35"/>
        <v>34</v>
      </c>
      <c r="AO21" s="117">
        <f t="shared" ca="1" si="35"/>
        <v>38</v>
      </c>
      <c r="AP21" s="117">
        <f t="shared" ca="1" si="35"/>
        <v>7</v>
      </c>
      <c r="AQ21" s="117">
        <f t="shared" ca="1" si="35"/>
        <v>19</v>
      </c>
      <c r="AR21" s="117">
        <f t="shared" ca="1" si="35"/>
        <v>71</v>
      </c>
      <c r="AS21" s="117">
        <f t="shared" ca="1" si="35"/>
        <v>35</v>
      </c>
      <c r="AT21" s="117">
        <f t="shared" ca="1" si="35"/>
        <v>15</v>
      </c>
      <c r="AU21" s="117">
        <f t="shared" ca="1" si="35"/>
        <v>7</v>
      </c>
      <c r="AV21" s="117">
        <f t="shared" ca="1" si="35"/>
        <v>33</v>
      </c>
      <c r="AW21" s="117">
        <f t="shared" ca="1" si="35"/>
        <v>4</v>
      </c>
      <c r="AX21" s="117">
        <f t="shared" ca="1" si="35"/>
        <v>42</v>
      </c>
      <c r="AY21" s="117">
        <f t="shared" ca="1" si="35"/>
        <v>79</v>
      </c>
      <c r="AZ21" s="117">
        <f t="shared" ca="1" si="35"/>
        <v>29</v>
      </c>
      <c r="BA21" s="117">
        <f t="shared" ca="1" si="35"/>
        <v>12</v>
      </c>
      <c r="BB21" s="117">
        <f t="shared" ca="1" si="35"/>
        <v>42</v>
      </c>
      <c r="BC21" s="117">
        <f t="shared" ca="1" si="35"/>
        <v>35</v>
      </c>
      <c r="BD21" s="117">
        <f t="shared" ca="1" si="35"/>
        <v>79</v>
      </c>
      <c r="BE21" s="117">
        <f t="shared" ca="1" si="35"/>
        <v>55</v>
      </c>
      <c r="BF21" s="117">
        <f t="shared" ca="1" si="35"/>
        <v>77</v>
      </c>
      <c r="BG21" s="117">
        <f t="shared" ca="1" si="35"/>
        <v>72</v>
      </c>
      <c r="BH21" s="117">
        <f t="shared" ca="1" si="35"/>
        <v>35</v>
      </c>
      <c r="BI21" s="118">
        <f t="shared" ca="1" si="35"/>
        <v>68</v>
      </c>
    </row>
    <row r="22" spans="1:61" ht="13.15" x14ac:dyDescent="0.4">
      <c r="A22" s="116">
        <v>19</v>
      </c>
      <c r="B22" s="119">
        <f t="shared" ref="B22:AG22" ca="1" si="36">B119</f>
        <v>64</v>
      </c>
      <c r="C22" s="119">
        <f t="shared" ca="1" si="36"/>
        <v>41</v>
      </c>
      <c r="D22" s="119">
        <f t="shared" ca="1" si="36"/>
        <v>71</v>
      </c>
      <c r="E22" s="119">
        <f t="shared" ca="1" si="36"/>
        <v>10</v>
      </c>
      <c r="F22" s="119">
        <f t="shared" ca="1" si="36"/>
        <v>71</v>
      </c>
      <c r="G22" s="119">
        <f t="shared" ca="1" si="36"/>
        <v>29</v>
      </c>
      <c r="H22" s="119">
        <f t="shared" ca="1" si="36"/>
        <v>19</v>
      </c>
      <c r="I22" s="119">
        <f t="shared" ca="1" si="36"/>
        <v>33</v>
      </c>
      <c r="J22" s="119">
        <f t="shared" ca="1" si="36"/>
        <v>56</v>
      </c>
      <c r="K22" s="119">
        <f t="shared" ca="1" si="36"/>
        <v>33</v>
      </c>
      <c r="L22" s="119">
        <f t="shared" ca="1" si="36"/>
        <v>2</v>
      </c>
      <c r="M22" s="119">
        <f t="shared" ca="1" si="36"/>
        <v>18</v>
      </c>
      <c r="N22" s="119">
        <f t="shared" ca="1" si="36"/>
        <v>3</v>
      </c>
      <c r="O22" s="119">
        <f t="shared" ca="1" si="36"/>
        <v>81</v>
      </c>
      <c r="P22" s="119">
        <f t="shared" ca="1" si="36"/>
        <v>50</v>
      </c>
      <c r="Q22" s="119">
        <f t="shared" ca="1" si="36"/>
        <v>66</v>
      </c>
      <c r="R22" s="119">
        <f t="shared" ca="1" si="36"/>
        <v>61</v>
      </c>
      <c r="S22" s="119">
        <f t="shared" ca="1" si="36"/>
        <v>45</v>
      </c>
      <c r="T22" s="119">
        <f t="shared" ca="1" si="36"/>
        <v>78</v>
      </c>
      <c r="U22" s="119">
        <f t="shared" ca="1" si="36"/>
        <v>41</v>
      </c>
      <c r="V22" s="119">
        <f t="shared" ca="1" si="36"/>
        <v>49</v>
      </c>
      <c r="W22" s="119">
        <f t="shared" ca="1" si="36"/>
        <v>56</v>
      </c>
      <c r="X22" s="119">
        <f t="shared" ca="1" si="36"/>
        <v>6</v>
      </c>
      <c r="Y22" s="119">
        <f t="shared" ca="1" si="36"/>
        <v>17</v>
      </c>
      <c r="Z22" s="119">
        <f t="shared" ca="1" si="36"/>
        <v>23</v>
      </c>
      <c r="AA22" s="119">
        <f t="shared" ca="1" si="36"/>
        <v>41</v>
      </c>
      <c r="AB22" s="119">
        <f t="shared" ca="1" si="36"/>
        <v>57</v>
      </c>
      <c r="AC22" s="119">
        <f t="shared" ca="1" si="36"/>
        <v>54</v>
      </c>
      <c r="AD22" s="119">
        <f t="shared" ca="1" si="36"/>
        <v>39</v>
      </c>
      <c r="AE22" s="119">
        <f t="shared" ca="1" si="36"/>
        <v>7</v>
      </c>
      <c r="AF22" s="119">
        <f t="shared" ca="1" si="36"/>
        <v>54</v>
      </c>
      <c r="AG22" s="119">
        <f t="shared" ca="1" si="36"/>
        <v>63</v>
      </c>
      <c r="AH22" s="119">
        <f t="shared" ref="AH22:BI22" ca="1" si="37">AH119</f>
        <v>74</v>
      </c>
      <c r="AI22" s="119">
        <f t="shared" ca="1" si="37"/>
        <v>17</v>
      </c>
      <c r="AJ22" s="119">
        <f t="shared" ca="1" si="37"/>
        <v>70</v>
      </c>
      <c r="AK22" s="119">
        <f t="shared" ca="1" si="37"/>
        <v>41</v>
      </c>
      <c r="AL22" s="119">
        <f t="shared" ca="1" si="37"/>
        <v>11</v>
      </c>
      <c r="AM22" s="119">
        <f t="shared" ca="1" si="37"/>
        <v>79</v>
      </c>
      <c r="AN22" s="119">
        <f t="shared" ca="1" si="37"/>
        <v>26</v>
      </c>
      <c r="AO22" s="119">
        <f t="shared" ca="1" si="37"/>
        <v>49</v>
      </c>
      <c r="AP22" s="119">
        <f t="shared" ca="1" si="37"/>
        <v>27</v>
      </c>
      <c r="AQ22" s="119">
        <f t="shared" ca="1" si="37"/>
        <v>63</v>
      </c>
      <c r="AR22" s="119">
        <f t="shared" ca="1" si="37"/>
        <v>70</v>
      </c>
      <c r="AS22" s="119">
        <f t="shared" ca="1" si="37"/>
        <v>22</v>
      </c>
      <c r="AT22" s="119">
        <f t="shared" ca="1" si="37"/>
        <v>39</v>
      </c>
      <c r="AU22" s="119">
        <f t="shared" ca="1" si="37"/>
        <v>46</v>
      </c>
      <c r="AV22" s="119">
        <f t="shared" ca="1" si="37"/>
        <v>55</v>
      </c>
      <c r="AW22" s="119">
        <f t="shared" ca="1" si="37"/>
        <v>54</v>
      </c>
      <c r="AX22" s="119">
        <f t="shared" ca="1" si="37"/>
        <v>80</v>
      </c>
      <c r="AY22" s="119">
        <f t="shared" ca="1" si="37"/>
        <v>70</v>
      </c>
      <c r="AZ22" s="119">
        <f t="shared" ca="1" si="37"/>
        <v>62</v>
      </c>
      <c r="BA22" s="119">
        <f t="shared" ca="1" si="37"/>
        <v>47</v>
      </c>
      <c r="BB22" s="119">
        <f t="shared" ca="1" si="37"/>
        <v>1</v>
      </c>
      <c r="BC22" s="119">
        <f t="shared" ca="1" si="37"/>
        <v>51</v>
      </c>
      <c r="BD22" s="119">
        <f t="shared" ca="1" si="37"/>
        <v>15</v>
      </c>
      <c r="BE22" s="119">
        <f t="shared" ca="1" si="37"/>
        <v>39</v>
      </c>
      <c r="BF22" s="119">
        <f t="shared" ca="1" si="37"/>
        <v>1</v>
      </c>
      <c r="BG22" s="119">
        <f t="shared" ca="1" si="37"/>
        <v>40</v>
      </c>
      <c r="BH22" s="119">
        <f t="shared" ca="1" si="37"/>
        <v>8</v>
      </c>
      <c r="BI22" s="120">
        <f t="shared" ca="1" si="37"/>
        <v>3</v>
      </c>
    </row>
    <row r="23" spans="1:61" ht="13.15" x14ac:dyDescent="0.4">
      <c r="A23" s="116">
        <v>20</v>
      </c>
      <c r="B23" s="117">
        <f t="shared" ref="B23:AG23" ca="1" si="38">IF(B120&gt;=B119,B120+1,B120)</f>
        <v>21</v>
      </c>
      <c r="C23" s="117">
        <f t="shared" ca="1" si="38"/>
        <v>68</v>
      </c>
      <c r="D23" s="117">
        <f t="shared" ca="1" si="38"/>
        <v>64</v>
      </c>
      <c r="E23" s="117">
        <f t="shared" ca="1" si="38"/>
        <v>15</v>
      </c>
      <c r="F23" s="117">
        <f t="shared" ca="1" si="38"/>
        <v>68</v>
      </c>
      <c r="G23" s="117">
        <f t="shared" ca="1" si="38"/>
        <v>72</v>
      </c>
      <c r="H23" s="117">
        <f t="shared" ca="1" si="38"/>
        <v>15</v>
      </c>
      <c r="I23" s="117">
        <f t="shared" ca="1" si="38"/>
        <v>24</v>
      </c>
      <c r="J23" s="117">
        <f t="shared" ca="1" si="38"/>
        <v>29</v>
      </c>
      <c r="K23" s="117">
        <f t="shared" ca="1" si="38"/>
        <v>64</v>
      </c>
      <c r="L23" s="117">
        <f t="shared" ca="1" si="38"/>
        <v>74</v>
      </c>
      <c r="M23" s="117">
        <f t="shared" ca="1" si="38"/>
        <v>10</v>
      </c>
      <c r="N23" s="117">
        <f t="shared" ca="1" si="38"/>
        <v>56</v>
      </c>
      <c r="O23" s="117">
        <f t="shared" ca="1" si="38"/>
        <v>67</v>
      </c>
      <c r="P23" s="117">
        <f t="shared" ca="1" si="38"/>
        <v>18</v>
      </c>
      <c r="Q23" s="117">
        <f t="shared" ca="1" si="38"/>
        <v>79</v>
      </c>
      <c r="R23" s="117">
        <f t="shared" ca="1" si="38"/>
        <v>35</v>
      </c>
      <c r="S23" s="117">
        <f t="shared" ca="1" si="38"/>
        <v>35</v>
      </c>
      <c r="T23" s="117">
        <f t="shared" ca="1" si="38"/>
        <v>75</v>
      </c>
      <c r="U23" s="117">
        <f t="shared" ca="1" si="38"/>
        <v>64</v>
      </c>
      <c r="V23" s="117">
        <f t="shared" ca="1" si="38"/>
        <v>78</v>
      </c>
      <c r="W23" s="117">
        <f t="shared" ca="1" si="38"/>
        <v>46</v>
      </c>
      <c r="X23" s="117">
        <f t="shared" ca="1" si="38"/>
        <v>55</v>
      </c>
      <c r="Y23" s="117">
        <f t="shared" ca="1" si="38"/>
        <v>22</v>
      </c>
      <c r="Z23" s="117">
        <f t="shared" ca="1" si="38"/>
        <v>45</v>
      </c>
      <c r="AA23" s="117">
        <f t="shared" ca="1" si="38"/>
        <v>22</v>
      </c>
      <c r="AB23" s="117">
        <f t="shared" ca="1" si="38"/>
        <v>38</v>
      </c>
      <c r="AC23" s="117">
        <f t="shared" ca="1" si="38"/>
        <v>17</v>
      </c>
      <c r="AD23" s="117">
        <f t="shared" ca="1" si="38"/>
        <v>73</v>
      </c>
      <c r="AE23" s="117">
        <f t="shared" ca="1" si="38"/>
        <v>23</v>
      </c>
      <c r="AF23" s="117">
        <f t="shared" ca="1" si="38"/>
        <v>74</v>
      </c>
      <c r="AG23" s="117">
        <f t="shared" ca="1" si="38"/>
        <v>78</v>
      </c>
      <c r="AH23" s="117">
        <f t="shared" ref="AH23:BI23" ca="1" si="39">IF(AH120&gt;=AH119,AH120+1,AH120)</f>
        <v>30</v>
      </c>
      <c r="AI23" s="117">
        <f t="shared" ca="1" si="39"/>
        <v>68</v>
      </c>
      <c r="AJ23" s="117">
        <f t="shared" ca="1" si="39"/>
        <v>30</v>
      </c>
      <c r="AK23" s="117">
        <f t="shared" ca="1" si="39"/>
        <v>74</v>
      </c>
      <c r="AL23" s="117">
        <f t="shared" ca="1" si="39"/>
        <v>54</v>
      </c>
      <c r="AM23" s="117">
        <f t="shared" ca="1" si="39"/>
        <v>64</v>
      </c>
      <c r="AN23" s="117">
        <f t="shared" ca="1" si="39"/>
        <v>7</v>
      </c>
      <c r="AO23" s="117">
        <f t="shared" ca="1" si="39"/>
        <v>23</v>
      </c>
      <c r="AP23" s="117">
        <f t="shared" ca="1" si="39"/>
        <v>15</v>
      </c>
      <c r="AQ23" s="117">
        <f t="shared" ca="1" si="39"/>
        <v>23</v>
      </c>
      <c r="AR23" s="117">
        <f t="shared" ca="1" si="39"/>
        <v>10</v>
      </c>
      <c r="AS23" s="117">
        <f t="shared" ca="1" si="39"/>
        <v>34</v>
      </c>
      <c r="AT23" s="117">
        <f t="shared" ca="1" si="39"/>
        <v>50</v>
      </c>
      <c r="AU23" s="117">
        <f t="shared" ca="1" si="39"/>
        <v>55</v>
      </c>
      <c r="AV23" s="117">
        <f t="shared" ca="1" si="39"/>
        <v>40</v>
      </c>
      <c r="AW23" s="117">
        <f t="shared" ca="1" si="39"/>
        <v>76</v>
      </c>
      <c r="AX23" s="117">
        <f t="shared" ca="1" si="39"/>
        <v>63</v>
      </c>
      <c r="AY23" s="117">
        <f t="shared" ca="1" si="39"/>
        <v>43</v>
      </c>
      <c r="AZ23" s="117">
        <f t="shared" ca="1" si="39"/>
        <v>35</v>
      </c>
      <c r="BA23" s="117">
        <f t="shared" ca="1" si="39"/>
        <v>19</v>
      </c>
      <c r="BB23" s="117">
        <f t="shared" ca="1" si="39"/>
        <v>52</v>
      </c>
      <c r="BC23" s="117">
        <f t="shared" ca="1" si="39"/>
        <v>40</v>
      </c>
      <c r="BD23" s="117">
        <f t="shared" ca="1" si="39"/>
        <v>29</v>
      </c>
      <c r="BE23" s="117">
        <f t="shared" ca="1" si="39"/>
        <v>80</v>
      </c>
      <c r="BF23" s="117">
        <f t="shared" ca="1" si="39"/>
        <v>49</v>
      </c>
      <c r="BG23" s="117">
        <f t="shared" ca="1" si="39"/>
        <v>36</v>
      </c>
      <c r="BH23" s="117">
        <f t="shared" ca="1" si="39"/>
        <v>75</v>
      </c>
      <c r="BI23" s="118">
        <f t="shared" ca="1" si="39"/>
        <v>42</v>
      </c>
    </row>
    <row r="24" spans="1:61" ht="13.15" x14ac:dyDescent="0.4">
      <c r="A24" s="116">
        <v>21</v>
      </c>
      <c r="B24" s="119">
        <f t="shared" ref="B24:AG24" ca="1" si="40">IF(B121&gt;=MIN(B22,B23),IF((B121+1)&gt;=MAX(B22,B23),B121+2,B121+1),B121)</f>
        <v>2</v>
      </c>
      <c r="C24" s="119">
        <f t="shared" ca="1" si="40"/>
        <v>7</v>
      </c>
      <c r="D24" s="119">
        <f t="shared" ca="1" si="40"/>
        <v>63</v>
      </c>
      <c r="E24" s="119">
        <f t="shared" ca="1" si="40"/>
        <v>41</v>
      </c>
      <c r="F24" s="119">
        <f t="shared" ca="1" si="40"/>
        <v>38</v>
      </c>
      <c r="G24" s="119">
        <f t="shared" ca="1" si="40"/>
        <v>10</v>
      </c>
      <c r="H24" s="119">
        <f t="shared" ca="1" si="40"/>
        <v>73</v>
      </c>
      <c r="I24" s="119">
        <f t="shared" ca="1" si="40"/>
        <v>69</v>
      </c>
      <c r="J24" s="119">
        <f t="shared" ca="1" si="40"/>
        <v>4</v>
      </c>
      <c r="K24" s="119">
        <f t="shared" ca="1" si="40"/>
        <v>56</v>
      </c>
      <c r="L24" s="119">
        <f t="shared" ca="1" si="40"/>
        <v>38</v>
      </c>
      <c r="M24" s="119">
        <f t="shared" ca="1" si="40"/>
        <v>23</v>
      </c>
      <c r="N24" s="119">
        <f t="shared" ca="1" si="40"/>
        <v>26</v>
      </c>
      <c r="O24" s="119">
        <f t="shared" ca="1" si="40"/>
        <v>11</v>
      </c>
      <c r="P24" s="119">
        <f t="shared" ca="1" si="40"/>
        <v>57</v>
      </c>
      <c r="Q24" s="119">
        <f t="shared" ca="1" si="40"/>
        <v>3</v>
      </c>
      <c r="R24" s="119">
        <f t="shared" ca="1" si="40"/>
        <v>63</v>
      </c>
      <c r="S24" s="119">
        <f t="shared" ca="1" si="40"/>
        <v>64</v>
      </c>
      <c r="T24" s="119">
        <f t="shared" ca="1" si="40"/>
        <v>72</v>
      </c>
      <c r="U24" s="119">
        <f t="shared" ca="1" si="40"/>
        <v>28</v>
      </c>
      <c r="V24" s="119">
        <f t="shared" ca="1" si="40"/>
        <v>47</v>
      </c>
      <c r="W24" s="119">
        <f t="shared" ca="1" si="40"/>
        <v>53</v>
      </c>
      <c r="X24" s="119">
        <f t="shared" ca="1" si="40"/>
        <v>58</v>
      </c>
      <c r="Y24" s="119">
        <f t="shared" ca="1" si="40"/>
        <v>46</v>
      </c>
      <c r="Z24" s="119">
        <f t="shared" ca="1" si="40"/>
        <v>55</v>
      </c>
      <c r="AA24" s="119">
        <f t="shared" ca="1" si="40"/>
        <v>31</v>
      </c>
      <c r="AB24" s="119">
        <f t="shared" ca="1" si="40"/>
        <v>77</v>
      </c>
      <c r="AC24" s="119">
        <f t="shared" ca="1" si="40"/>
        <v>22</v>
      </c>
      <c r="AD24" s="119">
        <f t="shared" ca="1" si="40"/>
        <v>56</v>
      </c>
      <c r="AE24" s="119">
        <f t="shared" ca="1" si="40"/>
        <v>33</v>
      </c>
      <c r="AF24" s="119">
        <f t="shared" ca="1" si="40"/>
        <v>23</v>
      </c>
      <c r="AG24" s="119">
        <f t="shared" ca="1" si="40"/>
        <v>21</v>
      </c>
      <c r="AH24" s="119">
        <f t="shared" ref="AH24:BI24" ca="1" si="41">IF(AH121&gt;=MIN(AH22,AH23),IF((AH121+1)&gt;=MAX(AH22,AH23),AH121+2,AH121+1),AH121)</f>
        <v>62</v>
      </c>
      <c r="AI24" s="119">
        <f t="shared" ca="1" si="41"/>
        <v>8</v>
      </c>
      <c r="AJ24" s="119">
        <f t="shared" ca="1" si="41"/>
        <v>62</v>
      </c>
      <c r="AK24" s="119">
        <f t="shared" ca="1" si="41"/>
        <v>21</v>
      </c>
      <c r="AL24" s="119">
        <f t="shared" ca="1" si="41"/>
        <v>31</v>
      </c>
      <c r="AM24" s="119">
        <f t="shared" ca="1" si="41"/>
        <v>3</v>
      </c>
      <c r="AN24" s="119">
        <f t="shared" ca="1" si="41"/>
        <v>14</v>
      </c>
      <c r="AO24" s="119">
        <f t="shared" ca="1" si="41"/>
        <v>7</v>
      </c>
      <c r="AP24" s="119">
        <f t="shared" ca="1" si="41"/>
        <v>10</v>
      </c>
      <c r="AQ24" s="119">
        <f t="shared" ca="1" si="41"/>
        <v>79</v>
      </c>
      <c r="AR24" s="119">
        <f t="shared" ca="1" si="41"/>
        <v>35</v>
      </c>
      <c r="AS24" s="119">
        <f t="shared" ca="1" si="41"/>
        <v>69</v>
      </c>
      <c r="AT24" s="119">
        <f t="shared" ca="1" si="41"/>
        <v>59</v>
      </c>
      <c r="AU24" s="119">
        <f t="shared" ca="1" si="41"/>
        <v>70</v>
      </c>
      <c r="AV24" s="119">
        <f t="shared" ca="1" si="41"/>
        <v>76</v>
      </c>
      <c r="AW24" s="119">
        <f t="shared" ca="1" si="41"/>
        <v>33</v>
      </c>
      <c r="AX24" s="119">
        <f t="shared" ca="1" si="41"/>
        <v>32</v>
      </c>
      <c r="AY24" s="119">
        <f t="shared" ca="1" si="41"/>
        <v>20</v>
      </c>
      <c r="AZ24" s="119">
        <f t="shared" ca="1" si="41"/>
        <v>48</v>
      </c>
      <c r="BA24" s="119">
        <f t="shared" ca="1" si="41"/>
        <v>3</v>
      </c>
      <c r="BB24" s="119">
        <f t="shared" ca="1" si="41"/>
        <v>66</v>
      </c>
      <c r="BC24" s="119">
        <f t="shared" ca="1" si="41"/>
        <v>50</v>
      </c>
      <c r="BD24" s="119">
        <f t="shared" ca="1" si="41"/>
        <v>60</v>
      </c>
      <c r="BE24" s="119">
        <f t="shared" ca="1" si="41"/>
        <v>45</v>
      </c>
      <c r="BF24" s="119">
        <f t="shared" ca="1" si="41"/>
        <v>33</v>
      </c>
      <c r="BG24" s="119">
        <f t="shared" ca="1" si="41"/>
        <v>54</v>
      </c>
      <c r="BH24" s="119">
        <f t="shared" ca="1" si="41"/>
        <v>79</v>
      </c>
      <c r="BI24" s="120">
        <f t="shared" ca="1" si="41"/>
        <v>11</v>
      </c>
    </row>
    <row r="25" spans="1:61" ht="13.15" x14ac:dyDescent="0.4">
      <c r="A25" s="116">
        <v>22</v>
      </c>
      <c r="B25" s="117">
        <f t="shared" ref="B25:AG25" ca="1" si="42">B122</f>
        <v>48</v>
      </c>
      <c r="C25" s="117">
        <f t="shared" ca="1" si="42"/>
        <v>41</v>
      </c>
      <c r="D25" s="117">
        <f t="shared" ca="1" si="42"/>
        <v>41</v>
      </c>
      <c r="E25" s="117">
        <f t="shared" ca="1" si="42"/>
        <v>42</v>
      </c>
      <c r="F25" s="117">
        <f t="shared" ca="1" si="42"/>
        <v>25</v>
      </c>
      <c r="G25" s="117">
        <f t="shared" ca="1" si="42"/>
        <v>3</v>
      </c>
      <c r="H25" s="117">
        <f t="shared" ca="1" si="42"/>
        <v>57</v>
      </c>
      <c r="I25" s="117">
        <f t="shared" ca="1" si="42"/>
        <v>44</v>
      </c>
      <c r="J25" s="117">
        <f t="shared" ca="1" si="42"/>
        <v>66</v>
      </c>
      <c r="K25" s="117">
        <f t="shared" ca="1" si="42"/>
        <v>33</v>
      </c>
      <c r="L25" s="117">
        <f t="shared" ca="1" si="42"/>
        <v>16</v>
      </c>
      <c r="M25" s="117">
        <f t="shared" ca="1" si="42"/>
        <v>65</v>
      </c>
      <c r="N25" s="117">
        <f t="shared" ca="1" si="42"/>
        <v>10</v>
      </c>
      <c r="O25" s="117">
        <f t="shared" ca="1" si="42"/>
        <v>22</v>
      </c>
      <c r="P25" s="117">
        <f t="shared" ca="1" si="42"/>
        <v>71</v>
      </c>
      <c r="Q25" s="117">
        <f t="shared" ca="1" si="42"/>
        <v>61</v>
      </c>
      <c r="R25" s="117">
        <f t="shared" ca="1" si="42"/>
        <v>26</v>
      </c>
      <c r="S25" s="117">
        <f t="shared" ca="1" si="42"/>
        <v>53</v>
      </c>
      <c r="T25" s="117">
        <f t="shared" ca="1" si="42"/>
        <v>7</v>
      </c>
      <c r="U25" s="117">
        <f t="shared" ca="1" si="42"/>
        <v>41</v>
      </c>
      <c r="V25" s="117">
        <f t="shared" ca="1" si="42"/>
        <v>40</v>
      </c>
      <c r="W25" s="117">
        <f t="shared" ca="1" si="42"/>
        <v>49</v>
      </c>
      <c r="X25" s="117">
        <f t="shared" ca="1" si="42"/>
        <v>81</v>
      </c>
      <c r="Y25" s="117">
        <f t="shared" ca="1" si="42"/>
        <v>15</v>
      </c>
      <c r="Z25" s="117">
        <f t="shared" ca="1" si="42"/>
        <v>20</v>
      </c>
      <c r="AA25" s="117">
        <f t="shared" ca="1" si="42"/>
        <v>71</v>
      </c>
      <c r="AB25" s="117">
        <f t="shared" ca="1" si="42"/>
        <v>27</v>
      </c>
      <c r="AC25" s="117">
        <f t="shared" ca="1" si="42"/>
        <v>56</v>
      </c>
      <c r="AD25" s="117">
        <f t="shared" ca="1" si="42"/>
        <v>44</v>
      </c>
      <c r="AE25" s="117">
        <f t="shared" ca="1" si="42"/>
        <v>54</v>
      </c>
      <c r="AF25" s="117">
        <f t="shared" ca="1" si="42"/>
        <v>26</v>
      </c>
      <c r="AG25" s="117">
        <f t="shared" ca="1" si="42"/>
        <v>26</v>
      </c>
      <c r="AH25" s="117">
        <f t="shared" ref="AH25:BI25" ca="1" si="43">AH122</f>
        <v>40</v>
      </c>
      <c r="AI25" s="117">
        <f t="shared" ca="1" si="43"/>
        <v>3</v>
      </c>
      <c r="AJ25" s="117">
        <f t="shared" ca="1" si="43"/>
        <v>3</v>
      </c>
      <c r="AK25" s="117">
        <f t="shared" ca="1" si="43"/>
        <v>19</v>
      </c>
      <c r="AL25" s="117">
        <f t="shared" ca="1" si="43"/>
        <v>81</v>
      </c>
      <c r="AM25" s="117">
        <f t="shared" ca="1" si="43"/>
        <v>54</v>
      </c>
      <c r="AN25" s="117">
        <f t="shared" ca="1" si="43"/>
        <v>11</v>
      </c>
      <c r="AO25" s="117">
        <f t="shared" ca="1" si="43"/>
        <v>18</v>
      </c>
      <c r="AP25" s="117">
        <f t="shared" ca="1" si="43"/>
        <v>30</v>
      </c>
      <c r="AQ25" s="117">
        <f t="shared" ca="1" si="43"/>
        <v>8</v>
      </c>
      <c r="AR25" s="117">
        <f t="shared" ca="1" si="43"/>
        <v>5</v>
      </c>
      <c r="AS25" s="117">
        <f t="shared" ca="1" si="43"/>
        <v>16</v>
      </c>
      <c r="AT25" s="117">
        <f t="shared" ca="1" si="43"/>
        <v>23</v>
      </c>
      <c r="AU25" s="117">
        <f t="shared" ca="1" si="43"/>
        <v>45</v>
      </c>
      <c r="AV25" s="117">
        <f t="shared" ca="1" si="43"/>
        <v>23</v>
      </c>
      <c r="AW25" s="117">
        <f t="shared" ca="1" si="43"/>
        <v>75</v>
      </c>
      <c r="AX25" s="117">
        <f t="shared" ca="1" si="43"/>
        <v>51</v>
      </c>
      <c r="AY25" s="117">
        <f t="shared" ca="1" si="43"/>
        <v>5</v>
      </c>
      <c r="AZ25" s="117">
        <f t="shared" ca="1" si="43"/>
        <v>7</v>
      </c>
      <c r="BA25" s="117">
        <f t="shared" ca="1" si="43"/>
        <v>70</v>
      </c>
      <c r="BB25" s="117">
        <f t="shared" ca="1" si="43"/>
        <v>55</v>
      </c>
      <c r="BC25" s="117">
        <f t="shared" ca="1" si="43"/>
        <v>14</v>
      </c>
      <c r="BD25" s="117">
        <f t="shared" ca="1" si="43"/>
        <v>67</v>
      </c>
      <c r="BE25" s="117">
        <f t="shared" ca="1" si="43"/>
        <v>57</v>
      </c>
      <c r="BF25" s="117">
        <f t="shared" ca="1" si="43"/>
        <v>43</v>
      </c>
      <c r="BG25" s="117">
        <f t="shared" ca="1" si="43"/>
        <v>25</v>
      </c>
      <c r="BH25" s="117">
        <f t="shared" ca="1" si="43"/>
        <v>42</v>
      </c>
      <c r="BI25" s="118">
        <f t="shared" ca="1" si="43"/>
        <v>1</v>
      </c>
    </row>
    <row r="26" spans="1:61" ht="13.15" x14ac:dyDescent="0.4">
      <c r="A26" s="116">
        <v>23</v>
      </c>
      <c r="B26" s="119">
        <f t="shared" ref="B26:AG26" ca="1" si="44">IF(B123&gt;=B122,B123+1,B123)</f>
        <v>32</v>
      </c>
      <c r="C26" s="119">
        <f t="shared" ca="1" si="44"/>
        <v>35</v>
      </c>
      <c r="D26" s="119">
        <f t="shared" ca="1" si="44"/>
        <v>37</v>
      </c>
      <c r="E26" s="119">
        <f t="shared" ca="1" si="44"/>
        <v>54</v>
      </c>
      <c r="F26" s="119">
        <f t="shared" ca="1" si="44"/>
        <v>34</v>
      </c>
      <c r="G26" s="119">
        <f t="shared" ca="1" si="44"/>
        <v>73</v>
      </c>
      <c r="H26" s="119">
        <f t="shared" ca="1" si="44"/>
        <v>64</v>
      </c>
      <c r="I26" s="119">
        <f t="shared" ca="1" si="44"/>
        <v>72</v>
      </c>
      <c r="J26" s="119">
        <f t="shared" ca="1" si="44"/>
        <v>28</v>
      </c>
      <c r="K26" s="119">
        <f t="shared" ca="1" si="44"/>
        <v>14</v>
      </c>
      <c r="L26" s="119">
        <f t="shared" ca="1" si="44"/>
        <v>5</v>
      </c>
      <c r="M26" s="119">
        <f t="shared" ca="1" si="44"/>
        <v>61</v>
      </c>
      <c r="N26" s="119">
        <f t="shared" ca="1" si="44"/>
        <v>34</v>
      </c>
      <c r="O26" s="119">
        <f t="shared" ca="1" si="44"/>
        <v>14</v>
      </c>
      <c r="P26" s="119">
        <f t="shared" ca="1" si="44"/>
        <v>9</v>
      </c>
      <c r="Q26" s="119">
        <f t="shared" ca="1" si="44"/>
        <v>16</v>
      </c>
      <c r="R26" s="119">
        <f t="shared" ca="1" si="44"/>
        <v>58</v>
      </c>
      <c r="S26" s="119">
        <f t="shared" ca="1" si="44"/>
        <v>74</v>
      </c>
      <c r="T26" s="119">
        <f t="shared" ca="1" si="44"/>
        <v>66</v>
      </c>
      <c r="U26" s="119">
        <f t="shared" ca="1" si="44"/>
        <v>30</v>
      </c>
      <c r="V26" s="119">
        <f t="shared" ca="1" si="44"/>
        <v>27</v>
      </c>
      <c r="W26" s="119">
        <f t="shared" ca="1" si="44"/>
        <v>61</v>
      </c>
      <c r="X26" s="119">
        <f t="shared" ca="1" si="44"/>
        <v>48</v>
      </c>
      <c r="Y26" s="119">
        <f t="shared" ca="1" si="44"/>
        <v>34</v>
      </c>
      <c r="Z26" s="119">
        <f t="shared" ca="1" si="44"/>
        <v>44</v>
      </c>
      <c r="AA26" s="119">
        <f t="shared" ca="1" si="44"/>
        <v>81</v>
      </c>
      <c r="AB26" s="119">
        <f t="shared" ca="1" si="44"/>
        <v>15</v>
      </c>
      <c r="AC26" s="119">
        <f t="shared" ca="1" si="44"/>
        <v>38</v>
      </c>
      <c r="AD26" s="119">
        <f t="shared" ca="1" si="44"/>
        <v>40</v>
      </c>
      <c r="AE26" s="119">
        <f t="shared" ca="1" si="44"/>
        <v>18</v>
      </c>
      <c r="AF26" s="119">
        <f t="shared" ca="1" si="44"/>
        <v>76</v>
      </c>
      <c r="AG26" s="119">
        <f t="shared" ca="1" si="44"/>
        <v>32</v>
      </c>
      <c r="AH26" s="119">
        <f t="shared" ref="AH26:BI26" ca="1" si="45">IF(AH123&gt;=AH122,AH123+1,AH123)</f>
        <v>11</v>
      </c>
      <c r="AI26" s="119">
        <f t="shared" ca="1" si="45"/>
        <v>43</v>
      </c>
      <c r="AJ26" s="119">
        <f t="shared" ca="1" si="45"/>
        <v>31</v>
      </c>
      <c r="AK26" s="119">
        <f t="shared" ca="1" si="45"/>
        <v>44</v>
      </c>
      <c r="AL26" s="119">
        <f t="shared" ca="1" si="45"/>
        <v>14</v>
      </c>
      <c r="AM26" s="119">
        <f t="shared" ca="1" si="45"/>
        <v>35</v>
      </c>
      <c r="AN26" s="119">
        <f t="shared" ca="1" si="45"/>
        <v>44</v>
      </c>
      <c r="AO26" s="119">
        <f t="shared" ca="1" si="45"/>
        <v>44</v>
      </c>
      <c r="AP26" s="119">
        <f t="shared" ca="1" si="45"/>
        <v>55</v>
      </c>
      <c r="AQ26" s="119">
        <f t="shared" ca="1" si="45"/>
        <v>39</v>
      </c>
      <c r="AR26" s="119">
        <f t="shared" ca="1" si="45"/>
        <v>38</v>
      </c>
      <c r="AS26" s="119">
        <f t="shared" ca="1" si="45"/>
        <v>13</v>
      </c>
      <c r="AT26" s="119">
        <f t="shared" ca="1" si="45"/>
        <v>41</v>
      </c>
      <c r="AU26" s="119">
        <f t="shared" ca="1" si="45"/>
        <v>9</v>
      </c>
      <c r="AV26" s="119">
        <f t="shared" ca="1" si="45"/>
        <v>9</v>
      </c>
      <c r="AW26" s="119">
        <f t="shared" ca="1" si="45"/>
        <v>49</v>
      </c>
      <c r="AX26" s="119">
        <f t="shared" ca="1" si="45"/>
        <v>12</v>
      </c>
      <c r="AY26" s="119">
        <f t="shared" ca="1" si="45"/>
        <v>72</v>
      </c>
      <c r="AZ26" s="119">
        <f t="shared" ca="1" si="45"/>
        <v>52</v>
      </c>
      <c r="BA26" s="119">
        <f t="shared" ca="1" si="45"/>
        <v>29</v>
      </c>
      <c r="BB26" s="119">
        <f t="shared" ca="1" si="45"/>
        <v>31</v>
      </c>
      <c r="BC26" s="119">
        <f t="shared" ca="1" si="45"/>
        <v>9</v>
      </c>
      <c r="BD26" s="119">
        <f t="shared" ca="1" si="45"/>
        <v>39</v>
      </c>
      <c r="BE26" s="119">
        <f t="shared" ca="1" si="45"/>
        <v>5</v>
      </c>
      <c r="BF26" s="119">
        <f t="shared" ca="1" si="45"/>
        <v>56</v>
      </c>
      <c r="BG26" s="119">
        <f t="shared" ca="1" si="45"/>
        <v>76</v>
      </c>
      <c r="BH26" s="119">
        <f t="shared" ca="1" si="45"/>
        <v>37</v>
      </c>
      <c r="BI26" s="120">
        <f t="shared" ca="1" si="45"/>
        <v>67</v>
      </c>
    </row>
    <row r="27" spans="1:61" ht="13.15" x14ac:dyDescent="0.4">
      <c r="A27" s="116">
        <v>24</v>
      </c>
      <c r="B27" s="117">
        <f t="shared" ref="B27:AG27" ca="1" si="46">IF(B124&gt;=MIN(B25,B26),IF((B124+1)&gt;=MAX(B25,B26),B124+2,B124+1),B124)</f>
        <v>59</v>
      </c>
      <c r="C27" s="117">
        <f t="shared" ca="1" si="46"/>
        <v>27</v>
      </c>
      <c r="D27" s="117">
        <f t="shared" ca="1" si="46"/>
        <v>53</v>
      </c>
      <c r="E27" s="117">
        <f t="shared" ca="1" si="46"/>
        <v>6</v>
      </c>
      <c r="F27" s="117">
        <f t="shared" ca="1" si="46"/>
        <v>31</v>
      </c>
      <c r="G27" s="117">
        <f t="shared" ca="1" si="46"/>
        <v>26</v>
      </c>
      <c r="H27" s="117">
        <f t="shared" ca="1" si="46"/>
        <v>46</v>
      </c>
      <c r="I27" s="117">
        <f t="shared" ca="1" si="46"/>
        <v>1</v>
      </c>
      <c r="J27" s="117">
        <f t="shared" ca="1" si="46"/>
        <v>10</v>
      </c>
      <c r="K27" s="117">
        <f t="shared" ca="1" si="46"/>
        <v>61</v>
      </c>
      <c r="L27" s="117">
        <f t="shared" ca="1" si="46"/>
        <v>57</v>
      </c>
      <c r="M27" s="117">
        <f t="shared" ca="1" si="46"/>
        <v>8</v>
      </c>
      <c r="N27" s="117">
        <f t="shared" ca="1" si="46"/>
        <v>76</v>
      </c>
      <c r="O27" s="117">
        <f t="shared" ca="1" si="46"/>
        <v>2</v>
      </c>
      <c r="P27" s="117">
        <f t="shared" ca="1" si="46"/>
        <v>54</v>
      </c>
      <c r="Q27" s="117">
        <f t="shared" ca="1" si="46"/>
        <v>17</v>
      </c>
      <c r="R27" s="117">
        <f t="shared" ca="1" si="46"/>
        <v>33</v>
      </c>
      <c r="S27" s="117">
        <f t="shared" ca="1" si="46"/>
        <v>37</v>
      </c>
      <c r="T27" s="117">
        <f t="shared" ca="1" si="46"/>
        <v>65</v>
      </c>
      <c r="U27" s="117">
        <f t="shared" ca="1" si="46"/>
        <v>32</v>
      </c>
      <c r="V27" s="117">
        <f t="shared" ca="1" si="46"/>
        <v>8</v>
      </c>
      <c r="W27" s="117">
        <f t="shared" ca="1" si="46"/>
        <v>5</v>
      </c>
      <c r="X27" s="117">
        <f t="shared" ca="1" si="46"/>
        <v>38</v>
      </c>
      <c r="Y27" s="117">
        <f t="shared" ca="1" si="46"/>
        <v>14</v>
      </c>
      <c r="Z27" s="117">
        <f t="shared" ca="1" si="46"/>
        <v>56</v>
      </c>
      <c r="AA27" s="117">
        <f t="shared" ca="1" si="46"/>
        <v>26</v>
      </c>
      <c r="AB27" s="117">
        <f t="shared" ca="1" si="46"/>
        <v>7</v>
      </c>
      <c r="AC27" s="117">
        <f t="shared" ca="1" si="46"/>
        <v>55</v>
      </c>
      <c r="AD27" s="117">
        <f t="shared" ca="1" si="46"/>
        <v>24</v>
      </c>
      <c r="AE27" s="117">
        <f t="shared" ca="1" si="46"/>
        <v>14</v>
      </c>
      <c r="AF27" s="117">
        <f t="shared" ca="1" si="46"/>
        <v>72</v>
      </c>
      <c r="AG27" s="117">
        <f t="shared" ca="1" si="46"/>
        <v>35</v>
      </c>
      <c r="AH27" s="117">
        <f t="shared" ref="AH27:BI27" ca="1" si="47">IF(AH124&gt;=MIN(AH25,AH26),IF((AH124+1)&gt;=MAX(AH25,AH26),AH124+2,AH124+1),AH124)</f>
        <v>76</v>
      </c>
      <c r="AI27" s="117">
        <f t="shared" ca="1" si="47"/>
        <v>45</v>
      </c>
      <c r="AJ27" s="117">
        <f t="shared" ca="1" si="47"/>
        <v>13</v>
      </c>
      <c r="AK27" s="117">
        <f t="shared" ca="1" si="47"/>
        <v>5</v>
      </c>
      <c r="AL27" s="117">
        <f t="shared" ca="1" si="47"/>
        <v>69</v>
      </c>
      <c r="AM27" s="117">
        <f t="shared" ca="1" si="47"/>
        <v>71</v>
      </c>
      <c r="AN27" s="117">
        <f t="shared" ca="1" si="47"/>
        <v>43</v>
      </c>
      <c r="AO27" s="117">
        <f t="shared" ca="1" si="47"/>
        <v>3</v>
      </c>
      <c r="AP27" s="117">
        <f t="shared" ca="1" si="47"/>
        <v>57</v>
      </c>
      <c r="AQ27" s="117">
        <f t="shared" ca="1" si="47"/>
        <v>59</v>
      </c>
      <c r="AR27" s="117">
        <f t="shared" ca="1" si="47"/>
        <v>57</v>
      </c>
      <c r="AS27" s="117">
        <f t="shared" ca="1" si="47"/>
        <v>25</v>
      </c>
      <c r="AT27" s="117">
        <f t="shared" ca="1" si="47"/>
        <v>24</v>
      </c>
      <c r="AU27" s="117">
        <f t="shared" ca="1" si="47"/>
        <v>18</v>
      </c>
      <c r="AV27" s="117">
        <f t="shared" ca="1" si="47"/>
        <v>21</v>
      </c>
      <c r="AW27" s="117">
        <f t="shared" ca="1" si="47"/>
        <v>18</v>
      </c>
      <c r="AX27" s="117">
        <f t="shared" ca="1" si="47"/>
        <v>5</v>
      </c>
      <c r="AY27" s="117">
        <f t="shared" ca="1" si="47"/>
        <v>77</v>
      </c>
      <c r="AZ27" s="117">
        <f t="shared" ca="1" si="47"/>
        <v>58</v>
      </c>
      <c r="BA27" s="117">
        <f t="shared" ca="1" si="47"/>
        <v>66</v>
      </c>
      <c r="BB27" s="117">
        <f t="shared" ca="1" si="47"/>
        <v>22</v>
      </c>
      <c r="BC27" s="117">
        <f t="shared" ca="1" si="47"/>
        <v>69</v>
      </c>
      <c r="BD27" s="117">
        <f t="shared" ca="1" si="47"/>
        <v>42</v>
      </c>
      <c r="BE27" s="117">
        <f t="shared" ca="1" si="47"/>
        <v>70</v>
      </c>
      <c r="BF27" s="117">
        <f t="shared" ca="1" si="47"/>
        <v>20</v>
      </c>
      <c r="BG27" s="117">
        <f t="shared" ca="1" si="47"/>
        <v>15</v>
      </c>
      <c r="BH27" s="117">
        <f t="shared" ca="1" si="47"/>
        <v>78</v>
      </c>
      <c r="BI27" s="118">
        <f t="shared" ca="1" si="47"/>
        <v>56</v>
      </c>
    </row>
    <row r="28" spans="1:61" ht="13.15" x14ac:dyDescent="0.4">
      <c r="A28" s="116">
        <v>25</v>
      </c>
      <c r="B28" s="119">
        <f t="shared" ref="B28:AG28" ca="1" si="48">B125</f>
        <v>10</v>
      </c>
      <c r="C28" s="119">
        <f t="shared" ca="1" si="48"/>
        <v>23</v>
      </c>
      <c r="D28" s="119">
        <f t="shared" ca="1" si="48"/>
        <v>20</v>
      </c>
      <c r="E28" s="119">
        <f t="shared" ca="1" si="48"/>
        <v>15</v>
      </c>
      <c r="F28" s="119">
        <f t="shared" ca="1" si="48"/>
        <v>54</v>
      </c>
      <c r="G28" s="119">
        <f t="shared" ca="1" si="48"/>
        <v>2</v>
      </c>
      <c r="H28" s="119">
        <f t="shared" ca="1" si="48"/>
        <v>21</v>
      </c>
      <c r="I28" s="119">
        <f t="shared" ca="1" si="48"/>
        <v>51</v>
      </c>
      <c r="J28" s="119">
        <f t="shared" ca="1" si="48"/>
        <v>60</v>
      </c>
      <c r="K28" s="119">
        <f t="shared" ca="1" si="48"/>
        <v>42</v>
      </c>
      <c r="L28" s="119">
        <f t="shared" ca="1" si="48"/>
        <v>29</v>
      </c>
      <c r="M28" s="119">
        <f t="shared" ca="1" si="48"/>
        <v>5</v>
      </c>
      <c r="N28" s="119">
        <f t="shared" ca="1" si="48"/>
        <v>76</v>
      </c>
      <c r="O28" s="119">
        <f t="shared" ca="1" si="48"/>
        <v>80</v>
      </c>
      <c r="P28" s="119">
        <f t="shared" ca="1" si="48"/>
        <v>71</v>
      </c>
      <c r="Q28" s="119">
        <f t="shared" ca="1" si="48"/>
        <v>43</v>
      </c>
      <c r="R28" s="119">
        <f t="shared" ca="1" si="48"/>
        <v>16</v>
      </c>
      <c r="S28" s="119">
        <f t="shared" ca="1" si="48"/>
        <v>77</v>
      </c>
      <c r="T28" s="119">
        <f t="shared" ca="1" si="48"/>
        <v>69</v>
      </c>
      <c r="U28" s="119">
        <f t="shared" ca="1" si="48"/>
        <v>41</v>
      </c>
      <c r="V28" s="119">
        <f t="shared" ca="1" si="48"/>
        <v>61</v>
      </c>
      <c r="W28" s="119">
        <f t="shared" ca="1" si="48"/>
        <v>80</v>
      </c>
      <c r="X28" s="119">
        <f t="shared" ca="1" si="48"/>
        <v>52</v>
      </c>
      <c r="Y28" s="119">
        <f t="shared" ca="1" si="48"/>
        <v>60</v>
      </c>
      <c r="Z28" s="119">
        <f t="shared" ca="1" si="48"/>
        <v>21</v>
      </c>
      <c r="AA28" s="119">
        <f t="shared" ca="1" si="48"/>
        <v>17</v>
      </c>
      <c r="AB28" s="119">
        <f t="shared" ca="1" si="48"/>
        <v>12</v>
      </c>
      <c r="AC28" s="119">
        <f t="shared" ca="1" si="48"/>
        <v>53</v>
      </c>
      <c r="AD28" s="119">
        <f t="shared" ca="1" si="48"/>
        <v>22</v>
      </c>
      <c r="AE28" s="119">
        <f t="shared" ca="1" si="48"/>
        <v>79</v>
      </c>
      <c r="AF28" s="119">
        <f t="shared" ca="1" si="48"/>
        <v>31</v>
      </c>
      <c r="AG28" s="119">
        <f t="shared" ca="1" si="48"/>
        <v>53</v>
      </c>
      <c r="AH28" s="119">
        <f t="shared" ref="AH28:BI28" ca="1" si="49">AH125</f>
        <v>49</v>
      </c>
      <c r="AI28" s="119">
        <f t="shared" ca="1" si="49"/>
        <v>9</v>
      </c>
      <c r="AJ28" s="119">
        <f t="shared" ca="1" si="49"/>
        <v>29</v>
      </c>
      <c r="AK28" s="119">
        <f t="shared" ca="1" si="49"/>
        <v>20</v>
      </c>
      <c r="AL28" s="119">
        <f t="shared" ca="1" si="49"/>
        <v>81</v>
      </c>
      <c r="AM28" s="119">
        <f t="shared" ca="1" si="49"/>
        <v>42</v>
      </c>
      <c r="AN28" s="119">
        <f t="shared" ca="1" si="49"/>
        <v>80</v>
      </c>
      <c r="AO28" s="119">
        <f t="shared" ca="1" si="49"/>
        <v>16</v>
      </c>
      <c r="AP28" s="119">
        <f t="shared" ca="1" si="49"/>
        <v>45</v>
      </c>
      <c r="AQ28" s="119">
        <f t="shared" ca="1" si="49"/>
        <v>47</v>
      </c>
      <c r="AR28" s="119">
        <f t="shared" ca="1" si="49"/>
        <v>46</v>
      </c>
      <c r="AS28" s="119">
        <f t="shared" ca="1" si="49"/>
        <v>55</v>
      </c>
      <c r="AT28" s="119">
        <f t="shared" ca="1" si="49"/>
        <v>72</v>
      </c>
      <c r="AU28" s="119">
        <f t="shared" ca="1" si="49"/>
        <v>73</v>
      </c>
      <c r="AV28" s="119">
        <f t="shared" ca="1" si="49"/>
        <v>75</v>
      </c>
      <c r="AW28" s="119">
        <f t="shared" ca="1" si="49"/>
        <v>2</v>
      </c>
      <c r="AX28" s="119">
        <f t="shared" ca="1" si="49"/>
        <v>49</v>
      </c>
      <c r="AY28" s="119">
        <f t="shared" ca="1" si="49"/>
        <v>77</v>
      </c>
      <c r="AZ28" s="119">
        <f t="shared" ca="1" si="49"/>
        <v>66</v>
      </c>
      <c r="BA28" s="119">
        <f t="shared" ca="1" si="49"/>
        <v>32</v>
      </c>
      <c r="BB28" s="119">
        <f t="shared" ca="1" si="49"/>
        <v>21</v>
      </c>
      <c r="BC28" s="119">
        <f t="shared" ca="1" si="49"/>
        <v>80</v>
      </c>
      <c r="BD28" s="119">
        <f t="shared" ca="1" si="49"/>
        <v>8</v>
      </c>
      <c r="BE28" s="119">
        <f t="shared" ca="1" si="49"/>
        <v>24</v>
      </c>
      <c r="BF28" s="119">
        <f t="shared" ca="1" si="49"/>
        <v>74</v>
      </c>
      <c r="BG28" s="119">
        <f t="shared" ca="1" si="49"/>
        <v>57</v>
      </c>
      <c r="BH28" s="119">
        <f t="shared" ca="1" si="49"/>
        <v>78</v>
      </c>
      <c r="BI28" s="120">
        <f t="shared" ca="1" si="49"/>
        <v>78</v>
      </c>
    </row>
    <row r="29" spans="1:61" ht="13.15" x14ac:dyDescent="0.4">
      <c r="A29" s="116">
        <v>26</v>
      </c>
      <c r="B29" s="117">
        <f t="shared" ref="B29:AG29" ca="1" si="50">IF(B126&gt;=B125,B126+1,B126)</f>
        <v>62</v>
      </c>
      <c r="C29" s="117">
        <f t="shared" ca="1" si="50"/>
        <v>53</v>
      </c>
      <c r="D29" s="117">
        <f t="shared" ca="1" si="50"/>
        <v>67</v>
      </c>
      <c r="E29" s="117">
        <f t="shared" ca="1" si="50"/>
        <v>52</v>
      </c>
      <c r="F29" s="117">
        <f t="shared" ca="1" si="50"/>
        <v>48</v>
      </c>
      <c r="G29" s="117">
        <f t="shared" ca="1" si="50"/>
        <v>25</v>
      </c>
      <c r="H29" s="117">
        <f t="shared" ca="1" si="50"/>
        <v>9</v>
      </c>
      <c r="I29" s="117">
        <f t="shared" ca="1" si="50"/>
        <v>47</v>
      </c>
      <c r="J29" s="117">
        <f t="shared" ca="1" si="50"/>
        <v>46</v>
      </c>
      <c r="K29" s="117">
        <f t="shared" ca="1" si="50"/>
        <v>80</v>
      </c>
      <c r="L29" s="117">
        <f t="shared" ca="1" si="50"/>
        <v>68</v>
      </c>
      <c r="M29" s="117">
        <f t="shared" ca="1" si="50"/>
        <v>43</v>
      </c>
      <c r="N29" s="117">
        <f t="shared" ca="1" si="50"/>
        <v>13</v>
      </c>
      <c r="O29" s="117">
        <f t="shared" ca="1" si="50"/>
        <v>42</v>
      </c>
      <c r="P29" s="117">
        <f t="shared" ca="1" si="50"/>
        <v>70</v>
      </c>
      <c r="Q29" s="117">
        <f t="shared" ca="1" si="50"/>
        <v>71</v>
      </c>
      <c r="R29" s="117">
        <f t="shared" ca="1" si="50"/>
        <v>44</v>
      </c>
      <c r="S29" s="117">
        <f t="shared" ca="1" si="50"/>
        <v>29</v>
      </c>
      <c r="T29" s="117">
        <f t="shared" ca="1" si="50"/>
        <v>47</v>
      </c>
      <c r="U29" s="117">
        <f t="shared" ca="1" si="50"/>
        <v>12</v>
      </c>
      <c r="V29" s="117">
        <f t="shared" ca="1" si="50"/>
        <v>10</v>
      </c>
      <c r="W29" s="117">
        <f t="shared" ca="1" si="50"/>
        <v>8</v>
      </c>
      <c r="X29" s="117">
        <f t="shared" ca="1" si="50"/>
        <v>65</v>
      </c>
      <c r="Y29" s="117">
        <f t="shared" ca="1" si="50"/>
        <v>2</v>
      </c>
      <c r="Z29" s="117">
        <f t="shared" ca="1" si="50"/>
        <v>56</v>
      </c>
      <c r="AA29" s="117">
        <f t="shared" ca="1" si="50"/>
        <v>40</v>
      </c>
      <c r="AB29" s="117">
        <f t="shared" ca="1" si="50"/>
        <v>43</v>
      </c>
      <c r="AC29" s="117">
        <f t="shared" ca="1" si="50"/>
        <v>81</v>
      </c>
      <c r="AD29" s="117">
        <f t="shared" ca="1" si="50"/>
        <v>35</v>
      </c>
      <c r="AE29" s="117">
        <f t="shared" ca="1" si="50"/>
        <v>9</v>
      </c>
      <c r="AF29" s="117">
        <f t="shared" ca="1" si="50"/>
        <v>40</v>
      </c>
      <c r="AG29" s="117">
        <f t="shared" ca="1" si="50"/>
        <v>18</v>
      </c>
      <c r="AH29" s="117">
        <f t="shared" ref="AH29:BI29" ca="1" si="51">IF(AH126&gt;=AH125,AH126+1,AH126)</f>
        <v>28</v>
      </c>
      <c r="AI29" s="117">
        <f t="shared" ca="1" si="51"/>
        <v>58</v>
      </c>
      <c r="AJ29" s="117">
        <f t="shared" ca="1" si="51"/>
        <v>70</v>
      </c>
      <c r="AK29" s="117">
        <f t="shared" ca="1" si="51"/>
        <v>59</v>
      </c>
      <c r="AL29" s="117">
        <f t="shared" ca="1" si="51"/>
        <v>20</v>
      </c>
      <c r="AM29" s="117">
        <f t="shared" ca="1" si="51"/>
        <v>49</v>
      </c>
      <c r="AN29" s="117">
        <f t="shared" ca="1" si="51"/>
        <v>16</v>
      </c>
      <c r="AO29" s="117">
        <f t="shared" ca="1" si="51"/>
        <v>40</v>
      </c>
      <c r="AP29" s="117">
        <f t="shared" ca="1" si="51"/>
        <v>41</v>
      </c>
      <c r="AQ29" s="117">
        <f t="shared" ca="1" si="51"/>
        <v>71</v>
      </c>
      <c r="AR29" s="117">
        <f t="shared" ca="1" si="51"/>
        <v>62</v>
      </c>
      <c r="AS29" s="117">
        <f t="shared" ca="1" si="51"/>
        <v>30</v>
      </c>
      <c r="AT29" s="117">
        <f t="shared" ca="1" si="51"/>
        <v>4</v>
      </c>
      <c r="AU29" s="117">
        <f t="shared" ca="1" si="51"/>
        <v>26</v>
      </c>
      <c r="AV29" s="117">
        <f t="shared" ca="1" si="51"/>
        <v>12</v>
      </c>
      <c r="AW29" s="117">
        <f t="shared" ca="1" si="51"/>
        <v>21</v>
      </c>
      <c r="AX29" s="117">
        <f t="shared" ca="1" si="51"/>
        <v>39</v>
      </c>
      <c r="AY29" s="117">
        <f t="shared" ca="1" si="51"/>
        <v>32</v>
      </c>
      <c r="AZ29" s="117">
        <f t="shared" ca="1" si="51"/>
        <v>55</v>
      </c>
      <c r="BA29" s="117">
        <f t="shared" ca="1" si="51"/>
        <v>7</v>
      </c>
      <c r="BB29" s="117">
        <f t="shared" ca="1" si="51"/>
        <v>71</v>
      </c>
      <c r="BC29" s="117">
        <f t="shared" ca="1" si="51"/>
        <v>70</v>
      </c>
      <c r="BD29" s="117">
        <f t="shared" ca="1" si="51"/>
        <v>66</v>
      </c>
      <c r="BE29" s="117">
        <f t="shared" ca="1" si="51"/>
        <v>20</v>
      </c>
      <c r="BF29" s="117">
        <f t="shared" ca="1" si="51"/>
        <v>30</v>
      </c>
      <c r="BG29" s="117">
        <f t="shared" ca="1" si="51"/>
        <v>23</v>
      </c>
      <c r="BH29" s="117">
        <f t="shared" ca="1" si="51"/>
        <v>15</v>
      </c>
      <c r="BI29" s="118">
        <f t="shared" ca="1" si="51"/>
        <v>6</v>
      </c>
    </row>
    <row r="30" spans="1:61" ht="13.15" x14ac:dyDescent="0.4">
      <c r="A30" s="116">
        <v>27</v>
      </c>
      <c r="B30" s="119">
        <f t="shared" ref="B30:AG30" ca="1" si="52">IF(B127&gt;=MIN(B28,B29),IF((B127+1)&gt;=MAX(B28,B29),B127+2,B127+1),B127)</f>
        <v>29</v>
      </c>
      <c r="C30" s="119">
        <f t="shared" ca="1" si="52"/>
        <v>49</v>
      </c>
      <c r="D30" s="119">
        <f t="shared" ca="1" si="52"/>
        <v>7</v>
      </c>
      <c r="E30" s="119">
        <f t="shared" ca="1" si="52"/>
        <v>13</v>
      </c>
      <c r="F30" s="119">
        <f t="shared" ca="1" si="52"/>
        <v>78</v>
      </c>
      <c r="G30" s="119">
        <f t="shared" ca="1" si="52"/>
        <v>16</v>
      </c>
      <c r="H30" s="119">
        <f t="shared" ca="1" si="52"/>
        <v>63</v>
      </c>
      <c r="I30" s="119">
        <f t="shared" ca="1" si="52"/>
        <v>52</v>
      </c>
      <c r="J30" s="119">
        <f t="shared" ca="1" si="52"/>
        <v>8</v>
      </c>
      <c r="K30" s="119">
        <f t="shared" ca="1" si="52"/>
        <v>78</v>
      </c>
      <c r="L30" s="119">
        <f t="shared" ca="1" si="52"/>
        <v>5</v>
      </c>
      <c r="M30" s="119">
        <f t="shared" ca="1" si="52"/>
        <v>41</v>
      </c>
      <c r="N30" s="119">
        <f t="shared" ca="1" si="52"/>
        <v>50</v>
      </c>
      <c r="O30" s="119">
        <f t="shared" ca="1" si="52"/>
        <v>78</v>
      </c>
      <c r="P30" s="119">
        <f t="shared" ca="1" si="52"/>
        <v>19</v>
      </c>
      <c r="Q30" s="119">
        <f t="shared" ca="1" si="52"/>
        <v>58</v>
      </c>
      <c r="R30" s="119">
        <f t="shared" ca="1" si="52"/>
        <v>39</v>
      </c>
      <c r="S30" s="119">
        <f t="shared" ca="1" si="52"/>
        <v>61</v>
      </c>
      <c r="T30" s="119">
        <f t="shared" ca="1" si="52"/>
        <v>42</v>
      </c>
      <c r="U30" s="119">
        <f t="shared" ca="1" si="52"/>
        <v>50</v>
      </c>
      <c r="V30" s="119">
        <f t="shared" ca="1" si="52"/>
        <v>59</v>
      </c>
      <c r="W30" s="119">
        <f t="shared" ca="1" si="52"/>
        <v>37</v>
      </c>
      <c r="X30" s="119">
        <f t="shared" ca="1" si="52"/>
        <v>42</v>
      </c>
      <c r="Y30" s="119">
        <f t="shared" ca="1" si="52"/>
        <v>17</v>
      </c>
      <c r="Z30" s="119">
        <f t="shared" ca="1" si="52"/>
        <v>34</v>
      </c>
      <c r="AA30" s="119">
        <f t="shared" ca="1" si="52"/>
        <v>64</v>
      </c>
      <c r="AB30" s="119">
        <f t="shared" ca="1" si="52"/>
        <v>31</v>
      </c>
      <c r="AC30" s="119">
        <f t="shared" ca="1" si="52"/>
        <v>1</v>
      </c>
      <c r="AD30" s="119">
        <f t="shared" ca="1" si="52"/>
        <v>21</v>
      </c>
      <c r="AE30" s="119">
        <f t="shared" ca="1" si="52"/>
        <v>70</v>
      </c>
      <c r="AF30" s="119">
        <f t="shared" ca="1" si="52"/>
        <v>55</v>
      </c>
      <c r="AG30" s="119">
        <f t="shared" ca="1" si="52"/>
        <v>9</v>
      </c>
      <c r="AH30" s="119">
        <f t="shared" ref="AH30:BI30" ca="1" si="53">IF(AH127&gt;=MIN(AH28,AH29),IF((AH127+1)&gt;=MAX(AH28,AH29),AH127+2,AH127+1),AH127)</f>
        <v>55</v>
      </c>
      <c r="AI30" s="119">
        <f t="shared" ca="1" si="53"/>
        <v>67</v>
      </c>
      <c r="AJ30" s="119">
        <f t="shared" ca="1" si="53"/>
        <v>27</v>
      </c>
      <c r="AK30" s="119">
        <f t="shared" ca="1" si="53"/>
        <v>22</v>
      </c>
      <c r="AL30" s="119">
        <f t="shared" ca="1" si="53"/>
        <v>63</v>
      </c>
      <c r="AM30" s="119">
        <f t="shared" ca="1" si="53"/>
        <v>9</v>
      </c>
      <c r="AN30" s="119">
        <f t="shared" ca="1" si="53"/>
        <v>17</v>
      </c>
      <c r="AO30" s="119">
        <f t="shared" ca="1" si="53"/>
        <v>18</v>
      </c>
      <c r="AP30" s="119">
        <f t="shared" ca="1" si="53"/>
        <v>19</v>
      </c>
      <c r="AQ30" s="119">
        <f t="shared" ca="1" si="53"/>
        <v>32</v>
      </c>
      <c r="AR30" s="119">
        <f t="shared" ca="1" si="53"/>
        <v>42</v>
      </c>
      <c r="AS30" s="119">
        <f t="shared" ca="1" si="53"/>
        <v>17</v>
      </c>
      <c r="AT30" s="119">
        <f t="shared" ca="1" si="53"/>
        <v>61</v>
      </c>
      <c r="AU30" s="119">
        <f t="shared" ca="1" si="53"/>
        <v>49</v>
      </c>
      <c r="AV30" s="119">
        <f t="shared" ca="1" si="53"/>
        <v>21</v>
      </c>
      <c r="AW30" s="119">
        <f t="shared" ca="1" si="53"/>
        <v>52</v>
      </c>
      <c r="AX30" s="119">
        <f t="shared" ca="1" si="53"/>
        <v>43</v>
      </c>
      <c r="AY30" s="119">
        <f t="shared" ca="1" si="53"/>
        <v>22</v>
      </c>
      <c r="AZ30" s="119">
        <f t="shared" ca="1" si="53"/>
        <v>16</v>
      </c>
      <c r="BA30" s="119">
        <f t="shared" ca="1" si="53"/>
        <v>44</v>
      </c>
      <c r="BB30" s="119">
        <f t="shared" ca="1" si="53"/>
        <v>51</v>
      </c>
      <c r="BC30" s="119">
        <f t="shared" ca="1" si="53"/>
        <v>7</v>
      </c>
      <c r="BD30" s="119">
        <f t="shared" ca="1" si="53"/>
        <v>75</v>
      </c>
      <c r="BE30" s="119">
        <f t="shared" ca="1" si="53"/>
        <v>80</v>
      </c>
      <c r="BF30" s="119">
        <f t="shared" ca="1" si="53"/>
        <v>32</v>
      </c>
      <c r="BG30" s="119">
        <f t="shared" ca="1" si="53"/>
        <v>80</v>
      </c>
      <c r="BH30" s="119">
        <f t="shared" ca="1" si="53"/>
        <v>38</v>
      </c>
      <c r="BI30" s="120">
        <f t="shared" ca="1" si="53"/>
        <v>18</v>
      </c>
    </row>
    <row r="31" spans="1:61" ht="13.15" x14ac:dyDescent="0.4">
      <c r="A31" s="116">
        <v>28</v>
      </c>
      <c r="B31" s="117">
        <f t="shared" ref="B31:AG31" ca="1" si="54">B128</f>
        <v>3</v>
      </c>
      <c r="C31" s="117">
        <f t="shared" ca="1" si="54"/>
        <v>62</v>
      </c>
      <c r="D31" s="117">
        <f t="shared" ca="1" si="54"/>
        <v>66</v>
      </c>
      <c r="E31" s="117">
        <f t="shared" ca="1" si="54"/>
        <v>6</v>
      </c>
      <c r="F31" s="117">
        <f t="shared" ca="1" si="54"/>
        <v>78</v>
      </c>
      <c r="G31" s="117">
        <f t="shared" ca="1" si="54"/>
        <v>79</v>
      </c>
      <c r="H31" s="117">
        <f t="shared" ca="1" si="54"/>
        <v>47</v>
      </c>
      <c r="I31" s="117">
        <f t="shared" ca="1" si="54"/>
        <v>78</v>
      </c>
      <c r="J31" s="117">
        <f t="shared" ca="1" si="54"/>
        <v>69</v>
      </c>
      <c r="K31" s="117">
        <f t="shared" ca="1" si="54"/>
        <v>62</v>
      </c>
      <c r="L31" s="117">
        <f t="shared" ca="1" si="54"/>
        <v>70</v>
      </c>
      <c r="M31" s="117">
        <f t="shared" ca="1" si="54"/>
        <v>34</v>
      </c>
      <c r="N31" s="117">
        <f t="shared" ca="1" si="54"/>
        <v>67</v>
      </c>
      <c r="O31" s="117">
        <f t="shared" ca="1" si="54"/>
        <v>13</v>
      </c>
      <c r="P31" s="117">
        <f t="shared" ca="1" si="54"/>
        <v>5</v>
      </c>
      <c r="Q31" s="117">
        <f t="shared" ca="1" si="54"/>
        <v>43</v>
      </c>
      <c r="R31" s="117">
        <f t="shared" ca="1" si="54"/>
        <v>48</v>
      </c>
      <c r="S31" s="117">
        <f t="shared" ca="1" si="54"/>
        <v>23</v>
      </c>
      <c r="T31" s="117">
        <f t="shared" ca="1" si="54"/>
        <v>76</v>
      </c>
      <c r="U31" s="117">
        <f t="shared" ca="1" si="54"/>
        <v>15</v>
      </c>
      <c r="V31" s="117">
        <f t="shared" ca="1" si="54"/>
        <v>3</v>
      </c>
      <c r="W31" s="117">
        <f t="shared" ca="1" si="54"/>
        <v>17</v>
      </c>
      <c r="X31" s="117">
        <f t="shared" ca="1" si="54"/>
        <v>49</v>
      </c>
      <c r="Y31" s="117">
        <f t="shared" ca="1" si="54"/>
        <v>40</v>
      </c>
      <c r="Z31" s="117">
        <f t="shared" ca="1" si="54"/>
        <v>52</v>
      </c>
      <c r="AA31" s="117">
        <f t="shared" ca="1" si="54"/>
        <v>65</v>
      </c>
      <c r="AB31" s="117">
        <f t="shared" ca="1" si="54"/>
        <v>43</v>
      </c>
      <c r="AC31" s="117">
        <f t="shared" ca="1" si="54"/>
        <v>37</v>
      </c>
      <c r="AD31" s="117">
        <f t="shared" ca="1" si="54"/>
        <v>49</v>
      </c>
      <c r="AE31" s="117">
        <f t="shared" ca="1" si="54"/>
        <v>19</v>
      </c>
      <c r="AF31" s="117">
        <f t="shared" ca="1" si="54"/>
        <v>46</v>
      </c>
      <c r="AG31" s="117">
        <f t="shared" ca="1" si="54"/>
        <v>20</v>
      </c>
      <c r="AH31" s="117">
        <f t="shared" ref="AH31:BI31" ca="1" si="55">AH128</f>
        <v>56</v>
      </c>
      <c r="AI31" s="117">
        <f t="shared" ca="1" si="55"/>
        <v>80</v>
      </c>
      <c r="AJ31" s="117">
        <f t="shared" ca="1" si="55"/>
        <v>73</v>
      </c>
      <c r="AK31" s="117">
        <f t="shared" ca="1" si="55"/>
        <v>81</v>
      </c>
      <c r="AL31" s="117">
        <f t="shared" ca="1" si="55"/>
        <v>46</v>
      </c>
      <c r="AM31" s="117">
        <f t="shared" ca="1" si="55"/>
        <v>46</v>
      </c>
      <c r="AN31" s="117">
        <f t="shared" ca="1" si="55"/>
        <v>53</v>
      </c>
      <c r="AO31" s="117">
        <f t="shared" ca="1" si="55"/>
        <v>25</v>
      </c>
      <c r="AP31" s="117">
        <f t="shared" ca="1" si="55"/>
        <v>16</v>
      </c>
      <c r="AQ31" s="117">
        <f t="shared" ca="1" si="55"/>
        <v>51</v>
      </c>
      <c r="AR31" s="117">
        <f t="shared" ca="1" si="55"/>
        <v>48</v>
      </c>
      <c r="AS31" s="117">
        <f t="shared" ca="1" si="55"/>
        <v>22</v>
      </c>
      <c r="AT31" s="117">
        <f t="shared" ca="1" si="55"/>
        <v>73</v>
      </c>
      <c r="AU31" s="117">
        <f t="shared" ca="1" si="55"/>
        <v>24</v>
      </c>
      <c r="AV31" s="117">
        <f t="shared" ca="1" si="55"/>
        <v>43</v>
      </c>
      <c r="AW31" s="117">
        <f t="shared" ca="1" si="55"/>
        <v>1</v>
      </c>
      <c r="AX31" s="117">
        <f t="shared" ca="1" si="55"/>
        <v>36</v>
      </c>
      <c r="AY31" s="117">
        <f t="shared" ca="1" si="55"/>
        <v>76</v>
      </c>
      <c r="AZ31" s="117">
        <f t="shared" ca="1" si="55"/>
        <v>63</v>
      </c>
      <c r="BA31" s="117">
        <f t="shared" ca="1" si="55"/>
        <v>68</v>
      </c>
      <c r="BB31" s="117">
        <f t="shared" ca="1" si="55"/>
        <v>77</v>
      </c>
      <c r="BC31" s="117">
        <f t="shared" ca="1" si="55"/>
        <v>11</v>
      </c>
      <c r="BD31" s="117">
        <f t="shared" ca="1" si="55"/>
        <v>56</v>
      </c>
      <c r="BE31" s="117">
        <f t="shared" ca="1" si="55"/>
        <v>5</v>
      </c>
      <c r="BF31" s="117">
        <f t="shared" ca="1" si="55"/>
        <v>74</v>
      </c>
      <c r="BG31" s="117">
        <f t="shared" ca="1" si="55"/>
        <v>32</v>
      </c>
      <c r="BH31" s="117">
        <f t="shared" ca="1" si="55"/>
        <v>56</v>
      </c>
      <c r="BI31" s="118">
        <f t="shared" ca="1" si="55"/>
        <v>41</v>
      </c>
    </row>
    <row r="32" spans="1:61" ht="13.15" x14ac:dyDescent="0.4">
      <c r="A32" s="116">
        <v>29</v>
      </c>
      <c r="B32" s="119">
        <f t="shared" ref="B32:AG32" ca="1" si="56">IF(B129&gt;=B128,B129+1,B129)</f>
        <v>20</v>
      </c>
      <c r="C32" s="119">
        <f t="shared" ca="1" si="56"/>
        <v>45</v>
      </c>
      <c r="D32" s="119">
        <f t="shared" ca="1" si="56"/>
        <v>28</v>
      </c>
      <c r="E32" s="119">
        <f t="shared" ca="1" si="56"/>
        <v>77</v>
      </c>
      <c r="F32" s="119">
        <f t="shared" ca="1" si="56"/>
        <v>80</v>
      </c>
      <c r="G32" s="119">
        <f t="shared" ca="1" si="56"/>
        <v>12</v>
      </c>
      <c r="H32" s="119">
        <f t="shared" ca="1" si="56"/>
        <v>77</v>
      </c>
      <c r="I32" s="119">
        <f t="shared" ca="1" si="56"/>
        <v>76</v>
      </c>
      <c r="J32" s="119">
        <f t="shared" ca="1" si="56"/>
        <v>43</v>
      </c>
      <c r="K32" s="119">
        <f t="shared" ca="1" si="56"/>
        <v>81</v>
      </c>
      <c r="L32" s="119">
        <f t="shared" ca="1" si="56"/>
        <v>40</v>
      </c>
      <c r="M32" s="119">
        <f t="shared" ca="1" si="56"/>
        <v>51</v>
      </c>
      <c r="N32" s="119">
        <f t="shared" ca="1" si="56"/>
        <v>40</v>
      </c>
      <c r="O32" s="119">
        <f t="shared" ca="1" si="56"/>
        <v>48</v>
      </c>
      <c r="P32" s="119">
        <f t="shared" ca="1" si="56"/>
        <v>47</v>
      </c>
      <c r="Q32" s="119">
        <f t="shared" ca="1" si="56"/>
        <v>39</v>
      </c>
      <c r="R32" s="119">
        <f t="shared" ca="1" si="56"/>
        <v>74</v>
      </c>
      <c r="S32" s="119">
        <f t="shared" ca="1" si="56"/>
        <v>53</v>
      </c>
      <c r="T32" s="119">
        <f t="shared" ca="1" si="56"/>
        <v>59</v>
      </c>
      <c r="U32" s="119">
        <f t="shared" ca="1" si="56"/>
        <v>58</v>
      </c>
      <c r="V32" s="119">
        <f t="shared" ca="1" si="56"/>
        <v>72</v>
      </c>
      <c r="W32" s="119">
        <f t="shared" ca="1" si="56"/>
        <v>79</v>
      </c>
      <c r="X32" s="119">
        <f t="shared" ca="1" si="56"/>
        <v>34</v>
      </c>
      <c r="Y32" s="119">
        <f t="shared" ca="1" si="56"/>
        <v>43</v>
      </c>
      <c r="Z32" s="119">
        <f t="shared" ca="1" si="56"/>
        <v>33</v>
      </c>
      <c r="AA32" s="119">
        <f t="shared" ca="1" si="56"/>
        <v>5</v>
      </c>
      <c r="AB32" s="119">
        <f t="shared" ca="1" si="56"/>
        <v>50</v>
      </c>
      <c r="AC32" s="119">
        <f t="shared" ca="1" si="56"/>
        <v>45</v>
      </c>
      <c r="AD32" s="119">
        <f t="shared" ca="1" si="56"/>
        <v>76</v>
      </c>
      <c r="AE32" s="119">
        <f t="shared" ca="1" si="56"/>
        <v>80</v>
      </c>
      <c r="AF32" s="119">
        <f t="shared" ca="1" si="56"/>
        <v>19</v>
      </c>
      <c r="AG32" s="119">
        <f t="shared" ca="1" si="56"/>
        <v>44</v>
      </c>
      <c r="AH32" s="119">
        <f t="shared" ref="AH32:BI32" ca="1" si="57">IF(AH129&gt;=AH128,AH129+1,AH129)</f>
        <v>24</v>
      </c>
      <c r="AI32" s="119">
        <f t="shared" ca="1" si="57"/>
        <v>24</v>
      </c>
      <c r="AJ32" s="119">
        <f t="shared" ca="1" si="57"/>
        <v>55</v>
      </c>
      <c r="AK32" s="119">
        <f t="shared" ca="1" si="57"/>
        <v>14</v>
      </c>
      <c r="AL32" s="119">
        <f t="shared" ca="1" si="57"/>
        <v>8</v>
      </c>
      <c r="AM32" s="119">
        <f t="shared" ca="1" si="57"/>
        <v>60</v>
      </c>
      <c r="AN32" s="119">
        <f t="shared" ca="1" si="57"/>
        <v>29</v>
      </c>
      <c r="AO32" s="119">
        <f t="shared" ca="1" si="57"/>
        <v>66</v>
      </c>
      <c r="AP32" s="119">
        <f t="shared" ca="1" si="57"/>
        <v>60</v>
      </c>
      <c r="AQ32" s="119">
        <f t="shared" ca="1" si="57"/>
        <v>75</v>
      </c>
      <c r="AR32" s="119">
        <f t="shared" ca="1" si="57"/>
        <v>79</v>
      </c>
      <c r="AS32" s="119">
        <f t="shared" ca="1" si="57"/>
        <v>23</v>
      </c>
      <c r="AT32" s="119">
        <f t="shared" ca="1" si="57"/>
        <v>60</v>
      </c>
      <c r="AU32" s="119">
        <f t="shared" ca="1" si="57"/>
        <v>62</v>
      </c>
      <c r="AV32" s="119">
        <f t="shared" ca="1" si="57"/>
        <v>5</v>
      </c>
      <c r="AW32" s="119">
        <f t="shared" ca="1" si="57"/>
        <v>44</v>
      </c>
      <c r="AX32" s="119">
        <f t="shared" ca="1" si="57"/>
        <v>20</v>
      </c>
      <c r="AY32" s="119">
        <f t="shared" ca="1" si="57"/>
        <v>51</v>
      </c>
      <c r="AZ32" s="119">
        <f t="shared" ca="1" si="57"/>
        <v>77</v>
      </c>
      <c r="BA32" s="119">
        <f t="shared" ca="1" si="57"/>
        <v>11</v>
      </c>
      <c r="BB32" s="119">
        <f t="shared" ca="1" si="57"/>
        <v>44</v>
      </c>
      <c r="BC32" s="119">
        <f t="shared" ca="1" si="57"/>
        <v>12</v>
      </c>
      <c r="BD32" s="119">
        <f t="shared" ca="1" si="57"/>
        <v>65</v>
      </c>
      <c r="BE32" s="119">
        <f t="shared" ca="1" si="57"/>
        <v>31</v>
      </c>
      <c r="BF32" s="119">
        <f t="shared" ca="1" si="57"/>
        <v>46</v>
      </c>
      <c r="BG32" s="119">
        <f t="shared" ca="1" si="57"/>
        <v>31</v>
      </c>
      <c r="BH32" s="119">
        <f t="shared" ca="1" si="57"/>
        <v>78</v>
      </c>
      <c r="BI32" s="120">
        <f t="shared" ca="1" si="57"/>
        <v>65</v>
      </c>
    </row>
    <row r="33" spans="1:61" ht="13.15" x14ac:dyDescent="0.4">
      <c r="A33" s="116">
        <v>30</v>
      </c>
      <c r="B33" s="117">
        <f t="shared" ref="B33:AG33" ca="1" si="58">IF(B130&gt;=MIN(B31,B32),IF((B130+1)&gt;=MAX(B31,B32),B130+2,B130+1),B130)</f>
        <v>81</v>
      </c>
      <c r="C33" s="117">
        <f t="shared" ca="1" si="58"/>
        <v>9</v>
      </c>
      <c r="D33" s="117">
        <f t="shared" ca="1" si="58"/>
        <v>9</v>
      </c>
      <c r="E33" s="117">
        <f t="shared" ca="1" si="58"/>
        <v>56</v>
      </c>
      <c r="F33" s="117">
        <f t="shared" ca="1" si="58"/>
        <v>57</v>
      </c>
      <c r="G33" s="117">
        <f t="shared" ca="1" si="58"/>
        <v>47</v>
      </c>
      <c r="H33" s="117">
        <f t="shared" ca="1" si="58"/>
        <v>4</v>
      </c>
      <c r="I33" s="117">
        <f t="shared" ca="1" si="58"/>
        <v>56</v>
      </c>
      <c r="J33" s="117">
        <f t="shared" ca="1" si="58"/>
        <v>81</v>
      </c>
      <c r="K33" s="117">
        <f t="shared" ca="1" si="58"/>
        <v>28</v>
      </c>
      <c r="L33" s="117">
        <f t="shared" ca="1" si="58"/>
        <v>53</v>
      </c>
      <c r="M33" s="117">
        <f t="shared" ca="1" si="58"/>
        <v>10</v>
      </c>
      <c r="N33" s="117">
        <f t="shared" ca="1" si="58"/>
        <v>26</v>
      </c>
      <c r="O33" s="117">
        <f t="shared" ca="1" si="58"/>
        <v>15</v>
      </c>
      <c r="P33" s="117">
        <f t="shared" ca="1" si="58"/>
        <v>41</v>
      </c>
      <c r="Q33" s="117">
        <f t="shared" ca="1" si="58"/>
        <v>34</v>
      </c>
      <c r="R33" s="117">
        <f t="shared" ca="1" si="58"/>
        <v>67</v>
      </c>
      <c r="S33" s="117">
        <f t="shared" ca="1" si="58"/>
        <v>76</v>
      </c>
      <c r="T33" s="117">
        <f t="shared" ca="1" si="58"/>
        <v>5</v>
      </c>
      <c r="U33" s="117">
        <f t="shared" ca="1" si="58"/>
        <v>81</v>
      </c>
      <c r="V33" s="117">
        <f t="shared" ca="1" si="58"/>
        <v>40</v>
      </c>
      <c r="W33" s="117">
        <f t="shared" ca="1" si="58"/>
        <v>35</v>
      </c>
      <c r="X33" s="117">
        <f t="shared" ca="1" si="58"/>
        <v>37</v>
      </c>
      <c r="Y33" s="117">
        <f t="shared" ca="1" si="58"/>
        <v>39</v>
      </c>
      <c r="Z33" s="117">
        <f t="shared" ca="1" si="58"/>
        <v>22</v>
      </c>
      <c r="AA33" s="117">
        <f t="shared" ca="1" si="58"/>
        <v>77</v>
      </c>
      <c r="AB33" s="117">
        <f t="shared" ca="1" si="58"/>
        <v>8</v>
      </c>
      <c r="AC33" s="117">
        <f t="shared" ca="1" si="58"/>
        <v>24</v>
      </c>
      <c r="AD33" s="117">
        <f t="shared" ca="1" si="58"/>
        <v>45</v>
      </c>
      <c r="AE33" s="117">
        <f t="shared" ca="1" si="58"/>
        <v>42</v>
      </c>
      <c r="AF33" s="117">
        <f t="shared" ca="1" si="58"/>
        <v>61</v>
      </c>
      <c r="AG33" s="117">
        <f t="shared" ca="1" si="58"/>
        <v>10</v>
      </c>
      <c r="AH33" s="117">
        <f t="shared" ref="AH33:BI33" ca="1" si="59">IF(AH130&gt;=MIN(AH31,AH32),IF((AH130+1)&gt;=MAX(AH31,AH32),AH130+2,AH130+1),AH130)</f>
        <v>47</v>
      </c>
      <c r="AI33" s="117">
        <f t="shared" ca="1" si="59"/>
        <v>73</v>
      </c>
      <c r="AJ33" s="117">
        <f t="shared" ca="1" si="59"/>
        <v>35</v>
      </c>
      <c r="AK33" s="117">
        <f t="shared" ca="1" si="59"/>
        <v>61</v>
      </c>
      <c r="AL33" s="117">
        <f t="shared" ca="1" si="59"/>
        <v>21</v>
      </c>
      <c r="AM33" s="117">
        <f t="shared" ca="1" si="59"/>
        <v>48</v>
      </c>
      <c r="AN33" s="117">
        <f t="shared" ca="1" si="59"/>
        <v>22</v>
      </c>
      <c r="AO33" s="117">
        <f t="shared" ca="1" si="59"/>
        <v>24</v>
      </c>
      <c r="AP33" s="117">
        <f t="shared" ca="1" si="59"/>
        <v>70</v>
      </c>
      <c r="AQ33" s="117">
        <f t="shared" ca="1" si="59"/>
        <v>70</v>
      </c>
      <c r="AR33" s="117">
        <f t="shared" ca="1" si="59"/>
        <v>8</v>
      </c>
      <c r="AS33" s="117">
        <f t="shared" ca="1" si="59"/>
        <v>74</v>
      </c>
      <c r="AT33" s="117">
        <f t="shared" ca="1" si="59"/>
        <v>14</v>
      </c>
      <c r="AU33" s="117">
        <f t="shared" ca="1" si="59"/>
        <v>35</v>
      </c>
      <c r="AV33" s="117">
        <f t="shared" ca="1" si="59"/>
        <v>26</v>
      </c>
      <c r="AW33" s="117">
        <f t="shared" ca="1" si="59"/>
        <v>32</v>
      </c>
      <c r="AX33" s="117">
        <f t="shared" ca="1" si="59"/>
        <v>77</v>
      </c>
      <c r="AY33" s="117">
        <f t="shared" ca="1" si="59"/>
        <v>1</v>
      </c>
      <c r="AZ33" s="117">
        <f t="shared" ca="1" si="59"/>
        <v>18</v>
      </c>
      <c r="BA33" s="117">
        <f t="shared" ca="1" si="59"/>
        <v>37</v>
      </c>
      <c r="BB33" s="117">
        <f t="shared" ca="1" si="59"/>
        <v>79</v>
      </c>
      <c r="BC33" s="117">
        <f t="shared" ca="1" si="59"/>
        <v>7</v>
      </c>
      <c r="BD33" s="117">
        <f t="shared" ca="1" si="59"/>
        <v>22</v>
      </c>
      <c r="BE33" s="117">
        <f t="shared" ca="1" si="59"/>
        <v>60</v>
      </c>
      <c r="BF33" s="117">
        <f t="shared" ca="1" si="59"/>
        <v>43</v>
      </c>
      <c r="BG33" s="117">
        <f t="shared" ca="1" si="59"/>
        <v>65</v>
      </c>
      <c r="BH33" s="117">
        <f t="shared" ca="1" si="59"/>
        <v>15</v>
      </c>
      <c r="BI33" s="118">
        <f t="shared" ca="1" si="59"/>
        <v>58</v>
      </c>
    </row>
    <row r="34" spans="1:61" ht="13.15" x14ac:dyDescent="0.4">
      <c r="A34" s="116">
        <v>31</v>
      </c>
      <c r="B34" s="119">
        <f t="shared" ref="B34:AG34" ca="1" si="60">B131</f>
        <v>4</v>
      </c>
      <c r="C34" s="119">
        <f t="shared" ca="1" si="60"/>
        <v>19</v>
      </c>
      <c r="D34" s="119">
        <f t="shared" ca="1" si="60"/>
        <v>55</v>
      </c>
      <c r="E34" s="119">
        <f t="shared" ca="1" si="60"/>
        <v>42</v>
      </c>
      <c r="F34" s="119">
        <f t="shared" ca="1" si="60"/>
        <v>27</v>
      </c>
      <c r="G34" s="119">
        <f t="shared" ca="1" si="60"/>
        <v>4</v>
      </c>
      <c r="H34" s="119">
        <f t="shared" ca="1" si="60"/>
        <v>72</v>
      </c>
      <c r="I34" s="119">
        <f t="shared" ca="1" si="60"/>
        <v>73</v>
      </c>
      <c r="J34" s="119">
        <f t="shared" ca="1" si="60"/>
        <v>39</v>
      </c>
      <c r="K34" s="119">
        <f t="shared" ca="1" si="60"/>
        <v>19</v>
      </c>
      <c r="L34" s="119">
        <f t="shared" ca="1" si="60"/>
        <v>28</v>
      </c>
      <c r="M34" s="119">
        <f t="shared" ca="1" si="60"/>
        <v>42</v>
      </c>
      <c r="N34" s="119">
        <f t="shared" ca="1" si="60"/>
        <v>14</v>
      </c>
      <c r="O34" s="119">
        <f t="shared" ca="1" si="60"/>
        <v>79</v>
      </c>
      <c r="P34" s="119">
        <f t="shared" ca="1" si="60"/>
        <v>70</v>
      </c>
      <c r="Q34" s="119">
        <f t="shared" ca="1" si="60"/>
        <v>66</v>
      </c>
      <c r="R34" s="119">
        <f t="shared" ca="1" si="60"/>
        <v>61</v>
      </c>
      <c r="S34" s="119">
        <f t="shared" ca="1" si="60"/>
        <v>56</v>
      </c>
      <c r="T34" s="119">
        <f t="shared" ca="1" si="60"/>
        <v>10</v>
      </c>
      <c r="U34" s="119">
        <f t="shared" ca="1" si="60"/>
        <v>39</v>
      </c>
      <c r="V34" s="119">
        <f t="shared" ca="1" si="60"/>
        <v>11</v>
      </c>
      <c r="W34" s="119">
        <f t="shared" ca="1" si="60"/>
        <v>62</v>
      </c>
      <c r="X34" s="119">
        <f t="shared" ca="1" si="60"/>
        <v>74</v>
      </c>
      <c r="Y34" s="119">
        <f t="shared" ca="1" si="60"/>
        <v>70</v>
      </c>
      <c r="Z34" s="119">
        <f t="shared" ca="1" si="60"/>
        <v>61</v>
      </c>
      <c r="AA34" s="119">
        <f t="shared" ca="1" si="60"/>
        <v>38</v>
      </c>
      <c r="AB34" s="119">
        <f t="shared" ca="1" si="60"/>
        <v>24</v>
      </c>
      <c r="AC34" s="119">
        <f t="shared" ca="1" si="60"/>
        <v>49</v>
      </c>
      <c r="AD34" s="119">
        <f t="shared" ca="1" si="60"/>
        <v>72</v>
      </c>
      <c r="AE34" s="119">
        <f t="shared" ca="1" si="60"/>
        <v>75</v>
      </c>
      <c r="AF34" s="119">
        <f t="shared" ca="1" si="60"/>
        <v>44</v>
      </c>
      <c r="AG34" s="119">
        <f t="shared" ca="1" si="60"/>
        <v>45</v>
      </c>
      <c r="AH34" s="119">
        <f t="shared" ref="AH34:BI34" ca="1" si="61">AH131</f>
        <v>55</v>
      </c>
      <c r="AI34" s="119">
        <f t="shared" ca="1" si="61"/>
        <v>62</v>
      </c>
      <c r="AJ34" s="119">
        <f t="shared" ca="1" si="61"/>
        <v>37</v>
      </c>
      <c r="AK34" s="119">
        <f t="shared" ca="1" si="61"/>
        <v>72</v>
      </c>
      <c r="AL34" s="119">
        <f t="shared" ca="1" si="61"/>
        <v>1</v>
      </c>
      <c r="AM34" s="119">
        <f t="shared" ca="1" si="61"/>
        <v>71</v>
      </c>
      <c r="AN34" s="119">
        <f t="shared" ca="1" si="61"/>
        <v>41</v>
      </c>
      <c r="AO34" s="119">
        <f t="shared" ca="1" si="61"/>
        <v>63</v>
      </c>
      <c r="AP34" s="119">
        <f t="shared" ca="1" si="61"/>
        <v>36</v>
      </c>
      <c r="AQ34" s="119">
        <f t="shared" ca="1" si="61"/>
        <v>64</v>
      </c>
      <c r="AR34" s="119">
        <f t="shared" ca="1" si="61"/>
        <v>73</v>
      </c>
      <c r="AS34" s="119">
        <f t="shared" ca="1" si="61"/>
        <v>23</v>
      </c>
      <c r="AT34" s="119">
        <f t="shared" ca="1" si="61"/>
        <v>72</v>
      </c>
      <c r="AU34" s="119">
        <f t="shared" ca="1" si="61"/>
        <v>62</v>
      </c>
      <c r="AV34" s="119">
        <f t="shared" ca="1" si="61"/>
        <v>48</v>
      </c>
      <c r="AW34" s="119">
        <f t="shared" ca="1" si="61"/>
        <v>21</v>
      </c>
      <c r="AX34" s="119">
        <f t="shared" ca="1" si="61"/>
        <v>79</v>
      </c>
      <c r="AY34" s="119">
        <f t="shared" ca="1" si="61"/>
        <v>22</v>
      </c>
      <c r="AZ34" s="119">
        <f t="shared" ca="1" si="61"/>
        <v>79</v>
      </c>
      <c r="BA34" s="119">
        <f t="shared" ca="1" si="61"/>
        <v>19</v>
      </c>
      <c r="BB34" s="119">
        <f t="shared" ca="1" si="61"/>
        <v>52</v>
      </c>
      <c r="BC34" s="119">
        <f t="shared" ca="1" si="61"/>
        <v>7</v>
      </c>
      <c r="BD34" s="119">
        <f t="shared" ca="1" si="61"/>
        <v>18</v>
      </c>
      <c r="BE34" s="119">
        <f t="shared" ca="1" si="61"/>
        <v>68</v>
      </c>
      <c r="BF34" s="119">
        <f t="shared" ca="1" si="61"/>
        <v>9</v>
      </c>
      <c r="BG34" s="119">
        <f t="shared" ca="1" si="61"/>
        <v>30</v>
      </c>
      <c r="BH34" s="119">
        <f t="shared" ca="1" si="61"/>
        <v>57</v>
      </c>
      <c r="BI34" s="120">
        <f t="shared" ca="1" si="61"/>
        <v>20</v>
      </c>
    </row>
    <row r="35" spans="1:61" ht="13.15" x14ac:dyDescent="0.4">
      <c r="A35" s="116">
        <v>32</v>
      </c>
      <c r="B35" s="117">
        <f t="shared" ref="B35:AG35" ca="1" si="62">IF(B132&gt;=B131,B132+1,B132)</f>
        <v>36</v>
      </c>
      <c r="C35" s="117">
        <f t="shared" ca="1" si="62"/>
        <v>4</v>
      </c>
      <c r="D35" s="117">
        <f t="shared" ca="1" si="62"/>
        <v>62</v>
      </c>
      <c r="E35" s="117">
        <f t="shared" ca="1" si="62"/>
        <v>20</v>
      </c>
      <c r="F35" s="117">
        <f t="shared" ca="1" si="62"/>
        <v>4</v>
      </c>
      <c r="G35" s="117">
        <f t="shared" ca="1" si="62"/>
        <v>58</v>
      </c>
      <c r="H35" s="117">
        <f t="shared" ca="1" si="62"/>
        <v>38</v>
      </c>
      <c r="I35" s="117">
        <f t="shared" ca="1" si="62"/>
        <v>2</v>
      </c>
      <c r="J35" s="117">
        <f t="shared" ca="1" si="62"/>
        <v>43</v>
      </c>
      <c r="K35" s="117">
        <f t="shared" ca="1" si="62"/>
        <v>61</v>
      </c>
      <c r="L35" s="117">
        <f t="shared" ca="1" si="62"/>
        <v>15</v>
      </c>
      <c r="M35" s="117">
        <f t="shared" ca="1" si="62"/>
        <v>11</v>
      </c>
      <c r="N35" s="117">
        <f t="shared" ca="1" si="62"/>
        <v>59</v>
      </c>
      <c r="O35" s="117">
        <f t="shared" ca="1" si="62"/>
        <v>57</v>
      </c>
      <c r="P35" s="117">
        <f t="shared" ca="1" si="62"/>
        <v>54</v>
      </c>
      <c r="Q35" s="117">
        <f t="shared" ca="1" si="62"/>
        <v>44</v>
      </c>
      <c r="R35" s="117">
        <f t="shared" ca="1" si="62"/>
        <v>39</v>
      </c>
      <c r="S35" s="117">
        <f t="shared" ca="1" si="62"/>
        <v>28</v>
      </c>
      <c r="T35" s="117">
        <f t="shared" ca="1" si="62"/>
        <v>18</v>
      </c>
      <c r="U35" s="117">
        <f t="shared" ca="1" si="62"/>
        <v>11</v>
      </c>
      <c r="V35" s="117">
        <f t="shared" ca="1" si="62"/>
        <v>22</v>
      </c>
      <c r="W35" s="117">
        <f t="shared" ca="1" si="62"/>
        <v>32</v>
      </c>
      <c r="X35" s="117">
        <f t="shared" ca="1" si="62"/>
        <v>61</v>
      </c>
      <c r="Y35" s="117">
        <f t="shared" ca="1" si="62"/>
        <v>61</v>
      </c>
      <c r="Z35" s="117">
        <f t="shared" ca="1" si="62"/>
        <v>26</v>
      </c>
      <c r="AA35" s="117">
        <f t="shared" ca="1" si="62"/>
        <v>10</v>
      </c>
      <c r="AB35" s="117">
        <f t="shared" ca="1" si="62"/>
        <v>2</v>
      </c>
      <c r="AC35" s="117">
        <f t="shared" ca="1" si="62"/>
        <v>16</v>
      </c>
      <c r="AD35" s="117">
        <f t="shared" ca="1" si="62"/>
        <v>15</v>
      </c>
      <c r="AE35" s="117">
        <f t="shared" ca="1" si="62"/>
        <v>45</v>
      </c>
      <c r="AF35" s="117">
        <f t="shared" ca="1" si="62"/>
        <v>72</v>
      </c>
      <c r="AG35" s="117">
        <f t="shared" ca="1" si="62"/>
        <v>74</v>
      </c>
      <c r="AH35" s="117">
        <f t="shared" ref="AH35:BI35" ca="1" si="63">IF(AH132&gt;=AH131,AH132+1,AH132)</f>
        <v>81</v>
      </c>
      <c r="AI35" s="117">
        <f t="shared" ca="1" si="63"/>
        <v>22</v>
      </c>
      <c r="AJ35" s="117">
        <f t="shared" ca="1" si="63"/>
        <v>41</v>
      </c>
      <c r="AK35" s="117">
        <f t="shared" ca="1" si="63"/>
        <v>23</v>
      </c>
      <c r="AL35" s="117">
        <f t="shared" ca="1" si="63"/>
        <v>21</v>
      </c>
      <c r="AM35" s="117">
        <f t="shared" ca="1" si="63"/>
        <v>35</v>
      </c>
      <c r="AN35" s="117">
        <f t="shared" ca="1" si="63"/>
        <v>62</v>
      </c>
      <c r="AO35" s="117">
        <f t="shared" ca="1" si="63"/>
        <v>60</v>
      </c>
      <c r="AP35" s="117">
        <f t="shared" ca="1" si="63"/>
        <v>14</v>
      </c>
      <c r="AQ35" s="117">
        <f t="shared" ca="1" si="63"/>
        <v>35</v>
      </c>
      <c r="AR35" s="117">
        <f t="shared" ca="1" si="63"/>
        <v>32</v>
      </c>
      <c r="AS35" s="117">
        <f t="shared" ca="1" si="63"/>
        <v>42</v>
      </c>
      <c r="AT35" s="117">
        <f t="shared" ca="1" si="63"/>
        <v>28</v>
      </c>
      <c r="AU35" s="117">
        <f t="shared" ca="1" si="63"/>
        <v>31</v>
      </c>
      <c r="AV35" s="117">
        <f t="shared" ca="1" si="63"/>
        <v>37</v>
      </c>
      <c r="AW35" s="117">
        <f t="shared" ca="1" si="63"/>
        <v>32</v>
      </c>
      <c r="AX35" s="117">
        <f t="shared" ca="1" si="63"/>
        <v>21</v>
      </c>
      <c r="AY35" s="117">
        <f t="shared" ca="1" si="63"/>
        <v>66</v>
      </c>
      <c r="AZ35" s="117">
        <f t="shared" ca="1" si="63"/>
        <v>7</v>
      </c>
      <c r="BA35" s="117">
        <f t="shared" ca="1" si="63"/>
        <v>69</v>
      </c>
      <c r="BB35" s="117">
        <f t="shared" ca="1" si="63"/>
        <v>25</v>
      </c>
      <c r="BC35" s="117">
        <f t="shared" ca="1" si="63"/>
        <v>43</v>
      </c>
      <c r="BD35" s="117">
        <f t="shared" ca="1" si="63"/>
        <v>54</v>
      </c>
      <c r="BE35" s="117">
        <f t="shared" ca="1" si="63"/>
        <v>44</v>
      </c>
      <c r="BF35" s="117">
        <f t="shared" ca="1" si="63"/>
        <v>74</v>
      </c>
      <c r="BG35" s="117">
        <f t="shared" ca="1" si="63"/>
        <v>22</v>
      </c>
      <c r="BH35" s="117">
        <f t="shared" ca="1" si="63"/>
        <v>10</v>
      </c>
      <c r="BI35" s="118">
        <f t="shared" ca="1" si="63"/>
        <v>27</v>
      </c>
    </row>
    <row r="36" spans="1:61" ht="13.15" x14ac:dyDescent="0.4">
      <c r="A36" s="116">
        <v>33</v>
      </c>
      <c r="B36" s="119">
        <f t="shared" ref="B36:AG36" ca="1" si="64">IF(B133&gt;=MIN(B34,B35),IF((B133+1)&gt;=MAX(B34,B35),B133+2,B133+1),B133)</f>
        <v>78</v>
      </c>
      <c r="C36" s="119">
        <f t="shared" ca="1" si="64"/>
        <v>71</v>
      </c>
      <c r="D36" s="119">
        <f t="shared" ca="1" si="64"/>
        <v>7</v>
      </c>
      <c r="E36" s="119">
        <f t="shared" ca="1" si="64"/>
        <v>79</v>
      </c>
      <c r="F36" s="119">
        <f t="shared" ca="1" si="64"/>
        <v>24</v>
      </c>
      <c r="G36" s="119">
        <f t="shared" ca="1" si="64"/>
        <v>73</v>
      </c>
      <c r="H36" s="119">
        <f t="shared" ca="1" si="64"/>
        <v>54</v>
      </c>
      <c r="I36" s="119">
        <f t="shared" ca="1" si="64"/>
        <v>24</v>
      </c>
      <c r="J36" s="119">
        <f t="shared" ca="1" si="64"/>
        <v>7</v>
      </c>
      <c r="K36" s="119">
        <f t="shared" ca="1" si="64"/>
        <v>81</v>
      </c>
      <c r="L36" s="119">
        <f t="shared" ca="1" si="64"/>
        <v>2</v>
      </c>
      <c r="M36" s="119">
        <f t="shared" ca="1" si="64"/>
        <v>26</v>
      </c>
      <c r="N36" s="119">
        <f t="shared" ca="1" si="64"/>
        <v>3</v>
      </c>
      <c r="O36" s="119">
        <f t="shared" ca="1" si="64"/>
        <v>26</v>
      </c>
      <c r="P36" s="119">
        <f t="shared" ca="1" si="64"/>
        <v>80</v>
      </c>
      <c r="Q36" s="119">
        <f t="shared" ca="1" si="64"/>
        <v>40</v>
      </c>
      <c r="R36" s="119">
        <f t="shared" ca="1" si="64"/>
        <v>16</v>
      </c>
      <c r="S36" s="119">
        <f t="shared" ca="1" si="64"/>
        <v>64</v>
      </c>
      <c r="T36" s="119">
        <f t="shared" ca="1" si="64"/>
        <v>17</v>
      </c>
      <c r="U36" s="119">
        <f t="shared" ca="1" si="64"/>
        <v>71</v>
      </c>
      <c r="V36" s="119">
        <f t="shared" ca="1" si="64"/>
        <v>52</v>
      </c>
      <c r="W36" s="119">
        <f t="shared" ca="1" si="64"/>
        <v>1</v>
      </c>
      <c r="X36" s="119">
        <f t="shared" ca="1" si="64"/>
        <v>36</v>
      </c>
      <c r="Y36" s="119">
        <f t="shared" ca="1" si="64"/>
        <v>68</v>
      </c>
      <c r="Z36" s="119">
        <f t="shared" ca="1" si="64"/>
        <v>11</v>
      </c>
      <c r="AA36" s="119">
        <f t="shared" ca="1" si="64"/>
        <v>59</v>
      </c>
      <c r="AB36" s="119">
        <f t="shared" ca="1" si="64"/>
        <v>41</v>
      </c>
      <c r="AC36" s="119">
        <f t="shared" ca="1" si="64"/>
        <v>18</v>
      </c>
      <c r="AD36" s="119">
        <f t="shared" ca="1" si="64"/>
        <v>25</v>
      </c>
      <c r="AE36" s="119">
        <f t="shared" ca="1" si="64"/>
        <v>41</v>
      </c>
      <c r="AF36" s="119">
        <f t="shared" ca="1" si="64"/>
        <v>28</v>
      </c>
      <c r="AG36" s="119">
        <f t="shared" ca="1" si="64"/>
        <v>71</v>
      </c>
      <c r="AH36" s="119">
        <f t="shared" ref="AH36:BI36" ca="1" si="65">IF(AH133&gt;=MIN(AH34,AH35),IF((AH133+1)&gt;=MAX(AH34,AH35),AH133+2,AH133+1),AH133)</f>
        <v>69</v>
      </c>
      <c r="AI36" s="119">
        <f t="shared" ca="1" si="65"/>
        <v>24</v>
      </c>
      <c r="AJ36" s="119">
        <f t="shared" ca="1" si="65"/>
        <v>27</v>
      </c>
      <c r="AK36" s="119">
        <f t="shared" ca="1" si="65"/>
        <v>59</v>
      </c>
      <c r="AL36" s="119">
        <f t="shared" ca="1" si="65"/>
        <v>68</v>
      </c>
      <c r="AM36" s="119">
        <f t="shared" ca="1" si="65"/>
        <v>60</v>
      </c>
      <c r="AN36" s="119">
        <f t="shared" ca="1" si="65"/>
        <v>36</v>
      </c>
      <c r="AO36" s="119">
        <f t="shared" ca="1" si="65"/>
        <v>28</v>
      </c>
      <c r="AP36" s="119">
        <f t="shared" ca="1" si="65"/>
        <v>61</v>
      </c>
      <c r="AQ36" s="119">
        <f t="shared" ca="1" si="65"/>
        <v>54</v>
      </c>
      <c r="AR36" s="119">
        <f t="shared" ca="1" si="65"/>
        <v>53</v>
      </c>
      <c r="AS36" s="119">
        <f t="shared" ca="1" si="65"/>
        <v>59</v>
      </c>
      <c r="AT36" s="119">
        <f t="shared" ca="1" si="65"/>
        <v>69</v>
      </c>
      <c r="AU36" s="119">
        <f t="shared" ca="1" si="65"/>
        <v>36</v>
      </c>
      <c r="AV36" s="119">
        <f t="shared" ca="1" si="65"/>
        <v>42</v>
      </c>
      <c r="AW36" s="119">
        <f t="shared" ca="1" si="65"/>
        <v>66</v>
      </c>
      <c r="AX36" s="119">
        <f t="shared" ca="1" si="65"/>
        <v>29</v>
      </c>
      <c r="AY36" s="119">
        <f t="shared" ca="1" si="65"/>
        <v>50</v>
      </c>
      <c r="AZ36" s="119">
        <f t="shared" ca="1" si="65"/>
        <v>64</v>
      </c>
      <c r="BA36" s="119">
        <f t="shared" ca="1" si="65"/>
        <v>75</v>
      </c>
      <c r="BB36" s="119">
        <f t="shared" ca="1" si="65"/>
        <v>2</v>
      </c>
      <c r="BC36" s="119">
        <f t="shared" ca="1" si="65"/>
        <v>31</v>
      </c>
      <c r="BD36" s="119">
        <f t="shared" ca="1" si="65"/>
        <v>42</v>
      </c>
      <c r="BE36" s="119">
        <f t="shared" ca="1" si="65"/>
        <v>67</v>
      </c>
      <c r="BF36" s="119">
        <f t="shared" ca="1" si="65"/>
        <v>25</v>
      </c>
      <c r="BG36" s="119">
        <f t="shared" ca="1" si="65"/>
        <v>52</v>
      </c>
      <c r="BH36" s="119">
        <f t="shared" ca="1" si="65"/>
        <v>75</v>
      </c>
      <c r="BI36" s="120">
        <f t="shared" ca="1" si="65"/>
        <v>71</v>
      </c>
    </row>
    <row r="37" spans="1:61" ht="13.15" x14ac:dyDescent="0.4">
      <c r="A37" s="116">
        <v>34</v>
      </c>
      <c r="B37" s="117">
        <f t="shared" ref="B37:AG37" ca="1" si="66">B134</f>
        <v>50</v>
      </c>
      <c r="C37" s="117">
        <f t="shared" ca="1" si="66"/>
        <v>47</v>
      </c>
      <c r="D37" s="117">
        <f t="shared" ca="1" si="66"/>
        <v>49</v>
      </c>
      <c r="E37" s="117">
        <f t="shared" ca="1" si="66"/>
        <v>80</v>
      </c>
      <c r="F37" s="117">
        <f t="shared" ca="1" si="66"/>
        <v>13</v>
      </c>
      <c r="G37" s="117">
        <f t="shared" ca="1" si="66"/>
        <v>47</v>
      </c>
      <c r="H37" s="117">
        <f t="shared" ca="1" si="66"/>
        <v>22</v>
      </c>
      <c r="I37" s="117">
        <f t="shared" ca="1" si="66"/>
        <v>49</v>
      </c>
      <c r="J37" s="117">
        <f t="shared" ca="1" si="66"/>
        <v>24</v>
      </c>
      <c r="K37" s="117">
        <f t="shared" ca="1" si="66"/>
        <v>5</v>
      </c>
      <c r="L37" s="117">
        <f t="shared" ca="1" si="66"/>
        <v>64</v>
      </c>
      <c r="M37" s="117">
        <f t="shared" ca="1" si="66"/>
        <v>66</v>
      </c>
      <c r="N37" s="117">
        <f t="shared" ca="1" si="66"/>
        <v>42</v>
      </c>
      <c r="O37" s="117">
        <f t="shared" ca="1" si="66"/>
        <v>28</v>
      </c>
      <c r="P37" s="117">
        <f t="shared" ca="1" si="66"/>
        <v>65</v>
      </c>
      <c r="Q37" s="117">
        <f t="shared" ca="1" si="66"/>
        <v>4</v>
      </c>
      <c r="R37" s="117">
        <f t="shared" ca="1" si="66"/>
        <v>22</v>
      </c>
      <c r="S37" s="117">
        <f t="shared" ca="1" si="66"/>
        <v>59</v>
      </c>
      <c r="T37" s="117">
        <f t="shared" ca="1" si="66"/>
        <v>47</v>
      </c>
      <c r="U37" s="117">
        <f t="shared" ca="1" si="66"/>
        <v>20</v>
      </c>
      <c r="V37" s="117">
        <f t="shared" ca="1" si="66"/>
        <v>80</v>
      </c>
      <c r="W37" s="117">
        <f t="shared" ca="1" si="66"/>
        <v>11</v>
      </c>
      <c r="X37" s="117">
        <f t="shared" ca="1" si="66"/>
        <v>47</v>
      </c>
      <c r="Y37" s="117">
        <f t="shared" ca="1" si="66"/>
        <v>19</v>
      </c>
      <c r="Z37" s="117">
        <f t="shared" ca="1" si="66"/>
        <v>78</v>
      </c>
      <c r="AA37" s="117">
        <f t="shared" ca="1" si="66"/>
        <v>41</v>
      </c>
      <c r="AB37" s="117">
        <f t="shared" ca="1" si="66"/>
        <v>12</v>
      </c>
      <c r="AC37" s="117">
        <f t="shared" ca="1" si="66"/>
        <v>2</v>
      </c>
      <c r="AD37" s="117">
        <f t="shared" ca="1" si="66"/>
        <v>2</v>
      </c>
      <c r="AE37" s="117">
        <f t="shared" ca="1" si="66"/>
        <v>6</v>
      </c>
      <c r="AF37" s="117">
        <f t="shared" ca="1" si="66"/>
        <v>47</v>
      </c>
      <c r="AG37" s="117">
        <f t="shared" ca="1" si="66"/>
        <v>17</v>
      </c>
      <c r="AH37" s="117">
        <f t="shared" ref="AH37:BI37" ca="1" si="67">AH134</f>
        <v>56</v>
      </c>
      <c r="AI37" s="117">
        <f t="shared" ca="1" si="67"/>
        <v>78</v>
      </c>
      <c r="AJ37" s="117">
        <f t="shared" ca="1" si="67"/>
        <v>76</v>
      </c>
      <c r="AK37" s="117">
        <f t="shared" ca="1" si="67"/>
        <v>10</v>
      </c>
      <c r="AL37" s="117">
        <f t="shared" ca="1" si="67"/>
        <v>73</v>
      </c>
      <c r="AM37" s="117">
        <f t="shared" ca="1" si="67"/>
        <v>57</v>
      </c>
      <c r="AN37" s="117">
        <f t="shared" ca="1" si="67"/>
        <v>32</v>
      </c>
      <c r="AO37" s="117">
        <f t="shared" ca="1" si="67"/>
        <v>59</v>
      </c>
      <c r="AP37" s="117">
        <f t="shared" ca="1" si="67"/>
        <v>59</v>
      </c>
      <c r="AQ37" s="117">
        <f t="shared" ca="1" si="67"/>
        <v>31</v>
      </c>
      <c r="AR37" s="117">
        <f t="shared" ca="1" si="67"/>
        <v>49</v>
      </c>
      <c r="AS37" s="117">
        <f t="shared" ca="1" si="67"/>
        <v>55</v>
      </c>
      <c r="AT37" s="117">
        <f t="shared" ca="1" si="67"/>
        <v>36</v>
      </c>
      <c r="AU37" s="117">
        <f t="shared" ca="1" si="67"/>
        <v>78</v>
      </c>
      <c r="AV37" s="117">
        <f t="shared" ca="1" si="67"/>
        <v>21</v>
      </c>
      <c r="AW37" s="117">
        <f t="shared" ca="1" si="67"/>
        <v>15</v>
      </c>
      <c r="AX37" s="117">
        <f t="shared" ca="1" si="67"/>
        <v>37</v>
      </c>
      <c r="AY37" s="117">
        <f t="shared" ca="1" si="67"/>
        <v>42</v>
      </c>
      <c r="AZ37" s="117">
        <f t="shared" ca="1" si="67"/>
        <v>76</v>
      </c>
      <c r="BA37" s="117">
        <f t="shared" ca="1" si="67"/>
        <v>1</v>
      </c>
      <c r="BB37" s="117">
        <f t="shared" ca="1" si="67"/>
        <v>40</v>
      </c>
      <c r="BC37" s="117">
        <f t="shared" ca="1" si="67"/>
        <v>42</v>
      </c>
      <c r="BD37" s="117">
        <f t="shared" ca="1" si="67"/>
        <v>4</v>
      </c>
      <c r="BE37" s="117">
        <f t="shared" ca="1" si="67"/>
        <v>34</v>
      </c>
      <c r="BF37" s="117">
        <f t="shared" ca="1" si="67"/>
        <v>27</v>
      </c>
      <c r="BG37" s="117">
        <f t="shared" ca="1" si="67"/>
        <v>70</v>
      </c>
      <c r="BH37" s="117">
        <f t="shared" ca="1" si="67"/>
        <v>80</v>
      </c>
      <c r="BI37" s="118">
        <f t="shared" ca="1" si="67"/>
        <v>51</v>
      </c>
    </row>
    <row r="38" spans="1:61" ht="13.15" x14ac:dyDescent="0.4">
      <c r="A38" s="116">
        <v>35</v>
      </c>
      <c r="B38" s="119">
        <f t="shared" ref="B38:AG38" ca="1" si="68">IF(B135&gt;=B134,B135+1,B135)</f>
        <v>52</v>
      </c>
      <c r="C38" s="119">
        <f t="shared" ca="1" si="68"/>
        <v>70</v>
      </c>
      <c r="D38" s="119">
        <f t="shared" ca="1" si="68"/>
        <v>50</v>
      </c>
      <c r="E38" s="119">
        <f t="shared" ca="1" si="68"/>
        <v>57</v>
      </c>
      <c r="F38" s="119">
        <f t="shared" ca="1" si="68"/>
        <v>62</v>
      </c>
      <c r="G38" s="119">
        <f t="shared" ca="1" si="68"/>
        <v>56</v>
      </c>
      <c r="H38" s="119">
        <f t="shared" ca="1" si="68"/>
        <v>33</v>
      </c>
      <c r="I38" s="119">
        <f t="shared" ca="1" si="68"/>
        <v>72</v>
      </c>
      <c r="J38" s="119">
        <f t="shared" ca="1" si="68"/>
        <v>65</v>
      </c>
      <c r="K38" s="119">
        <f t="shared" ca="1" si="68"/>
        <v>35</v>
      </c>
      <c r="L38" s="119">
        <f t="shared" ca="1" si="68"/>
        <v>5</v>
      </c>
      <c r="M38" s="119">
        <f t="shared" ca="1" si="68"/>
        <v>35</v>
      </c>
      <c r="N38" s="119">
        <f t="shared" ca="1" si="68"/>
        <v>79</v>
      </c>
      <c r="O38" s="119">
        <f t="shared" ca="1" si="68"/>
        <v>11</v>
      </c>
      <c r="P38" s="119">
        <f t="shared" ca="1" si="68"/>
        <v>74</v>
      </c>
      <c r="Q38" s="119">
        <f t="shared" ca="1" si="68"/>
        <v>38</v>
      </c>
      <c r="R38" s="119">
        <f t="shared" ca="1" si="68"/>
        <v>76</v>
      </c>
      <c r="S38" s="119">
        <f t="shared" ca="1" si="68"/>
        <v>78</v>
      </c>
      <c r="T38" s="119">
        <f t="shared" ca="1" si="68"/>
        <v>72</v>
      </c>
      <c r="U38" s="119">
        <f t="shared" ca="1" si="68"/>
        <v>70</v>
      </c>
      <c r="V38" s="119">
        <f t="shared" ca="1" si="68"/>
        <v>20</v>
      </c>
      <c r="W38" s="119">
        <f t="shared" ca="1" si="68"/>
        <v>37</v>
      </c>
      <c r="X38" s="119">
        <f t="shared" ca="1" si="68"/>
        <v>31</v>
      </c>
      <c r="Y38" s="119">
        <f t="shared" ca="1" si="68"/>
        <v>23</v>
      </c>
      <c r="Z38" s="119">
        <f t="shared" ca="1" si="68"/>
        <v>17</v>
      </c>
      <c r="AA38" s="119">
        <f t="shared" ca="1" si="68"/>
        <v>50</v>
      </c>
      <c r="AB38" s="119">
        <f t="shared" ca="1" si="68"/>
        <v>5</v>
      </c>
      <c r="AC38" s="119">
        <f t="shared" ca="1" si="68"/>
        <v>66</v>
      </c>
      <c r="AD38" s="119">
        <f t="shared" ca="1" si="68"/>
        <v>80</v>
      </c>
      <c r="AE38" s="119">
        <f t="shared" ca="1" si="68"/>
        <v>40</v>
      </c>
      <c r="AF38" s="119">
        <f t="shared" ca="1" si="68"/>
        <v>26</v>
      </c>
      <c r="AG38" s="119">
        <f t="shared" ca="1" si="68"/>
        <v>60</v>
      </c>
      <c r="AH38" s="119">
        <f t="shared" ref="AH38:BI38" ca="1" si="69">IF(AH135&gt;=AH134,AH135+1,AH135)</f>
        <v>66</v>
      </c>
      <c r="AI38" s="119">
        <f t="shared" ca="1" si="69"/>
        <v>66</v>
      </c>
      <c r="AJ38" s="119">
        <f t="shared" ca="1" si="69"/>
        <v>17</v>
      </c>
      <c r="AK38" s="119">
        <f t="shared" ca="1" si="69"/>
        <v>14</v>
      </c>
      <c r="AL38" s="119">
        <f t="shared" ca="1" si="69"/>
        <v>62</v>
      </c>
      <c r="AM38" s="119">
        <f t="shared" ca="1" si="69"/>
        <v>31</v>
      </c>
      <c r="AN38" s="119">
        <f t="shared" ca="1" si="69"/>
        <v>75</v>
      </c>
      <c r="AO38" s="119">
        <f t="shared" ca="1" si="69"/>
        <v>80</v>
      </c>
      <c r="AP38" s="119">
        <f t="shared" ca="1" si="69"/>
        <v>48</v>
      </c>
      <c r="AQ38" s="119">
        <f t="shared" ca="1" si="69"/>
        <v>3</v>
      </c>
      <c r="AR38" s="119">
        <f t="shared" ca="1" si="69"/>
        <v>34</v>
      </c>
      <c r="AS38" s="119">
        <f t="shared" ca="1" si="69"/>
        <v>42</v>
      </c>
      <c r="AT38" s="119">
        <f t="shared" ca="1" si="69"/>
        <v>23</v>
      </c>
      <c r="AU38" s="119">
        <f t="shared" ca="1" si="69"/>
        <v>75</v>
      </c>
      <c r="AV38" s="119">
        <f t="shared" ca="1" si="69"/>
        <v>77</v>
      </c>
      <c r="AW38" s="119">
        <f t="shared" ca="1" si="69"/>
        <v>48</v>
      </c>
      <c r="AX38" s="119">
        <f t="shared" ca="1" si="69"/>
        <v>73</v>
      </c>
      <c r="AY38" s="119">
        <f t="shared" ca="1" si="69"/>
        <v>77</v>
      </c>
      <c r="AZ38" s="119">
        <f t="shared" ca="1" si="69"/>
        <v>19</v>
      </c>
      <c r="BA38" s="119">
        <f t="shared" ca="1" si="69"/>
        <v>6</v>
      </c>
      <c r="BB38" s="119">
        <f t="shared" ca="1" si="69"/>
        <v>70</v>
      </c>
      <c r="BC38" s="119">
        <f t="shared" ca="1" si="69"/>
        <v>37</v>
      </c>
      <c r="BD38" s="119">
        <f t="shared" ca="1" si="69"/>
        <v>16</v>
      </c>
      <c r="BE38" s="119">
        <f t="shared" ca="1" si="69"/>
        <v>56</v>
      </c>
      <c r="BF38" s="119">
        <f t="shared" ca="1" si="69"/>
        <v>30</v>
      </c>
      <c r="BG38" s="119">
        <f t="shared" ca="1" si="69"/>
        <v>20</v>
      </c>
      <c r="BH38" s="119">
        <f t="shared" ca="1" si="69"/>
        <v>74</v>
      </c>
      <c r="BI38" s="120">
        <f t="shared" ca="1" si="69"/>
        <v>43</v>
      </c>
    </row>
    <row r="39" spans="1:61" ht="13.15" x14ac:dyDescent="0.4">
      <c r="A39" s="116">
        <v>36</v>
      </c>
      <c r="B39" s="117">
        <f t="shared" ref="B39:AG39" ca="1" si="70">IF(B136&gt;=MIN(B37,B38),IF((B136+1)&gt;=MAX(B37,B38),B136+2,B136+1),B136)</f>
        <v>72</v>
      </c>
      <c r="C39" s="117">
        <f t="shared" ca="1" si="70"/>
        <v>31</v>
      </c>
      <c r="D39" s="117">
        <f t="shared" ca="1" si="70"/>
        <v>55</v>
      </c>
      <c r="E39" s="117">
        <f t="shared" ca="1" si="70"/>
        <v>59</v>
      </c>
      <c r="F39" s="117">
        <f t="shared" ca="1" si="70"/>
        <v>7</v>
      </c>
      <c r="G39" s="117">
        <f t="shared" ca="1" si="70"/>
        <v>5</v>
      </c>
      <c r="H39" s="117">
        <f t="shared" ca="1" si="70"/>
        <v>5</v>
      </c>
      <c r="I39" s="117">
        <f t="shared" ca="1" si="70"/>
        <v>75</v>
      </c>
      <c r="J39" s="117">
        <f t="shared" ca="1" si="70"/>
        <v>79</v>
      </c>
      <c r="K39" s="117">
        <f t="shared" ca="1" si="70"/>
        <v>68</v>
      </c>
      <c r="L39" s="117">
        <f t="shared" ca="1" si="70"/>
        <v>15</v>
      </c>
      <c r="M39" s="117">
        <f t="shared" ca="1" si="70"/>
        <v>4</v>
      </c>
      <c r="N39" s="117">
        <f t="shared" ca="1" si="70"/>
        <v>1</v>
      </c>
      <c r="O39" s="117">
        <f t="shared" ca="1" si="70"/>
        <v>18</v>
      </c>
      <c r="P39" s="117">
        <f t="shared" ca="1" si="70"/>
        <v>15</v>
      </c>
      <c r="Q39" s="117">
        <f t="shared" ca="1" si="70"/>
        <v>68</v>
      </c>
      <c r="R39" s="117">
        <f t="shared" ca="1" si="70"/>
        <v>65</v>
      </c>
      <c r="S39" s="117">
        <f t="shared" ca="1" si="70"/>
        <v>61</v>
      </c>
      <c r="T39" s="117">
        <f t="shared" ca="1" si="70"/>
        <v>68</v>
      </c>
      <c r="U39" s="117">
        <f t="shared" ca="1" si="70"/>
        <v>29</v>
      </c>
      <c r="V39" s="117">
        <f t="shared" ca="1" si="70"/>
        <v>25</v>
      </c>
      <c r="W39" s="117">
        <f t="shared" ca="1" si="70"/>
        <v>23</v>
      </c>
      <c r="X39" s="117">
        <f t="shared" ca="1" si="70"/>
        <v>5</v>
      </c>
      <c r="Y39" s="117">
        <f t="shared" ca="1" si="70"/>
        <v>48</v>
      </c>
      <c r="Z39" s="117">
        <f t="shared" ca="1" si="70"/>
        <v>37</v>
      </c>
      <c r="AA39" s="117">
        <f t="shared" ca="1" si="70"/>
        <v>23</v>
      </c>
      <c r="AB39" s="117">
        <f t="shared" ca="1" si="70"/>
        <v>62</v>
      </c>
      <c r="AC39" s="117">
        <f t="shared" ca="1" si="70"/>
        <v>29</v>
      </c>
      <c r="AD39" s="117">
        <f t="shared" ca="1" si="70"/>
        <v>6</v>
      </c>
      <c r="AE39" s="117">
        <f t="shared" ca="1" si="70"/>
        <v>74</v>
      </c>
      <c r="AF39" s="117">
        <f t="shared" ca="1" si="70"/>
        <v>24</v>
      </c>
      <c r="AG39" s="117">
        <f t="shared" ca="1" si="70"/>
        <v>65</v>
      </c>
      <c r="AH39" s="117">
        <f t="shared" ref="AH39:BI39" ca="1" si="71">IF(AH136&gt;=MIN(AH37,AH38),IF((AH136+1)&gt;=MAX(AH37,AH38),AH136+2,AH136+1),AH136)</f>
        <v>37</v>
      </c>
      <c r="AI39" s="117">
        <f t="shared" ca="1" si="71"/>
        <v>16</v>
      </c>
      <c r="AJ39" s="117">
        <f t="shared" ca="1" si="71"/>
        <v>8</v>
      </c>
      <c r="AK39" s="117">
        <f t="shared" ca="1" si="71"/>
        <v>4</v>
      </c>
      <c r="AL39" s="117">
        <f t="shared" ca="1" si="71"/>
        <v>22</v>
      </c>
      <c r="AM39" s="117">
        <f t="shared" ca="1" si="71"/>
        <v>38</v>
      </c>
      <c r="AN39" s="117">
        <f t="shared" ca="1" si="71"/>
        <v>60</v>
      </c>
      <c r="AO39" s="117">
        <f t="shared" ca="1" si="71"/>
        <v>38</v>
      </c>
      <c r="AP39" s="117">
        <f t="shared" ca="1" si="71"/>
        <v>8</v>
      </c>
      <c r="AQ39" s="117">
        <f t="shared" ca="1" si="71"/>
        <v>18</v>
      </c>
      <c r="AR39" s="117">
        <f t="shared" ca="1" si="71"/>
        <v>77</v>
      </c>
      <c r="AS39" s="117">
        <f t="shared" ca="1" si="71"/>
        <v>50</v>
      </c>
      <c r="AT39" s="117">
        <f t="shared" ca="1" si="71"/>
        <v>61</v>
      </c>
      <c r="AU39" s="117">
        <f t="shared" ca="1" si="71"/>
        <v>63</v>
      </c>
      <c r="AV39" s="117">
        <f t="shared" ca="1" si="71"/>
        <v>3</v>
      </c>
      <c r="AW39" s="117">
        <f t="shared" ca="1" si="71"/>
        <v>20</v>
      </c>
      <c r="AX39" s="117">
        <f t="shared" ca="1" si="71"/>
        <v>14</v>
      </c>
      <c r="AY39" s="117">
        <f t="shared" ca="1" si="71"/>
        <v>10</v>
      </c>
      <c r="AZ39" s="117">
        <f t="shared" ca="1" si="71"/>
        <v>3</v>
      </c>
      <c r="BA39" s="117">
        <f t="shared" ca="1" si="71"/>
        <v>39</v>
      </c>
      <c r="BB39" s="117">
        <f t="shared" ca="1" si="71"/>
        <v>78</v>
      </c>
      <c r="BC39" s="117">
        <f t="shared" ca="1" si="71"/>
        <v>57</v>
      </c>
      <c r="BD39" s="117">
        <f t="shared" ca="1" si="71"/>
        <v>63</v>
      </c>
      <c r="BE39" s="117">
        <f t="shared" ca="1" si="71"/>
        <v>15</v>
      </c>
      <c r="BF39" s="117">
        <f t="shared" ca="1" si="71"/>
        <v>51</v>
      </c>
      <c r="BG39" s="117">
        <f t="shared" ca="1" si="71"/>
        <v>10</v>
      </c>
      <c r="BH39" s="117">
        <f t="shared" ca="1" si="71"/>
        <v>35</v>
      </c>
      <c r="BI39" s="118">
        <f t="shared" ca="1" si="71"/>
        <v>16</v>
      </c>
    </row>
    <row r="40" spans="1:61" ht="13.15" x14ac:dyDescent="0.4">
      <c r="A40" s="116">
        <v>37</v>
      </c>
      <c r="B40" s="119">
        <f t="shared" ref="B40:AG40" ca="1" si="72">B137</f>
        <v>36</v>
      </c>
      <c r="C40" s="119">
        <f t="shared" ca="1" si="72"/>
        <v>60</v>
      </c>
      <c r="D40" s="119">
        <f t="shared" ca="1" si="72"/>
        <v>80</v>
      </c>
      <c r="E40" s="119">
        <f t="shared" ca="1" si="72"/>
        <v>43</v>
      </c>
      <c r="F40" s="119">
        <f t="shared" ca="1" si="72"/>
        <v>14</v>
      </c>
      <c r="G40" s="119">
        <f t="shared" ca="1" si="72"/>
        <v>75</v>
      </c>
      <c r="H40" s="119">
        <f t="shared" ca="1" si="72"/>
        <v>49</v>
      </c>
      <c r="I40" s="119">
        <f t="shared" ca="1" si="72"/>
        <v>66</v>
      </c>
      <c r="J40" s="119">
        <f t="shared" ca="1" si="72"/>
        <v>55</v>
      </c>
      <c r="K40" s="119">
        <f t="shared" ca="1" si="72"/>
        <v>21</v>
      </c>
      <c r="L40" s="119">
        <f t="shared" ca="1" si="72"/>
        <v>22</v>
      </c>
      <c r="M40" s="119">
        <f t="shared" ca="1" si="72"/>
        <v>46</v>
      </c>
      <c r="N40" s="119">
        <f t="shared" ca="1" si="72"/>
        <v>22</v>
      </c>
      <c r="O40" s="119">
        <f t="shared" ca="1" si="72"/>
        <v>6</v>
      </c>
      <c r="P40" s="119">
        <f t="shared" ca="1" si="72"/>
        <v>59</v>
      </c>
      <c r="Q40" s="119">
        <f t="shared" ca="1" si="72"/>
        <v>76</v>
      </c>
      <c r="R40" s="119">
        <f t="shared" ca="1" si="72"/>
        <v>3</v>
      </c>
      <c r="S40" s="119">
        <f t="shared" ca="1" si="72"/>
        <v>14</v>
      </c>
      <c r="T40" s="119">
        <f t="shared" ca="1" si="72"/>
        <v>15</v>
      </c>
      <c r="U40" s="119">
        <f t="shared" ca="1" si="72"/>
        <v>38</v>
      </c>
      <c r="V40" s="119">
        <f t="shared" ca="1" si="72"/>
        <v>52</v>
      </c>
      <c r="W40" s="119">
        <f t="shared" ca="1" si="72"/>
        <v>44</v>
      </c>
      <c r="X40" s="119">
        <f t="shared" ca="1" si="72"/>
        <v>70</v>
      </c>
      <c r="Y40" s="119">
        <f t="shared" ca="1" si="72"/>
        <v>53</v>
      </c>
      <c r="Z40" s="119">
        <f t="shared" ca="1" si="72"/>
        <v>36</v>
      </c>
      <c r="AA40" s="119">
        <f t="shared" ca="1" si="72"/>
        <v>5</v>
      </c>
      <c r="AB40" s="119">
        <f t="shared" ca="1" si="72"/>
        <v>21</v>
      </c>
      <c r="AC40" s="119">
        <f t="shared" ca="1" si="72"/>
        <v>66</v>
      </c>
      <c r="AD40" s="119">
        <f t="shared" ca="1" si="72"/>
        <v>61</v>
      </c>
      <c r="AE40" s="119">
        <f t="shared" ca="1" si="72"/>
        <v>55</v>
      </c>
      <c r="AF40" s="119">
        <f t="shared" ca="1" si="72"/>
        <v>24</v>
      </c>
      <c r="AG40" s="119">
        <f t="shared" ca="1" si="72"/>
        <v>14</v>
      </c>
      <c r="AH40" s="119">
        <f t="shared" ref="AH40:BI40" ca="1" si="73">AH137</f>
        <v>22</v>
      </c>
      <c r="AI40" s="119">
        <f t="shared" ca="1" si="73"/>
        <v>29</v>
      </c>
      <c r="AJ40" s="119">
        <f t="shared" ca="1" si="73"/>
        <v>71</v>
      </c>
      <c r="AK40" s="119">
        <f t="shared" ca="1" si="73"/>
        <v>10</v>
      </c>
      <c r="AL40" s="119">
        <f t="shared" ca="1" si="73"/>
        <v>63</v>
      </c>
      <c r="AM40" s="119">
        <f t="shared" ca="1" si="73"/>
        <v>18</v>
      </c>
      <c r="AN40" s="119">
        <f t="shared" ca="1" si="73"/>
        <v>55</v>
      </c>
      <c r="AO40" s="119">
        <f t="shared" ca="1" si="73"/>
        <v>64</v>
      </c>
      <c r="AP40" s="119">
        <f t="shared" ca="1" si="73"/>
        <v>66</v>
      </c>
      <c r="AQ40" s="119">
        <f t="shared" ca="1" si="73"/>
        <v>30</v>
      </c>
      <c r="AR40" s="119">
        <f t="shared" ca="1" si="73"/>
        <v>41</v>
      </c>
      <c r="AS40" s="119">
        <f t="shared" ca="1" si="73"/>
        <v>28</v>
      </c>
      <c r="AT40" s="119">
        <f t="shared" ca="1" si="73"/>
        <v>39</v>
      </c>
      <c r="AU40" s="119">
        <f t="shared" ca="1" si="73"/>
        <v>72</v>
      </c>
      <c r="AV40" s="119">
        <f t="shared" ca="1" si="73"/>
        <v>57</v>
      </c>
      <c r="AW40" s="119">
        <f t="shared" ca="1" si="73"/>
        <v>72</v>
      </c>
      <c r="AX40" s="119">
        <f t="shared" ca="1" si="73"/>
        <v>12</v>
      </c>
      <c r="AY40" s="119">
        <f t="shared" ca="1" si="73"/>
        <v>66</v>
      </c>
      <c r="AZ40" s="119">
        <f t="shared" ca="1" si="73"/>
        <v>26</v>
      </c>
      <c r="BA40" s="119">
        <f t="shared" ca="1" si="73"/>
        <v>47</v>
      </c>
      <c r="BB40" s="119">
        <f t="shared" ca="1" si="73"/>
        <v>43</v>
      </c>
      <c r="BC40" s="119">
        <f t="shared" ca="1" si="73"/>
        <v>10</v>
      </c>
      <c r="BD40" s="119">
        <f t="shared" ca="1" si="73"/>
        <v>6</v>
      </c>
      <c r="BE40" s="119">
        <f t="shared" ca="1" si="73"/>
        <v>33</v>
      </c>
      <c r="BF40" s="119">
        <f t="shared" ca="1" si="73"/>
        <v>52</v>
      </c>
      <c r="BG40" s="119">
        <f t="shared" ca="1" si="73"/>
        <v>45</v>
      </c>
      <c r="BH40" s="119">
        <f t="shared" ca="1" si="73"/>
        <v>14</v>
      </c>
      <c r="BI40" s="120">
        <f t="shared" ca="1" si="73"/>
        <v>53</v>
      </c>
    </row>
    <row r="41" spans="1:61" ht="13.15" x14ac:dyDescent="0.4">
      <c r="A41" s="116">
        <v>38</v>
      </c>
      <c r="B41" s="117">
        <f t="shared" ref="B41:AG41" ca="1" si="74">IF(B138&gt;=B137,B138+1,B138)</f>
        <v>41</v>
      </c>
      <c r="C41" s="117">
        <f t="shared" ca="1" si="74"/>
        <v>35</v>
      </c>
      <c r="D41" s="117">
        <f t="shared" ca="1" si="74"/>
        <v>6</v>
      </c>
      <c r="E41" s="117">
        <f t="shared" ca="1" si="74"/>
        <v>79</v>
      </c>
      <c r="F41" s="117">
        <f t="shared" ca="1" si="74"/>
        <v>16</v>
      </c>
      <c r="G41" s="117">
        <f t="shared" ca="1" si="74"/>
        <v>41</v>
      </c>
      <c r="H41" s="117">
        <f t="shared" ca="1" si="74"/>
        <v>38</v>
      </c>
      <c r="I41" s="117">
        <f t="shared" ca="1" si="74"/>
        <v>40</v>
      </c>
      <c r="J41" s="117">
        <f t="shared" ca="1" si="74"/>
        <v>50</v>
      </c>
      <c r="K41" s="117">
        <f t="shared" ca="1" si="74"/>
        <v>15</v>
      </c>
      <c r="L41" s="117">
        <f t="shared" ca="1" si="74"/>
        <v>36</v>
      </c>
      <c r="M41" s="117">
        <f t="shared" ca="1" si="74"/>
        <v>62</v>
      </c>
      <c r="N41" s="117">
        <f t="shared" ca="1" si="74"/>
        <v>74</v>
      </c>
      <c r="O41" s="117">
        <f t="shared" ca="1" si="74"/>
        <v>57</v>
      </c>
      <c r="P41" s="117">
        <f t="shared" ca="1" si="74"/>
        <v>31</v>
      </c>
      <c r="Q41" s="117">
        <f t="shared" ca="1" si="74"/>
        <v>52</v>
      </c>
      <c r="R41" s="117">
        <f t="shared" ca="1" si="74"/>
        <v>48</v>
      </c>
      <c r="S41" s="117">
        <f t="shared" ca="1" si="74"/>
        <v>61</v>
      </c>
      <c r="T41" s="117">
        <f t="shared" ca="1" si="74"/>
        <v>74</v>
      </c>
      <c r="U41" s="117">
        <f t="shared" ca="1" si="74"/>
        <v>19</v>
      </c>
      <c r="V41" s="117">
        <f t="shared" ca="1" si="74"/>
        <v>39</v>
      </c>
      <c r="W41" s="117">
        <f t="shared" ca="1" si="74"/>
        <v>17</v>
      </c>
      <c r="X41" s="117">
        <f t="shared" ca="1" si="74"/>
        <v>77</v>
      </c>
      <c r="Y41" s="117">
        <f t="shared" ca="1" si="74"/>
        <v>39</v>
      </c>
      <c r="Z41" s="117">
        <f t="shared" ca="1" si="74"/>
        <v>73</v>
      </c>
      <c r="AA41" s="117">
        <f t="shared" ca="1" si="74"/>
        <v>24</v>
      </c>
      <c r="AB41" s="117">
        <f t="shared" ca="1" si="74"/>
        <v>15</v>
      </c>
      <c r="AC41" s="117">
        <f t="shared" ca="1" si="74"/>
        <v>77</v>
      </c>
      <c r="AD41" s="117">
        <f t="shared" ca="1" si="74"/>
        <v>36</v>
      </c>
      <c r="AE41" s="117">
        <f t="shared" ca="1" si="74"/>
        <v>33</v>
      </c>
      <c r="AF41" s="117">
        <f t="shared" ca="1" si="74"/>
        <v>80</v>
      </c>
      <c r="AG41" s="117">
        <f t="shared" ca="1" si="74"/>
        <v>40</v>
      </c>
      <c r="AH41" s="117">
        <f t="shared" ref="AH41:BI41" ca="1" si="75">IF(AH138&gt;=AH137,AH138+1,AH138)</f>
        <v>46</v>
      </c>
      <c r="AI41" s="117">
        <f t="shared" ca="1" si="75"/>
        <v>47</v>
      </c>
      <c r="AJ41" s="117">
        <f t="shared" ca="1" si="75"/>
        <v>14</v>
      </c>
      <c r="AK41" s="117">
        <f t="shared" ca="1" si="75"/>
        <v>41</v>
      </c>
      <c r="AL41" s="117">
        <f t="shared" ca="1" si="75"/>
        <v>48</v>
      </c>
      <c r="AM41" s="117">
        <f t="shared" ca="1" si="75"/>
        <v>26</v>
      </c>
      <c r="AN41" s="117">
        <f t="shared" ca="1" si="75"/>
        <v>81</v>
      </c>
      <c r="AO41" s="117">
        <f t="shared" ca="1" si="75"/>
        <v>44</v>
      </c>
      <c r="AP41" s="117">
        <f t="shared" ca="1" si="75"/>
        <v>55</v>
      </c>
      <c r="AQ41" s="117">
        <f t="shared" ca="1" si="75"/>
        <v>9</v>
      </c>
      <c r="AR41" s="117">
        <f t="shared" ca="1" si="75"/>
        <v>7</v>
      </c>
      <c r="AS41" s="117">
        <f t="shared" ca="1" si="75"/>
        <v>48</v>
      </c>
      <c r="AT41" s="117">
        <f t="shared" ca="1" si="75"/>
        <v>30</v>
      </c>
      <c r="AU41" s="117">
        <f t="shared" ca="1" si="75"/>
        <v>47</v>
      </c>
      <c r="AV41" s="117">
        <f t="shared" ca="1" si="75"/>
        <v>58</v>
      </c>
      <c r="AW41" s="117">
        <f t="shared" ca="1" si="75"/>
        <v>79</v>
      </c>
      <c r="AX41" s="117">
        <f t="shared" ca="1" si="75"/>
        <v>2</v>
      </c>
      <c r="AY41" s="117">
        <f t="shared" ca="1" si="75"/>
        <v>60</v>
      </c>
      <c r="AZ41" s="117">
        <f t="shared" ca="1" si="75"/>
        <v>66</v>
      </c>
      <c r="BA41" s="117">
        <f t="shared" ca="1" si="75"/>
        <v>45</v>
      </c>
      <c r="BB41" s="117">
        <f t="shared" ca="1" si="75"/>
        <v>38</v>
      </c>
      <c r="BC41" s="117">
        <f t="shared" ca="1" si="75"/>
        <v>74</v>
      </c>
      <c r="BD41" s="117">
        <f t="shared" ca="1" si="75"/>
        <v>50</v>
      </c>
      <c r="BE41" s="117">
        <f t="shared" ca="1" si="75"/>
        <v>32</v>
      </c>
      <c r="BF41" s="117">
        <f t="shared" ca="1" si="75"/>
        <v>39</v>
      </c>
      <c r="BG41" s="117">
        <f t="shared" ca="1" si="75"/>
        <v>56</v>
      </c>
      <c r="BH41" s="117">
        <f t="shared" ca="1" si="75"/>
        <v>62</v>
      </c>
      <c r="BI41" s="118">
        <f t="shared" ca="1" si="75"/>
        <v>33</v>
      </c>
    </row>
    <row r="42" spans="1:61" ht="13.15" x14ac:dyDescent="0.4">
      <c r="A42" s="116">
        <v>39</v>
      </c>
      <c r="B42" s="119">
        <f t="shared" ref="B42:AG42" ca="1" si="76">IF(B139&gt;=MIN(B40,B41),IF((B139+1)&gt;=MAX(B40,B41),B139+2,B139+1),B139)</f>
        <v>45</v>
      </c>
      <c r="C42" s="119">
        <f t="shared" ca="1" si="76"/>
        <v>24</v>
      </c>
      <c r="D42" s="119">
        <f t="shared" ca="1" si="76"/>
        <v>23</v>
      </c>
      <c r="E42" s="119">
        <f t="shared" ca="1" si="76"/>
        <v>30</v>
      </c>
      <c r="F42" s="119">
        <f t="shared" ca="1" si="76"/>
        <v>69</v>
      </c>
      <c r="G42" s="119">
        <f t="shared" ca="1" si="76"/>
        <v>69</v>
      </c>
      <c r="H42" s="119">
        <f t="shared" ca="1" si="76"/>
        <v>25</v>
      </c>
      <c r="I42" s="119">
        <f t="shared" ca="1" si="76"/>
        <v>79</v>
      </c>
      <c r="J42" s="119">
        <f t="shared" ca="1" si="76"/>
        <v>77</v>
      </c>
      <c r="K42" s="119">
        <f t="shared" ca="1" si="76"/>
        <v>70</v>
      </c>
      <c r="L42" s="119">
        <f t="shared" ca="1" si="76"/>
        <v>41</v>
      </c>
      <c r="M42" s="119">
        <f t="shared" ca="1" si="76"/>
        <v>28</v>
      </c>
      <c r="N42" s="119">
        <f t="shared" ca="1" si="76"/>
        <v>27</v>
      </c>
      <c r="O42" s="119">
        <f t="shared" ca="1" si="76"/>
        <v>44</v>
      </c>
      <c r="P42" s="119">
        <f t="shared" ca="1" si="76"/>
        <v>35</v>
      </c>
      <c r="Q42" s="119">
        <f t="shared" ca="1" si="76"/>
        <v>72</v>
      </c>
      <c r="R42" s="119">
        <f t="shared" ca="1" si="76"/>
        <v>20</v>
      </c>
      <c r="S42" s="119">
        <f t="shared" ca="1" si="76"/>
        <v>74</v>
      </c>
      <c r="T42" s="119">
        <f t="shared" ca="1" si="76"/>
        <v>6</v>
      </c>
      <c r="U42" s="119">
        <f t="shared" ca="1" si="76"/>
        <v>9</v>
      </c>
      <c r="V42" s="119">
        <f t="shared" ca="1" si="76"/>
        <v>36</v>
      </c>
      <c r="W42" s="119">
        <f t="shared" ca="1" si="76"/>
        <v>25</v>
      </c>
      <c r="X42" s="119">
        <f t="shared" ca="1" si="76"/>
        <v>6</v>
      </c>
      <c r="Y42" s="119">
        <f t="shared" ca="1" si="76"/>
        <v>79</v>
      </c>
      <c r="Z42" s="119">
        <f t="shared" ca="1" si="76"/>
        <v>60</v>
      </c>
      <c r="AA42" s="119">
        <f t="shared" ca="1" si="76"/>
        <v>71</v>
      </c>
      <c r="AB42" s="119">
        <f t="shared" ca="1" si="76"/>
        <v>75</v>
      </c>
      <c r="AC42" s="119">
        <f t="shared" ca="1" si="76"/>
        <v>74</v>
      </c>
      <c r="AD42" s="119">
        <f t="shared" ca="1" si="76"/>
        <v>20</v>
      </c>
      <c r="AE42" s="119">
        <f t="shared" ca="1" si="76"/>
        <v>31</v>
      </c>
      <c r="AF42" s="119">
        <f t="shared" ca="1" si="76"/>
        <v>38</v>
      </c>
      <c r="AG42" s="119">
        <f t="shared" ca="1" si="76"/>
        <v>48</v>
      </c>
      <c r="AH42" s="119">
        <f t="shared" ref="AH42:BI42" ca="1" si="77">IF(AH139&gt;=MIN(AH40,AH41),IF((AH139+1)&gt;=MAX(AH40,AH41),AH139+2,AH139+1),AH139)</f>
        <v>70</v>
      </c>
      <c r="AI42" s="119">
        <f t="shared" ca="1" si="77"/>
        <v>56</v>
      </c>
      <c r="AJ42" s="119">
        <f t="shared" ca="1" si="77"/>
        <v>7</v>
      </c>
      <c r="AK42" s="119">
        <f t="shared" ca="1" si="77"/>
        <v>6</v>
      </c>
      <c r="AL42" s="119">
        <f t="shared" ca="1" si="77"/>
        <v>20</v>
      </c>
      <c r="AM42" s="119">
        <f t="shared" ca="1" si="77"/>
        <v>32</v>
      </c>
      <c r="AN42" s="119">
        <f t="shared" ca="1" si="77"/>
        <v>49</v>
      </c>
      <c r="AO42" s="119">
        <f t="shared" ca="1" si="77"/>
        <v>30</v>
      </c>
      <c r="AP42" s="119">
        <f t="shared" ca="1" si="77"/>
        <v>37</v>
      </c>
      <c r="AQ42" s="119">
        <f t="shared" ca="1" si="77"/>
        <v>52</v>
      </c>
      <c r="AR42" s="119">
        <f t="shared" ca="1" si="77"/>
        <v>14</v>
      </c>
      <c r="AS42" s="119">
        <f t="shared" ca="1" si="77"/>
        <v>56</v>
      </c>
      <c r="AT42" s="119">
        <f t="shared" ca="1" si="77"/>
        <v>22</v>
      </c>
      <c r="AU42" s="119">
        <f t="shared" ca="1" si="77"/>
        <v>71</v>
      </c>
      <c r="AV42" s="119">
        <f t="shared" ca="1" si="77"/>
        <v>71</v>
      </c>
      <c r="AW42" s="119">
        <f t="shared" ca="1" si="77"/>
        <v>10</v>
      </c>
      <c r="AX42" s="119">
        <f t="shared" ca="1" si="77"/>
        <v>75</v>
      </c>
      <c r="AY42" s="119">
        <f t="shared" ca="1" si="77"/>
        <v>13</v>
      </c>
      <c r="AZ42" s="119">
        <f t="shared" ca="1" si="77"/>
        <v>78</v>
      </c>
      <c r="BA42" s="119">
        <f t="shared" ca="1" si="77"/>
        <v>65</v>
      </c>
      <c r="BB42" s="119">
        <f t="shared" ca="1" si="77"/>
        <v>46</v>
      </c>
      <c r="BC42" s="119">
        <f t="shared" ca="1" si="77"/>
        <v>68</v>
      </c>
      <c r="BD42" s="119">
        <f t="shared" ca="1" si="77"/>
        <v>4</v>
      </c>
      <c r="BE42" s="119">
        <f t="shared" ca="1" si="77"/>
        <v>14</v>
      </c>
      <c r="BF42" s="119">
        <f t="shared" ca="1" si="77"/>
        <v>24</v>
      </c>
      <c r="BG42" s="119">
        <f t="shared" ca="1" si="77"/>
        <v>68</v>
      </c>
      <c r="BH42" s="119">
        <f t="shared" ca="1" si="77"/>
        <v>26</v>
      </c>
      <c r="BI42" s="120">
        <f t="shared" ca="1" si="77"/>
        <v>45</v>
      </c>
    </row>
    <row r="43" spans="1:61" ht="13.15" x14ac:dyDescent="0.4">
      <c r="A43" s="116">
        <v>40</v>
      </c>
      <c r="B43" s="117">
        <f t="shared" ref="B43:AG43" ca="1" si="78">B140</f>
        <v>77</v>
      </c>
      <c r="C43" s="117">
        <f t="shared" ca="1" si="78"/>
        <v>20</v>
      </c>
      <c r="D43" s="117">
        <f t="shared" ca="1" si="78"/>
        <v>19</v>
      </c>
      <c r="E43" s="117">
        <f t="shared" ca="1" si="78"/>
        <v>72</v>
      </c>
      <c r="F43" s="117">
        <f t="shared" ca="1" si="78"/>
        <v>68</v>
      </c>
      <c r="G43" s="117">
        <f t="shared" ca="1" si="78"/>
        <v>15</v>
      </c>
      <c r="H43" s="117">
        <f t="shared" ca="1" si="78"/>
        <v>36</v>
      </c>
      <c r="I43" s="117">
        <f t="shared" ca="1" si="78"/>
        <v>63</v>
      </c>
      <c r="J43" s="117">
        <f t="shared" ca="1" si="78"/>
        <v>60</v>
      </c>
      <c r="K43" s="117">
        <f t="shared" ca="1" si="78"/>
        <v>40</v>
      </c>
      <c r="L43" s="117">
        <f t="shared" ca="1" si="78"/>
        <v>80</v>
      </c>
      <c r="M43" s="117">
        <f t="shared" ca="1" si="78"/>
        <v>49</v>
      </c>
      <c r="N43" s="117">
        <f t="shared" ca="1" si="78"/>
        <v>78</v>
      </c>
      <c r="O43" s="117">
        <f t="shared" ca="1" si="78"/>
        <v>34</v>
      </c>
      <c r="P43" s="117">
        <f t="shared" ca="1" si="78"/>
        <v>36</v>
      </c>
      <c r="Q43" s="117">
        <f t="shared" ca="1" si="78"/>
        <v>44</v>
      </c>
      <c r="R43" s="117">
        <f t="shared" ca="1" si="78"/>
        <v>61</v>
      </c>
      <c r="S43" s="117">
        <f t="shared" ca="1" si="78"/>
        <v>72</v>
      </c>
      <c r="T43" s="117">
        <f t="shared" ca="1" si="78"/>
        <v>31</v>
      </c>
      <c r="U43" s="117">
        <f t="shared" ca="1" si="78"/>
        <v>57</v>
      </c>
      <c r="V43" s="117">
        <f t="shared" ca="1" si="78"/>
        <v>73</v>
      </c>
      <c r="W43" s="117">
        <f t="shared" ca="1" si="78"/>
        <v>62</v>
      </c>
      <c r="X43" s="117">
        <f t="shared" ca="1" si="78"/>
        <v>78</v>
      </c>
      <c r="Y43" s="117">
        <f t="shared" ca="1" si="78"/>
        <v>34</v>
      </c>
      <c r="Z43" s="117">
        <f t="shared" ca="1" si="78"/>
        <v>60</v>
      </c>
      <c r="AA43" s="117">
        <f t="shared" ca="1" si="78"/>
        <v>42</v>
      </c>
      <c r="AB43" s="117">
        <f t="shared" ca="1" si="78"/>
        <v>59</v>
      </c>
      <c r="AC43" s="117">
        <f t="shared" ca="1" si="78"/>
        <v>61</v>
      </c>
      <c r="AD43" s="117">
        <f t="shared" ca="1" si="78"/>
        <v>55</v>
      </c>
      <c r="AE43" s="117">
        <f t="shared" ca="1" si="78"/>
        <v>1</v>
      </c>
      <c r="AF43" s="117">
        <f t="shared" ca="1" si="78"/>
        <v>36</v>
      </c>
      <c r="AG43" s="117">
        <f t="shared" ca="1" si="78"/>
        <v>66</v>
      </c>
      <c r="AH43" s="117">
        <f t="shared" ref="AH43:BI43" ca="1" si="79">AH140</f>
        <v>23</v>
      </c>
      <c r="AI43" s="117">
        <f t="shared" ca="1" si="79"/>
        <v>51</v>
      </c>
      <c r="AJ43" s="117">
        <f t="shared" ca="1" si="79"/>
        <v>61</v>
      </c>
      <c r="AK43" s="117">
        <f t="shared" ca="1" si="79"/>
        <v>14</v>
      </c>
      <c r="AL43" s="117">
        <f t="shared" ca="1" si="79"/>
        <v>53</v>
      </c>
      <c r="AM43" s="117">
        <f t="shared" ca="1" si="79"/>
        <v>31</v>
      </c>
      <c r="AN43" s="117">
        <f t="shared" ca="1" si="79"/>
        <v>35</v>
      </c>
      <c r="AO43" s="117">
        <f t="shared" ca="1" si="79"/>
        <v>74</v>
      </c>
      <c r="AP43" s="117">
        <f t="shared" ca="1" si="79"/>
        <v>7</v>
      </c>
      <c r="AQ43" s="117">
        <f t="shared" ca="1" si="79"/>
        <v>9</v>
      </c>
      <c r="AR43" s="117">
        <f t="shared" ca="1" si="79"/>
        <v>35</v>
      </c>
      <c r="AS43" s="117">
        <f t="shared" ca="1" si="79"/>
        <v>22</v>
      </c>
      <c r="AT43" s="117">
        <f t="shared" ca="1" si="79"/>
        <v>9</v>
      </c>
      <c r="AU43" s="117">
        <f t="shared" ca="1" si="79"/>
        <v>18</v>
      </c>
      <c r="AV43" s="117">
        <f t="shared" ca="1" si="79"/>
        <v>38</v>
      </c>
      <c r="AW43" s="117">
        <f t="shared" ca="1" si="79"/>
        <v>35</v>
      </c>
      <c r="AX43" s="117">
        <f t="shared" ca="1" si="79"/>
        <v>9</v>
      </c>
      <c r="AY43" s="117">
        <f t="shared" ca="1" si="79"/>
        <v>11</v>
      </c>
      <c r="AZ43" s="117">
        <f t="shared" ca="1" si="79"/>
        <v>3</v>
      </c>
      <c r="BA43" s="117">
        <f t="shared" ca="1" si="79"/>
        <v>46</v>
      </c>
      <c r="BB43" s="117">
        <f t="shared" ca="1" si="79"/>
        <v>81</v>
      </c>
      <c r="BC43" s="117">
        <f t="shared" ca="1" si="79"/>
        <v>35</v>
      </c>
      <c r="BD43" s="117">
        <f t="shared" ca="1" si="79"/>
        <v>53</v>
      </c>
      <c r="BE43" s="117">
        <f t="shared" ca="1" si="79"/>
        <v>72</v>
      </c>
      <c r="BF43" s="117">
        <f t="shared" ca="1" si="79"/>
        <v>46</v>
      </c>
      <c r="BG43" s="117">
        <f t="shared" ca="1" si="79"/>
        <v>61</v>
      </c>
      <c r="BH43" s="117">
        <f t="shared" ca="1" si="79"/>
        <v>17</v>
      </c>
      <c r="BI43" s="118">
        <f t="shared" ca="1" si="79"/>
        <v>75</v>
      </c>
    </row>
    <row r="44" spans="1:61" ht="13.15" x14ac:dyDescent="0.4">
      <c r="A44" s="116">
        <v>41</v>
      </c>
      <c r="B44" s="119">
        <f t="shared" ref="B44:AG44" ca="1" si="80">IF(B141&gt;=B140,B141+1,B141)</f>
        <v>52</v>
      </c>
      <c r="C44" s="119">
        <f t="shared" ca="1" si="80"/>
        <v>71</v>
      </c>
      <c r="D44" s="119">
        <f t="shared" ca="1" si="80"/>
        <v>25</v>
      </c>
      <c r="E44" s="119">
        <f t="shared" ca="1" si="80"/>
        <v>40</v>
      </c>
      <c r="F44" s="119">
        <f t="shared" ca="1" si="80"/>
        <v>23</v>
      </c>
      <c r="G44" s="119">
        <f t="shared" ca="1" si="80"/>
        <v>81</v>
      </c>
      <c r="H44" s="119">
        <f t="shared" ca="1" si="80"/>
        <v>24</v>
      </c>
      <c r="I44" s="119">
        <f t="shared" ca="1" si="80"/>
        <v>49</v>
      </c>
      <c r="J44" s="119">
        <f t="shared" ca="1" si="80"/>
        <v>7</v>
      </c>
      <c r="K44" s="119">
        <f t="shared" ca="1" si="80"/>
        <v>26</v>
      </c>
      <c r="L44" s="119">
        <f t="shared" ca="1" si="80"/>
        <v>64</v>
      </c>
      <c r="M44" s="119">
        <f t="shared" ca="1" si="80"/>
        <v>26</v>
      </c>
      <c r="N44" s="119">
        <f t="shared" ca="1" si="80"/>
        <v>25</v>
      </c>
      <c r="O44" s="119">
        <f t="shared" ca="1" si="80"/>
        <v>52</v>
      </c>
      <c r="P44" s="119">
        <f t="shared" ca="1" si="80"/>
        <v>13</v>
      </c>
      <c r="Q44" s="119">
        <f t="shared" ca="1" si="80"/>
        <v>61</v>
      </c>
      <c r="R44" s="119">
        <f t="shared" ca="1" si="80"/>
        <v>26</v>
      </c>
      <c r="S44" s="119">
        <f t="shared" ca="1" si="80"/>
        <v>80</v>
      </c>
      <c r="T44" s="119">
        <f t="shared" ca="1" si="80"/>
        <v>59</v>
      </c>
      <c r="U44" s="119">
        <f t="shared" ca="1" si="80"/>
        <v>48</v>
      </c>
      <c r="V44" s="119">
        <f t="shared" ca="1" si="80"/>
        <v>75</v>
      </c>
      <c r="W44" s="119">
        <f t="shared" ca="1" si="80"/>
        <v>28</v>
      </c>
      <c r="X44" s="119">
        <f t="shared" ca="1" si="80"/>
        <v>52</v>
      </c>
      <c r="Y44" s="119">
        <f t="shared" ca="1" si="80"/>
        <v>33</v>
      </c>
      <c r="Z44" s="119">
        <f t="shared" ca="1" si="80"/>
        <v>2</v>
      </c>
      <c r="AA44" s="119">
        <f t="shared" ca="1" si="80"/>
        <v>45</v>
      </c>
      <c r="AB44" s="119">
        <f t="shared" ca="1" si="80"/>
        <v>50</v>
      </c>
      <c r="AC44" s="119">
        <f t="shared" ca="1" si="80"/>
        <v>6</v>
      </c>
      <c r="AD44" s="119">
        <f t="shared" ca="1" si="80"/>
        <v>72</v>
      </c>
      <c r="AE44" s="119">
        <f t="shared" ca="1" si="80"/>
        <v>18</v>
      </c>
      <c r="AF44" s="119">
        <f t="shared" ca="1" si="80"/>
        <v>81</v>
      </c>
      <c r="AG44" s="119">
        <f t="shared" ca="1" si="80"/>
        <v>22</v>
      </c>
      <c r="AH44" s="119">
        <f t="shared" ref="AH44:BI44" ca="1" si="81">IF(AH141&gt;=AH140,AH141+1,AH141)</f>
        <v>68</v>
      </c>
      <c r="AI44" s="119">
        <f t="shared" ca="1" si="81"/>
        <v>6</v>
      </c>
      <c r="AJ44" s="119">
        <f t="shared" ca="1" si="81"/>
        <v>26</v>
      </c>
      <c r="AK44" s="119">
        <f t="shared" ca="1" si="81"/>
        <v>65</v>
      </c>
      <c r="AL44" s="119">
        <f t="shared" ca="1" si="81"/>
        <v>80</v>
      </c>
      <c r="AM44" s="119">
        <f t="shared" ca="1" si="81"/>
        <v>30</v>
      </c>
      <c r="AN44" s="119">
        <f t="shared" ca="1" si="81"/>
        <v>23</v>
      </c>
      <c r="AO44" s="119">
        <f t="shared" ca="1" si="81"/>
        <v>16</v>
      </c>
      <c r="AP44" s="119">
        <f t="shared" ca="1" si="81"/>
        <v>66</v>
      </c>
      <c r="AQ44" s="119">
        <f t="shared" ca="1" si="81"/>
        <v>50</v>
      </c>
      <c r="AR44" s="119">
        <f t="shared" ca="1" si="81"/>
        <v>6</v>
      </c>
      <c r="AS44" s="119">
        <f t="shared" ca="1" si="81"/>
        <v>28</v>
      </c>
      <c r="AT44" s="119">
        <f t="shared" ca="1" si="81"/>
        <v>71</v>
      </c>
      <c r="AU44" s="119">
        <f t="shared" ca="1" si="81"/>
        <v>23</v>
      </c>
      <c r="AV44" s="119">
        <f t="shared" ca="1" si="81"/>
        <v>48</v>
      </c>
      <c r="AW44" s="119">
        <f t="shared" ca="1" si="81"/>
        <v>14</v>
      </c>
      <c r="AX44" s="119">
        <f t="shared" ca="1" si="81"/>
        <v>34</v>
      </c>
      <c r="AY44" s="119">
        <f t="shared" ca="1" si="81"/>
        <v>57</v>
      </c>
      <c r="AZ44" s="119">
        <f t="shared" ca="1" si="81"/>
        <v>62</v>
      </c>
      <c r="BA44" s="119">
        <f t="shared" ca="1" si="81"/>
        <v>13</v>
      </c>
      <c r="BB44" s="119">
        <f t="shared" ca="1" si="81"/>
        <v>13</v>
      </c>
      <c r="BC44" s="119">
        <f t="shared" ca="1" si="81"/>
        <v>5</v>
      </c>
      <c r="BD44" s="119">
        <f t="shared" ca="1" si="81"/>
        <v>48</v>
      </c>
      <c r="BE44" s="119">
        <f t="shared" ca="1" si="81"/>
        <v>73</v>
      </c>
      <c r="BF44" s="119">
        <f t="shared" ca="1" si="81"/>
        <v>49</v>
      </c>
      <c r="BG44" s="119">
        <f t="shared" ca="1" si="81"/>
        <v>2</v>
      </c>
      <c r="BH44" s="119">
        <f t="shared" ca="1" si="81"/>
        <v>81</v>
      </c>
      <c r="BI44" s="120">
        <f t="shared" ca="1" si="81"/>
        <v>77</v>
      </c>
    </row>
    <row r="45" spans="1:61" ht="13.15" x14ac:dyDescent="0.4">
      <c r="A45" s="116">
        <v>42</v>
      </c>
      <c r="B45" s="117">
        <f t="shared" ref="B45:AG45" ca="1" si="82">IF(B142&gt;=MIN(B43,B44),IF((B142+1)&gt;=MAX(B43,B44),B142+2,B142+1),B142)</f>
        <v>28</v>
      </c>
      <c r="C45" s="117">
        <f t="shared" ca="1" si="82"/>
        <v>26</v>
      </c>
      <c r="D45" s="117">
        <f t="shared" ca="1" si="82"/>
        <v>40</v>
      </c>
      <c r="E45" s="117">
        <f t="shared" ca="1" si="82"/>
        <v>79</v>
      </c>
      <c r="F45" s="117">
        <f t="shared" ca="1" si="82"/>
        <v>9</v>
      </c>
      <c r="G45" s="117">
        <f t="shared" ca="1" si="82"/>
        <v>22</v>
      </c>
      <c r="H45" s="117">
        <f t="shared" ca="1" si="82"/>
        <v>52</v>
      </c>
      <c r="I45" s="117">
        <f t="shared" ca="1" si="82"/>
        <v>30</v>
      </c>
      <c r="J45" s="117">
        <f t="shared" ca="1" si="82"/>
        <v>48</v>
      </c>
      <c r="K45" s="117">
        <f t="shared" ca="1" si="82"/>
        <v>13</v>
      </c>
      <c r="L45" s="117">
        <f t="shared" ca="1" si="82"/>
        <v>28</v>
      </c>
      <c r="M45" s="117">
        <f t="shared" ca="1" si="82"/>
        <v>51</v>
      </c>
      <c r="N45" s="117">
        <f t="shared" ca="1" si="82"/>
        <v>38</v>
      </c>
      <c r="O45" s="117">
        <f t="shared" ca="1" si="82"/>
        <v>58</v>
      </c>
      <c r="P45" s="117">
        <f t="shared" ca="1" si="82"/>
        <v>37</v>
      </c>
      <c r="Q45" s="117">
        <f t="shared" ca="1" si="82"/>
        <v>73</v>
      </c>
      <c r="R45" s="117">
        <f t="shared" ca="1" si="82"/>
        <v>81</v>
      </c>
      <c r="S45" s="117">
        <f t="shared" ca="1" si="82"/>
        <v>34</v>
      </c>
      <c r="T45" s="117">
        <f t="shared" ca="1" si="82"/>
        <v>4</v>
      </c>
      <c r="U45" s="117">
        <f t="shared" ca="1" si="82"/>
        <v>25</v>
      </c>
      <c r="V45" s="117">
        <f t="shared" ca="1" si="82"/>
        <v>64</v>
      </c>
      <c r="W45" s="117">
        <f t="shared" ca="1" si="82"/>
        <v>52</v>
      </c>
      <c r="X45" s="117">
        <f t="shared" ca="1" si="82"/>
        <v>30</v>
      </c>
      <c r="Y45" s="117">
        <f t="shared" ca="1" si="82"/>
        <v>77</v>
      </c>
      <c r="Z45" s="117">
        <f t="shared" ca="1" si="82"/>
        <v>59</v>
      </c>
      <c r="AA45" s="117">
        <f t="shared" ca="1" si="82"/>
        <v>9</v>
      </c>
      <c r="AB45" s="117">
        <f t="shared" ca="1" si="82"/>
        <v>69</v>
      </c>
      <c r="AC45" s="117">
        <f t="shared" ca="1" si="82"/>
        <v>7</v>
      </c>
      <c r="AD45" s="117">
        <f t="shared" ca="1" si="82"/>
        <v>35</v>
      </c>
      <c r="AE45" s="117">
        <f t="shared" ca="1" si="82"/>
        <v>26</v>
      </c>
      <c r="AF45" s="117">
        <f t="shared" ca="1" si="82"/>
        <v>65</v>
      </c>
      <c r="AG45" s="117">
        <f t="shared" ca="1" si="82"/>
        <v>16</v>
      </c>
      <c r="AH45" s="117">
        <f t="shared" ref="AH45:BI45" ca="1" si="83">IF(AH142&gt;=MIN(AH43,AH44),IF((AH142+1)&gt;=MAX(AH43,AH44),AH142+2,AH142+1),AH142)</f>
        <v>27</v>
      </c>
      <c r="AI45" s="117">
        <f t="shared" ca="1" si="83"/>
        <v>79</v>
      </c>
      <c r="AJ45" s="117">
        <f t="shared" ca="1" si="83"/>
        <v>57</v>
      </c>
      <c r="AK45" s="117">
        <f t="shared" ca="1" si="83"/>
        <v>45</v>
      </c>
      <c r="AL45" s="117">
        <f t="shared" ca="1" si="83"/>
        <v>69</v>
      </c>
      <c r="AM45" s="117">
        <f t="shared" ca="1" si="83"/>
        <v>34</v>
      </c>
      <c r="AN45" s="117">
        <f t="shared" ca="1" si="83"/>
        <v>10</v>
      </c>
      <c r="AO45" s="117">
        <f t="shared" ca="1" si="83"/>
        <v>76</v>
      </c>
      <c r="AP45" s="117">
        <f t="shared" ca="1" si="83"/>
        <v>59</v>
      </c>
      <c r="AQ45" s="117">
        <f t="shared" ca="1" si="83"/>
        <v>80</v>
      </c>
      <c r="AR45" s="117">
        <f t="shared" ca="1" si="83"/>
        <v>15</v>
      </c>
      <c r="AS45" s="117">
        <f t="shared" ca="1" si="83"/>
        <v>73</v>
      </c>
      <c r="AT45" s="117">
        <f t="shared" ca="1" si="83"/>
        <v>37</v>
      </c>
      <c r="AU45" s="117">
        <f t="shared" ca="1" si="83"/>
        <v>35</v>
      </c>
      <c r="AV45" s="117">
        <f t="shared" ca="1" si="83"/>
        <v>40</v>
      </c>
      <c r="AW45" s="117">
        <f t="shared" ca="1" si="83"/>
        <v>47</v>
      </c>
      <c r="AX45" s="117">
        <f t="shared" ca="1" si="83"/>
        <v>3</v>
      </c>
      <c r="AY45" s="117">
        <f t="shared" ca="1" si="83"/>
        <v>71</v>
      </c>
      <c r="AZ45" s="117">
        <f t="shared" ca="1" si="83"/>
        <v>53</v>
      </c>
      <c r="BA45" s="117">
        <f t="shared" ca="1" si="83"/>
        <v>74</v>
      </c>
      <c r="BB45" s="117">
        <f t="shared" ca="1" si="83"/>
        <v>48</v>
      </c>
      <c r="BC45" s="117">
        <f t="shared" ca="1" si="83"/>
        <v>34</v>
      </c>
      <c r="BD45" s="117">
        <f t="shared" ca="1" si="83"/>
        <v>12</v>
      </c>
      <c r="BE45" s="117">
        <f t="shared" ca="1" si="83"/>
        <v>31</v>
      </c>
      <c r="BF45" s="117">
        <f t="shared" ca="1" si="83"/>
        <v>21</v>
      </c>
      <c r="BG45" s="117">
        <f t="shared" ca="1" si="83"/>
        <v>62</v>
      </c>
      <c r="BH45" s="117">
        <f t="shared" ca="1" si="83"/>
        <v>48</v>
      </c>
      <c r="BI45" s="118">
        <f t="shared" ca="1" si="83"/>
        <v>80</v>
      </c>
    </row>
    <row r="46" spans="1:61" ht="13.15" x14ac:dyDescent="0.4">
      <c r="A46" s="116">
        <v>43</v>
      </c>
      <c r="B46" s="119">
        <f t="shared" ref="B46:AG46" ca="1" si="84">B143</f>
        <v>27</v>
      </c>
      <c r="C46" s="119">
        <f t="shared" ca="1" si="84"/>
        <v>60</v>
      </c>
      <c r="D46" s="119">
        <f t="shared" ca="1" si="84"/>
        <v>76</v>
      </c>
      <c r="E46" s="119">
        <f t="shared" ca="1" si="84"/>
        <v>26</v>
      </c>
      <c r="F46" s="119">
        <f t="shared" ca="1" si="84"/>
        <v>40</v>
      </c>
      <c r="G46" s="119">
        <f t="shared" ca="1" si="84"/>
        <v>6</v>
      </c>
      <c r="H46" s="119">
        <f t="shared" ca="1" si="84"/>
        <v>13</v>
      </c>
      <c r="I46" s="119">
        <f t="shared" ca="1" si="84"/>
        <v>43</v>
      </c>
      <c r="J46" s="119">
        <f t="shared" ca="1" si="84"/>
        <v>15</v>
      </c>
      <c r="K46" s="119">
        <f t="shared" ca="1" si="84"/>
        <v>23</v>
      </c>
      <c r="L46" s="119">
        <f t="shared" ca="1" si="84"/>
        <v>25</v>
      </c>
      <c r="M46" s="119">
        <f t="shared" ca="1" si="84"/>
        <v>67</v>
      </c>
      <c r="N46" s="119">
        <f t="shared" ca="1" si="84"/>
        <v>25</v>
      </c>
      <c r="O46" s="119">
        <f t="shared" ca="1" si="84"/>
        <v>35</v>
      </c>
      <c r="P46" s="119">
        <f t="shared" ca="1" si="84"/>
        <v>48</v>
      </c>
      <c r="Q46" s="119">
        <f t="shared" ca="1" si="84"/>
        <v>81</v>
      </c>
      <c r="R46" s="119">
        <f t="shared" ca="1" si="84"/>
        <v>54</v>
      </c>
      <c r="S46" s="119">
        <f t="shared" ca="1" si="84"/>
        <v>62</v>
      </c>
      <c r="T46" s="119">
        <f t="shared" ca="1" si="84"/>
        <v>12</v>
      </c>
      <c r="U46" s="119">
        <f t="shared" ca="1" si="84"/>
        <v>21</v>
      </c>
      <c r="V46" s="119">
        <f t="shared" ca="1" si="84"/>
        <v>30</v>
      </c>
      <c r="W46" s="119">
        <f t="shared" ca="1" si="84"/>
        <v>42</v>
      </c>
      <c r="X46" s="119">
        <f t="shared" ca="1" si="84"/>
        <v>69</v>
      </c>
      <c r="Y46" s="119">
        <f t="shared" ca="1" si="84"/>
        <v>27</v>
      </c>
      <c r="Z46" s="119">
        <f t="shared" ca="1" si="84"/>
        <v>64</v>
      </c>
      <c r="AA46" s="119">
        <f t="shared" ca="1" si="84"/>
        <v>29</v>
      </c>
      <c r="AB46" s="119">
        <f t="shared" ca="1" si="84"/>
        <v>65</v>
      </c>
      <c r="AC46" s="119">
        <f t="shared" ca="1" si="84"/>
        <v>16</v>
      </c>
      <c r="AD46" s="119">
        <f t="shared" ca="1" si="84"/>
        <v>29</v>
      </c>
      <c r="AE46" s="119">
        <f t="shared" ca="1" si="84"/>
        <v>66</v>
      </c>
      <c r="AF46" s="119">
        <f t="shared" ca="1" si="84"/>
        <v>5</v>
      </c>
      <c r="AG46" s="119">
        <f t="shared" ca="1" si="84"/>
        <v>71</v>
      </c>
      <c r="AH46" s="119">
        <f t="shared" ref="AH46:BI46" ca="1" si="85">AH143</f>
        <v>65</v>
      </c>
      <c r="AI46" s="119">
        <f t="shared" ca="1" si="85"/>
        <v>11</v>
      </c>
      <c r="AJ46" s="119">
        <f t="shared" ca="1" si="85"/>
        <v>68</v>
      </c>
      <c r="AK46" s="119">
        <f t="shared" ca="1" si="85"/>
        <v>25</v>
      </c>
      <c r="AL46" s="119">
        <f t="shared" ca="1" si="85"/>
        <v>74</v>
      </c>
      <c r="AM46" s="119">
        <f t="shared" ca="1" si="85"/>
        <v>80</v>
      </c>
      <c r="AN46" s="119">
        <f t="shared" ca="1" si="85"/>
        <v>44</v>
      </c>
      <c r="AO46" s="119">
        <f t="shared" ca="1" si="85"/>
        <v>3</v>
      </c>
      <c r="AP46" s="119">
        <f t="shared" ca="1" si="85"/>
        <v>39</v>
      </c>
      <c r="AQ46" s="119">
        <f t="shared" ca="1" si="85"/>
        <v>72</v>
      </c>
      <c r="AR46" s="119">
        <f t="shared" ca="1" si="85"/>
        <v>18</v>
      </c>
      <c r="AS46" s="119">
        <f t="shared" ca="1" si="85"/>
        <v>14</v>
      </c>
      <c r="AT46" s="119">
        <f t="shared" ca="1" si="85"/>
        <v>71</v>
      </c>
      <c r="AU46" s="119">
        <f t="shared" ca="1" si="85"/>
        <v>31</v>
      </c>
      <c r="AV46" s="119">
        <f t="shared" ca="1" si="85"/>
        <v>8</v>
      </c>
      <c r="AW46" s="119">
        <f t="shared" ca="1" si="85"/>
        <v>38</v>
      </c>
      <c r="AX46" s="119">
        <f t="shared" ca="1" si="85"/>
        <v>64</v>
      </c>
      <c r="AY46" s="119">
        <f t="shared" ca="1" si="85"/>
        <v>28</v>
      </c>
      <c r="AZ46" s="119">
        <f t="shared" ca="1" si="85"/>
        <v>74</v>
      </c>
      <c r="BA46" s="119">
        <f t="shared" ca="1" si="85"/>
        <v>25</v>
      </c>
      <c r="BB46" s="119">
        <f t="shared" ca="1" si="85"/>
        <v>21</v>
      </c>
      <c r="BC46" s="119">
        <f t="shared" ca="1" si="85"/>
        <v>9</v>
      </c>
      <c r="BD46" s="119">
        <f t="shared" ca="1" si="85"/>
        <v>19</v>
      </c>
      <c r="BE46" s="119">
        <f t="shared" ca="1" si="85"/>
        <v>12</v>
      </c>
      <c r="BF46" s="119">
        <f t="shared" ca="1" si="85"/>
        <v>74</v>
      </c>
      <c r="BG46" s="119">
        <f t="shared" ca="1" si="85"/>
        <v>73</v>
      </c>
      <c r="BH46" s="119">
        <f t="shared" ca="1" si="85"/>
        <v>22</v>
      </c>
      <c r="BI46" s="120">
        <f t="shared" ca="1" si="85"/>
        <v>62</v>
      </c>
    </row>
    <row r="47" spans="1:61" ht="13.15" x14ac:dyDescent="0.4">
      <c r="A47" s="116">
        <v>44</v>
      </c>
      <c r="B47" s="117">
        <f t="shared" ref="B47:AG47" ca="1" si="86">IF(B144&gt;=B143,B144+1,B144)</f>
        <v>19</v>
      </c>
      <c r="C47" s="117">
        <f t="shared" ca="1" si="86"/>
        <v>45</v>
      </c>
      <c r="D47" s="117">
        <f t="shared" ca="1" si="86"/>
        <v>47</v>
      </c>
      <c r="E47" s="117">
        <f t="shared" ca="1" si="86"/>
        <v>81</v>
      </c>
      <c r="F47" s="117">
        <f t="shared" ca="1" si="86"/>
        <v>68</v>
      </c>
      <c r="G47" s="117">
        <f t="shared" ca="1" si="86"/>
        <v>74</v>
      </c>
      <c r="H47" s="117">
        <f t="shared" ca="1" si="86"/>
        <v>70</v>
      </c>
      <c r="I47" s="117">
        <f t="shared" ca="1" si="86"/>
        <v>35</v>
      </c>
      <c r="J47" s="117">
        <f t="shared" ca="1" si="86"/>
        <v>41</v>
      </c>
      <c r="K47" s="117">
        <f t="shared" ca="1" si="86"/>
        <v>37</v>
      </c>
      <c r="L47" s="117">
        <f t="shared" ca="1" si="86"/>
        <v>32</v>
      </c>
      <c r="M47" s="117">
        <f t="shared" ca="1" si="86"/>
        <v>26</v>
      </c>
      <c r="N47" s="117">
        <f t="shared" ca="1" si="86"/>
        <v>44</v>
      </c>
      <c r="O47" s="117">
        <f t="shared" ca="1" si="86"/>
        <v>42</v>
      </c>
      <c r="P47" s="117">
        <f t="shared" ca="1" si="86"/>
        <v>54</v>
      </c>
      <c r="Q47" s="117">
        <f t="shared" ca="1" si="86"/>
        <v>49</v>
      </c>
      <c r="R47" s="117">
        <f t="shared" ca="1" si="86"/>
        <v>56</v>
      </c>
      <c r="S47" s="117">
        <f t="shared" ca="1" si="86"/>
        <v>74</v>
      </c>
      <c r="T47" s="117">
        <f t="shared" ca="1" si="86"/>
        <v>60</v>
      </c>
      <c r="U47" s="117">
        <f t="shared" ca="1" si="86"/>
        <v>60</v>
      </c>
      <c r="V47" s="117">
        <f t="shared" ca="1" si="86"/>
        <v>73</v>
      </c>
      <c r="W47" s="117">
        <f t="shared" ca="1" si="86"/>
        <v>1</v>
      </c>
      <c r="X47" s="117">
        <f t="shared" ca="1" si="86"/>
        <v>62</v>
      </c>
      <c r="Y47" s="117">
        <f t="shared" ca="1" si="86"/>
        <v>57</v>
      </c>
      <c r="Z47" s="117">
        <f t="shared" ca="1" si="86"/>
        <v>74</v>
      </c>
      <c r="AA47" s="117">
        <f t="shared" ca="1" si="86"/>
        <v>66</v>
      </c>
      <c r="AB47" s="117">
        <f t="shared" ca="1" si="86"/>
        <v>77</v>
      </c>
      <c r="AC47" s="117">
        <f t="shared" ca="1" si="86"/>
        <v>71</v>
      </c>
      <c r="AD47" s="117">
        <f t="shared" ca="1" si="86"/>
        <v>15</v>
      </c>
      <c r="AE47" s="117">
        <f t="shared" ca="1" si="86"/>
        <v>68</v>
      </c>
      <c r="AF47" s="117">
        <f t="shared" ca="1" si="86"/>
        <v>12</v>
      </c>
      <c r="AG47" s="117">
        <f t="shared" ca="1" si="86"/>
        <v>50</v>
      </c>
      <c r="AH47" s="117">
        <f t="shared" ref="AH47:BI47" ca="1" si="87">IF(AH144&gt;=AH143,AH144+1,AH144)</f>
        <v>11</v>
      </c>
      <c r="AI47" s="117">
        <f t="shared" ca="1" si="87"/>
        <v>13</v>
      </c>
      <c r="AJ47" s="117">
        <f t="shared" ca="1" si="87"/>
        <v>7</v>
      </c>
      <c r="AK47" s="117">
        <f t="shared" ca="1" si="87"/>
        <v>35</v>
      </c>
      <c r="AL47" s="117">
        <f t="shared" ca="1" si="87"/>
        <v>11</v>
      </c>
      <c r="AM47" s="117">
        <f t="shared" ca="1" si="87"/>
        <v>23</v>
      </c>
      <c r="AN47" s="117">
        <f t="shared" ca="1" si="87"/>
        <v>42</v>
      </c>
      <c r="AO47" s="117">
        <f t="shared" ca="1" si="87"/>
        <v>39</v>
      </c>
      <c r="AP47" s="117">
        <f t="shared" ca="1" si="87"/>
        <v>7</v>
      </c>
      <c r="AQ47" s="117">
        <f t="shared" ca="1" si="87"/>
        <v>50</v>
      </c>
      <c r="AR47" s="117">
        <f t="shared" ca="1" si="87"/>
        <v>38</v>
      </c>
      <c r="AS47" s="117">
        <f t="shared" ca="1" si="87"/>
        <v>42</v>
      </c>
      <c r="AT47" s="117">
        <f t="shared" ca="1" si="87"/>
        <v>62</v>
      </c>
      <c r="AU47" s="117">
        <f t="shared" ca="1" si="87"/>
        <v>41</v>
      </c>
      <c r="AV47" s="117">
        <f t="shared" ca="1" si="87"/>
        <v>66</v>
      </c>
      <c r="AW47" s="117">
        <f t="shared" ca="1" si="87"/>
        <v>13</v>
      </c>
      <c r="AX47" s="117">
        <f t="shared" ca="1" si="87"/>
        <v>48</v>
      </c>
      <c r="AY47" s="117">
        <f t="shared" ca="1" si="87"/>
        <v>80</v>
      </c>
      <c r="AZ47" s="117">
        <f t="shared" ca="1" si="87"/>
        <v>30</v>
      </c>
      <c r="BA47" s="117">
        <f t="shared" ca="1" si="87"/>
        <v>73</v>
      </c>
      <c r="BB47" s="117">
        <f t="shared" ca="1" si="87"/>
        <v>29</v>
      </c>
      <c r="BC47" s="117">
        <f t="shared" ca="1" si="87"/>
        <v>17</v>
      </c>
      <c r="BD47" s="117">
        <f t="shared" ca="1" si="87"/>
        <v>71</v>
      </c>
      <c r="BE47" s="117">
        <f t="shared" ca="1" si="87"/>
        <v>61</v>
      </c>
      <c r="BF47" s="117">
        <f t="shared" ca="1" si="87"/>
        <v>11</v>
      </c>
      <c r="BG47" s="117">
        <f t="shared" ca="1" si="87"/>
        <v>46</v>
      </c>
      <c r="BH47" s="117">
        <f t="shared" ca="1" si="87"/>
        <v>72</v>
      </c>
      <c r="BI47" s="118">
        <f t="shared" ca="1" si="87"/>
        <v>42</v>
      </c>
    </row>
    <row r="48" spans="1:61" ht="13.15" x14ac:dyDescent="0.4">
      <c r="A48" s="116">
        <v>45</v>
      </c>
      <c r="B48" s="119">
        <f t="shared" ref="B48:AG48" ca="1" si="88">IF(B145&gt;=MIN(B46,B47),IF((B145+1)&gt;=MAX(B46,B47),B145+2,B145+1),B145)</f>
        <v>21</v>
      </c>
      <c r="C48" s="119">
        <f t="shared" ca="1" si="88"/>
        <v>54</v>
      </c>
      <c r="D48" s="119">
        <f t="shared" ca="1" si="88"/>
        <v>15</v>
      </c>
      <c r="E48" s="119">
        <f t="shared" ca="1" si="88"/>
        <v>46</v>
      </c>
      <c r="F48" s="119">
        <f t="shared" ca="1" si="88"/>
        <v>39</v>
      </c>
      <c r="G48" s="119">
        <f t="shared" ca="1" si="88"/>
        <v>31</v>
      </c>
      <c r="H48" s="119">
        <f t="shared" ca="1" si="88"/>
        <v>36</v>
      </c>
      <c r="I48" s="119">
        <f t="shared" ca="1" si="88"/>
        <v>14</v>
      </c>
      <c r="J48" s="119">
        <f t="shared" ca="1" si="88"/>
        <v>36</v>
      </c>
      <c r="K48" s="119">
        <f t="shared" ca="1" si="88"/>
        <v>7</v>
      </c>
      <c r="L48" s="119">
        <f t="shared" ca="1" si="88"/>
        <v>31</v>
      </c>
      <c r="M48" s="119">
        <f t="shared" ca="1" si="88"/>
        <v>52</v>
      </c>
      <c r="N48" s="119">
        <f t="shared" ca="1" si="88"/>
        <v>48</v>
      </c>
      <c r="O48" s="119">
        <f t="shared" ca="1" si="88"/>
        <v>76</v>
      </c>
      <c r="P48" s="119">
        <f t="shared" ca="1" si="88"/>
        <v>13</v>
      </c>
      <c r="Q48" s="119">
        <f t="shared" ca="1" si="88"/>
        <v>33</v>
      </c>
      <c r="R48" s="119">
        <f t="shared" ca="1" si="88"/>
        <v>18</v>
      </c>
      <c r="S48" s="119">
        <f t="shared" ca="1" si="88"/>
        <v>75</v>
      </c>
      <c r="T48" s="119">
        <f t="shared" ca="1" si="88"/>
        <v>28</v>
      </c>
      <c r="U48" s="119">
        <f t="shared" ca="1" si="88"/>
        <v>68</v>
      </c>
      <c r="V48" s="119">
        <f t="shared" ca="1" si="88"/>
        <v>55</v>
      </c>
      <c r="W48" s="119">
        <f t="shared" ca="1" si="88"/>
        <v>17</v>
      </c>
      <c r="X48" s="119">
        <f t="shared" ca="1" si="88"/>
        <v>56</v>
      </c>
      <c r="Y48" s="119">
        <f t="shared" ca="1" si="88"/>
        <v>1</v>
      </c>
      <c r="Z48" s="119">
        <f t="shared" ca="1" si="88"/>
        <v>10</v>
      </c>
      <c r="AA48" s="119">
        <f t="shared" ca="1" si="88"/>
        <v>48</v>
      </c>
      <c r="AB48" s="119">
        <f t="shared" ca="1" si="88"/>
        <v>54</v>
      </c>
      <c r="AC48" s="119">
        <f t="shared" ca="1" si="88"/>
        <v>72</v>
      </c>
      <c r="AD48" s="119">
        <f t="shared" ca="1" si="88"/>
        <v>55</v>
      </c>
      <c r="AE48" s="119">
        <f t="shared" ca="1" si="88"/>
        <v>59</v>
      </c>
      <c r="AF48" s="119">
        <f t="shared" ca="1" si="88"/>
        <v>64</v>
      </c>
      <c r="AG48" s="119">
        <f t="shared" ca="1" si="88"/>
        <v>3</v>
      </c>
      <c r="AH48" s="119">
        <f t="shared" ref="AH48:BI48" ca="1" si="89">IF(AH145&gt;=MIN(AH46,AH47),IF((AH145+1)&gt;=MAX(AH46,AH47),AH145+2,AH145+1),AH145)</f>
        <v>76</v>
      </c>
      <c r="AI48" s="119">
        <f t="shared" ca="1" si="89"/>
        <v>9</v>
      </c>
      <c r="AJ48" s="119">
        <f t="shared" ca="1" si="89"/>
        <v>20</v>
      </c>
      <c r="AK48" s="119">
        <f t="shared" ca="1" si="89"/>
        <v>56</v>
      </c>
      <c r="AL48" s="119">
        <f t="shared" ca="1" si="89"/>
        <v>75</v>
      </c>
      <c r="AM48" s="119">
        <f t="shared" ca="1" si="89"/>
        <v>53</v>
      </c>
      <c r="AN48" s="119">
        <f t="shared" ca="1" si="89"/>
        <v>70</v>
      </c>
      <c r="AO48" s="119">
        <f t="shared" ca="1" si="89"/>
        <v>60</v>
      </c>
      <c r="AP48" s="119">
        <f t="shared" ca="1" si="89"/>
        <v>58</v>
      </c>
      <c r="AQ48" s="119">
        <f t="shared" ca="1" si="89"/>
        <v>38</v>
      </c>
      <c r="AR48" s="119">
        <f t="shared" ca="1" si="89"/>
        <v>39</v>
      </c>
      <c r="AS48" s="119">
        <f t="shared" ca="1" si="89"/>
        <v>34</v>
      </c>
      <c r="AT48" s="119">
        <f t="shared" ca="1" si="89"/>
        <v>60</v>
      </c>
      <c r="AU48" s="119">
        <f t="shared" ca="1" si="89"/>
        <v>33</v>
      </c>
      <c r="AV48" s="119">
        <f t="shared" ca="1" si="89"/>
        <v>77</v>
      </c>
      <c r="AW48" s="119">
        <f t="shared" ca="1" si="89"/>
        <v>30</v>
      </c>
      <c r="AX48" s="119">
        <f t="shared" ca="1" si="89"/>
        <v>6</v>
      </c>
      <c r="AY48" s="119">
        <f t="shared" ca="1" si="89"/>
        <v>18</v>
      </c>
      <c r="AZ48" s="119">
        <f t="shared" ca="1" si="89"/>
        <v>16</v>
      </c>
      <c r="BA48" s="119">
        <f t="shared" ca="1" si="89"/>
        <v>57</v>
      </c>
      <c r="BB48" s="119">
        <f t="shared" ca="1" si="89"/>
        <v>71</v>
      </c>
      <c r="BC48" s="119">
        <f t="shared" ca="1" si="89"/>
        <v>68</v>
      </c>
      <c r="BD48" s="119">
        <f t="shared" ca="1" si="89"/>
        <v>50</v>
      </c>
      <c r="BE48" s="119">
        <f t="shared" ca="1" si="89"/>
        <v>11</v>
      </c>
      <c r="BF48" s="119">
        <f t="shared" ca="1" si="89"/>
        <v>4</v>
      </c>
      <c r="BG48" s="119">
        <f t="shared" ca="1" si="89"/>
        <v>17</v>
      </c>
      <c r="BH48" s="119">
        <f t="shared" ca="1" si="89"/>
        <v>16</v>
      </c>
      <c r="BI48" s="120">
        <f t="shared" ca="1" si="89"/>
        <v>20</v>
      </c>
    </row>
    <row r="49" spans="1:61" ht="13.15" x14ac:dyDescent="0.4">
      <c r="A49" s="116">
        <v>46</v>
      </c>
      <c r="B49" s="117">
        <f t="shared" ref="B49:AG49" ca="1" si="90">B146</f>
        <v>25</v>
      </c>
      <c r="C49" s="117">
        <f t="shared" ca="1" si="90"/>
        <v>44</v>
      </c>
      <c r="D49" s="117">
        <f t="shared" ca="1" si="90"/>
        <v>70</v>
      </c>
      <c r="E49" s="117">
        <f t="shared" ca="1" si="90"/>
        <v>12</v>
      </c>
      <c r="F49" s="117">
        <f t="shared" ca="1" si="90"/>
        <v>51</v>
      </c>
      <c r="G49" s="117">
        <f t="shared" ca="1" si="90"/>
        <v>52</v>
      </c>
      <c r="H49" s="117">
        <f t="shared" ca="1" si="90"/>
        <v>76</v>
      </c>
      <c r="I49" s="117">
        <f t="shared" ca="1" si="90"/>
        <v>21</v>
      </c>
      <c r="J49" s="117">
        <f t="shared" ca="1" si="90"/>
        <v>8</v>
      </c>
      <c r="K49" s="117">
        <f t="shared" ca="1" si="90"/>
        <v>71</v>
      </c>
      <c r="L49" s="117">
        <f t="shared" ca="1" si="90"/>
        <v>59</v>
      </c>
      <c r="M49" s="117">
        <f t="shared" ca="1" si="90"/>
        <v>8</v>
      </c>
      <c r="N49" s="117">
        <f t="shared" ca="1" si="90"/>
        <v>27</v>
      </c>
      <c r="O49" s="117">
        <f t="shared" ca="1" si="90"/>
        <v>42</v>
      </c>
      <c r="P49" s="117">
        <f t="shared" ca="1" si="90"/>
        <v>36</v>
      </c>
      <c r="Q49" s="117">
        <f t="shared" ca="1" si="90"/>
        <v>80</v>
      </c>
      <c r="R49" s="117">
        <f t="shared" ca="1" si="90"/>
        <v>30</v>
      </c>
      <c r="S49" s="117">
        <f t="shared" ca="1" si="90"/>
        <v>38</v>
      </c>
      <c r="T49" s="117">
        <f t="shared" ca="1" si="90"/>
        <v>80</v>
      </c>
      <c r="U49" s="117">
        <f t="shared" ca="1" si="90"/>
        <v>38</v>
      </c>
      <c r="V49" s="117">
        <f t="shared" ca="1" si="90"/>
        <v>4</v>
      </c>
      <c r="W49" s="117">
        <f t="shared" ca="1" si="90"/>
        <v>37</v>
      </c>
      <c r="X49" s="117">
        <f t="shared" ca="1" si="90"/>
        <v>61</v>
      </c>
      <c r="Y49" s="117">
        <f t="shared" ca="1" si="90"/>
        <v>69</v>
      </c>
      <c r="Z49" s="117">
        <f t="shared" ca="1" si="90"/>
        <v>49</v>
      </c>
      <c r="AA49" s="117">
        <f t="shared" ca="1" si="90"/>
        <v>20</v>
      </c>
      <c r="AB49" s="117">
        <f t="shared" ca="1" si="90"/>
        <v>80</v>
      </c>
      <c r="AC49" s="117">
        <f t="shared" ca="1" si="90"/>
        <v>30</v>
      </c>
      <c r="AD49" s="117">
        <f t="shared" ca="1" si="90"/>
        <v>6</v>
      </c>
      <c r="AE49" s="117">
        <f t="shared" ca="1" si="90"/>
        <v>64</v>
      </c>
      <c r="AF49" s="117">
        <f t="shared" ca="1" si="90"/>
        <v>65</v>
      </c>
      <c r="AG49" s="117">
        <f t="shared" ca="1" si="90"/>
        <v>16</v>
      </c>
      <c r="AH49" s="117">
        <f t="shared" ref="AH49:BI49" ca="1" si="91">AH146</f>
        <v>34</v>
      </c>
      <c r="AI49" s="117">
        <f t="shared" ca="1" si="91"/>
        <v>32</v>
      </c>
      <c r="AJ49" s="117">
        <f t="shared" ca="1" si="91"/>
        <v>62</v>
      </c>
      <c r="AK49" s="117">
        <f t="shared" ca="1" si="91"/>
        <v>29</v>
      </c>
      <c r="AL49" s="117">
        <f t="shared" ca="1" si="91"/>
        <v>44</v>
      </c>
      <c r="AM49" s="117">
        <f t="shared" ca="1" si="91"/>
        <v>3</v>
      </c>
      <c r="AN49" s="117">
        <f t="shared" ca="1" si="91"/>
        <v>36</v>
      </c>
      <c r="AO49" s="117">
        <f t="shared" ca="1" si="91"/>
        <v>32</v>
      </c>
      <c r="AP49" s="117">
        <f t="shared" ca="1" si="91"/>
        <v>14</v>
      </c>
      <c r="AQ49" s="117">
        <f t="shared" ca="1" si="91"/>
        <v>3</v>
      </c>
      <c r="AR49" s="117">
        <f t="shared" ca="1" si="91"/>
        <v>32</v>
      </c>
      <c r="AS49" s="117">
        <f t="shared" ca="1" si="91"/>
        <v>6</v>
      </c>
      <c r="AT49" s="117">
        <f t="shared" ca="1" si="91"/>
        <v>32</v>
      </c>
      <c r="AU49" s="117">
        <f t="shared" ca="1" si="91"/>
        <v>48</v>
      </c>
      <c r="AV49" s="117">
        <f t="shared" ca="1" si="91"/>
        <v>70</v>
      </c>
      <c r="AW49" s="117">
        <f t="shared" ca="1" si="91"/>
        <v>31</v>
      </c>
      <c r="AX49" s="117">
        <f t="shared" ca="1" si="91"/>
        <v>52</v>
      </c>
      <c r="AY49" s="117">
        <f t="shared" ca="1" si="91"/>
        <v>78</v>
      </c>
      <c r="AZ49" s="117">
        <f t="shared" ca="1" si="91"/>
        <v>73</v>
      </c>
      <c r="BA49" s="117">
        <f t="shared" ca="1" si="91"/>
        <v>30</v>
      </c>
      <c r="BB49" s="117">
        <f t="shared" ca="1" si="91"/>
        <v>22</v>
      </c>
      <c r="BC49" s="117">
        <f t="shared" ca="1" si="91"/>
        <v>10</v>
      </c>
      <c r="BD49" s="117">
        <f t="shared" ca="1" si="91"/>
        <v>10</v>
      </c>
      <c r="BE49" s="117">
        <f t="shared" ca="1" si="91"/>
        <v>37</v>
      </c>
      <c r="BF49" s="117">
        <f t="shared" ca="1" si="91"/>
        <v>11</v>
      </c>
      <c r="BG49" s="117">
        <f t="shared" ca="1" si="91"/>
        <v>75</v>
      </c>
      <c r="BH49" s="117">
        <f t="shared" ca="1" si="91"/>
        <v>41</v>
      </c>
      <c r="BI49" s="118">
        <f t="shared" ca="1" si="91"/>
        <v>67</v>
      </c>
    </row>
    <row r="50" spans="1:61" ht="13.15" x14ac:dyDescent="0.4">
      <c r="A50" s="116">
        <v>47</v>
      </c>
      <c r="B50" s="119">
        <f t="shared" ref="B50:AG50" ca="1" si="92">IF(B147&gt;=B146,B147+1,B147)</f>
        <v>75</v>
      </c>
      <c r="C50" s="119">
        <f t="shared" ca="1" si="92"/>
        <v>20</v>
      </c>
      <c r="D50" s="119">
        <f t="shared" ca="1" si="92"/>
        <v>61</v>
      </c>
      <c r="E50" s="119">
        <f t="shared" ca="1" si="92"/>
        <v>46</v>
      </c>
      <c r="F50" s="119">
        <f t="shared" ca="1" si="92"/>
        <v>24</v>
      </c>
      <c r="G50" s="119">
        <f t="shared" ca="1" si="92"/>
        <v>74</v>
      </c>
      <c r="H50" s="119">
        <f t="shared" ca="1" si="92"/>
        <v>30</v>
      </c>
      <c r="I50" s="119">
        <f t="shared" ca="1" si="92"/>
        <v>38</v>
      </c>
      <c r="J50" s="119">
        <f t="shared" ca="1" si="92"/>
        <v>1</v>
      </c>
      <c r="K50" s="119">
        <f t="shared" ca="1" si="92"/>
        <v>81</v>
      </c>
      <c r="L50" s="119">
        <f t="shared" ca="1" si="92"/>
        <v>53</v>
      </c>
      <c r="M50" s="119">
        <f t="shared" ca="1" si="92"/>
        <v>31</v>
      </c>
      <c r="N50" s="119">
        <f t="shared" ca="1" si="92"/>
        <v>36</v>
      </c>
      <c r="O50" s="119">
        <f t="shared" ca="1" si="92"/>
        <v>78</v>
      </c>
      <c r="P50" s="119">
        <f t="shared" ca="1" si="92"/>
        <v>29</v>
      </c>
      <c r="Q50" s="119">
        <f t="shared" ca="1" si="92"/>
        <v>24</v>
      </c>
      <c r="R50" s="119">
        <f t="shared" ca="1" si="92"/>
        <v>48</v>
      </c>
      <c r="S50" s="119">
        <f t="shared" ca="1" si="92"/>
        <v>16</v>
      </c>
      <c r="T50" s="119">
        <f t="shared" ca="1" si="92"/>
        <v>50</v>
      </c>
      <c r="U50" s="119">
        <f t="shared" ca="1" si="92"/>
        <v>30</v>
      </c>
      <c r="V50" s="119">
        <f t="shared" ca="1" si="92"/>
        <v>11</v>
      </c>
      <c r="W50" s="119">
        <f t="shared" ca="1" si="92"/>
        <v>20</v>
      </c>
      <c r="X50" s="119">
        <f t="shared" ca="1" si="92"/>
        <v>1</v>
      </c>
      <c r="Y50" s="119">
        <f t="shared" ca="1" si="92"/>
        <v>39</v>
      </c>
      <c r="Z50" s="119">
        <f t="shared" ca="1" si="92"/>
        <v>8</v>
      </c>
      <c r="AA50" s="119">
        <f t="shared" ca="1" si="92"/>
        <v>63</v>
      </c>
      <c r="AB50" s="119">
        <f t="shared" ca="1" si="92"/>
        <v>62</v>
      </c>
      <c r="AC50" s="119">
        <f t="shared" ca="1" si="92"/>
        <v>35</v>
      </c>
      <c r="AD50" s="119">
        <f t="shared" ca="1" si="92"/>
        <v>41</v>
      </c>
      <c r="AE50" s="119">
        <f t="shared" ca="1" si="92"/>
        <v>55</v>
      </c>
      <c r="AF50" s="119">
        <f t="shared" ca="1" si="92"/>
        <v>33</v>
      </c>
      <c r="AG50" s="119">
        <f t="shared" ca="1" si="92"/>
        <v>63</v>
      </c>
      <c r="AH50" s="119">
        <f t="shared" ref="AH50:BI50" ca="1" si="93">IF(AH147&gt;=AH146,AH147+1,AH147)</f>
        <v>6</v>
      </c>
      <c r="AI50" s="119">
        <f t="shared" ca="1" si="93"/>
        <v>6</v>
      </c>
      <c r="AJ50" s="119">
        <f t="shared" ca="1" si="93"/>
        <v>64</v>
      </c>
      <c r="AK50" s="119">
        <f t="shared" ca="1" si="93"/>
        <v>18</v>
      </c>
      <c r="AL50" s="119">
        <f t="shared" ca="1" si="93"/>
        <v>31</v>
      </c>
      <c r="AM50" s="119">
        <f t="shared" ca="1" si="93"/>
        <v>38</v>
      </c>
      <c r="AN50" s="119">
        <f t="shared" ca="1" si="93"/>
        <v>12</v>
      </c>
      <c r="AO50" s="119">
        <f t="shared" ca="1" si="93"/>
        <v>13</v>
      </c>
      <c r="AP50" s="119">
        <f t="shared" ca="1" si="93"/>
        <v>80</v>
      </c>
      <c r="AQ50" s="119">
        <f t="shared" ca="1" si="93"/>
        <v>33</v>
      </c>
      <c r="AR50" s="119">
        <f t="shared" ca="1" si="93"/>
        <v>20</v>
      </c>
      <c r="AS50" s="119">
        <f t="shared" ca="1" si="93"/>
        <v>7</v>
      </c>
      <c r="AT50" s="119">
        <f t="shared" ca="1" si="93"/>
        <v>41</v>
      </c>
      <c r="AU50" s="119">
        <f t="shared" ca="1" si="93"/>
        <v>63</v>
      </c>
      <c r="AV50" s="119">
        <f t="shared" ca="1" si="93"/>
        <v>29</v>
      </c>
      <c r="AW50" s="119">
        <f t="shared" ca="1" si="93"/>
        <v>73</v>
      </c>
      <c r="AX50" s="119">
        <f t="shared" ca="1" si="93"/>
        <v>70</v>
      </c>
      <c r="AY50" s="119">
        <f t="shared" ca="1" si="93"/>
        <v>34</v>
      </c>
      <c r="AZ50" s="119">
        <f t="shared" ca="1" si="93"/>
        <v>39</v>
      </c>
      <c r="BA50" s="119">
        <f t="shared" ca="1" si="93"/>
        <v>66</v>
      </c>
      <c r="BB50" s="119">
        <f t="shared" ca="1" si="93"/>
        <v>47</v>
      </c>
      <c r="BC50" s="119">
        <f t="shared" ca="1" si="93"/>
        <v>15</v>
      </c>
      <c r="BD50" s="119">
        <f t="shared" ca="1" si="93"/>
        <v>52</v>
      </c>
      <c r="BE50" s="119">
        <f t="shared" ca="1" si="93"/>
        <v>17</v>
      </c>
      <c r="BF50" s="119">
        <f t="shared" ca="1" si="93"/>
        <v>45</v>
      </c>
      <c r="BG50" s="119">
        <f t="shared" ca="1" si="93"/>
        <v>32</v>
      </c>
      <c r="BH50" s="119">
        <f t="shared" ca="1" si="93"/>
        <v>62</v>
      </c>
      <c r="BI50" s="120">
        <f t="shared" ca="1" si="93"/>
        <v>6</v>
      </c>
    </row>
    <row r="51" spans="1:61" ht="13.15" x14ac:dyDescent="0.4">
      <c r="A51" s="116">
        <v>48</v>
      </c>
      <c r="B51" s="117">
        <f t="shared" ref="B51:AG51" ca="1" si="94">IF(B148&gt;=MIN(B49,B50),IF((B148+1)&gt;=MAX(B49,B50),B148+2,B148+1),B148)</f>
        <v>11</v>
      </c>
      <c r="C51" s="117">
        <f t="shared" ca="1" si="94"/>
        <v>38</v>
      </c>
      <c r="D51" s="117">
        <f t="shared" ca="1" si="94"/>
        <v>28</v>
      </c>
      <c r="E51" s="117">
        <f t="shared" ca="1" si="94"/>
        <v>21</v>
      </c>
      <c r="F51" s="117">
        <f t="shared" ca="1" si="94"/>
        <v>64</v>
      </c>
      <c r="G51" s="117">
        <f t="shared" ca="1" si="94"/>
        <v>12</v>
      </c>
      <c r="H51" s="117">
        <f t="shared" ca="1" si="94"/>
        <v>78</v>
      </c>
      <c r="I51" s="117">
        <f t="shared" ca="1" si="94"/>
        <v>60</v>
      </c>
      <c r="J51" s="117">
        <f t="shared" ca="1" si="94"/>
        <v>22</v>
      </c>
      <c r="K51" s="117">
        <f t="shared" ca="1" si="94"/>
        <v>40</v>
      </c>
      <c r="L51" s="117">
        <f t="shared" ca="1" si="94"/>
        <v>80</v>
      </c>
      <c r="M51" s="117">
        <f t="shared" ca="1" si="94"/>
        <v>41</v>
      </c>
      <c r="N51" s="117">
        <f t="shared" ca="1" si="94"/>
        <v>64</v>
      </c>
      <c r="O51" s="117">
        <f t="shared" ca="1" si="94"/>
        <v>10</v>
      </c>
      <c r="P51" s="117">
        <f t="shared" ca="1" si="94"/>
        <v>46</v>
      </c>
      <c r="Q51" s="117">
        <f t="shared" ca="1" si="94"/>
        <v>71</v>
      </c>
      <c r="R51" s="117">
        <f t="shared" ca="1" si="94"/>
        <v>54</v>
      </c>
      <c r="S51" s="117">
        <f t="shared" ca="1" si="94"/>
        <v>37</v>
      </c>
      <c r="T51" s="117">
        <f t="shared" ca="1" si="94"/>
        <v>72</v>
      </c>
      <c r="U51" s="117">
        <f t="shared" ca="1" si="94"/>
        <v>66</v>
      </c>
      <c r="V51" s="117">
        <f t="shared" ca="1" si="94"/>
        <v>21</v>
      </c>
      <c r="W51" s="117">
        <f t="shared" ca="1" si="94"/>
        <v>77</v>
      </c>
      <c r="X51" s="117">
        <f t="shared" ca="1" si="94"/>
        <v>21</v>
      </c>
      <c r="Y51" s="117">
        <f t="shared" ca="1" si="94"/>
        <v>41</v>
      </c>
      <c r="Z51" s="117">
        <f t="shared" ca="1" si="94"/>
        <v>66</v>
      </c>
      <c r="AA51" s="117">
        <f t="shared" ca="1" si="94"/>
        <v>6</v>
      </c>
      <c r="AB51" s="117">
        <f t="shared" ca="1" si="94"/>
        <v>17</v>
      </c>
      <c r="AC51" s="117">
        <f t="shared" ca="1" si="94"/>
        <v>69</v>
      </c>
      <c r="AD51" s="117">
        <f t="shared" ca="1" si="94"/>
        <v>7</v>
      </c>
      <c r="AE51" s="117">
        <f t="shared" ca="1" si="94"/>
        <v>78</v>
      </c>
      <c r="AF51" s="117">
        <f t="shared" ca="1" si="94"/>
        <v>11</v>
      </c>
      <c r="AG51" s="117">
        <f t="shared" ca="1" si="94"/>
        <v>67</v>
      </c>
      <c r="AH51" s="117">
        <f t="shared" ref="AH51:BI51" ca="1" si="95">IF(AH148&gt;=MIN(AH49,AH50),IF((AH148+1)&gt;=MAX(AH49,AH50),AH148+2,AH148+1),AH148)</f>
        <v>68</v>
      </c>
      <c r="AI51" s="117">
        <f t="shared" ca="1" si="95"/>
        <v>22</v>
      </c>
      <c r="AJ51" s="117">
        <f t="shared" ca="1" si="95"/>
        <v>17</v>
      </c>
      <c r="AK51" s="117">
        <f t="shared" ca="1" si="95"/>
        <v>20</v>
      </c>
      <c r="AL51" s="117">
        <f t="shared" ca="1" si="95"/>
        <v>74</v>
      </c>
      <c r="AM51" s="117">
        <f t="shared" ca="1" si="95"/>
        <v>17</v>
      </c>
      <c r="AN51" s="117">
        <f t="shared" ca="1" si="95"/>
        <v>66</v>
      </c>
      <c r="AO51" s="117">
        <f t="shared" ca="1" si="95"/>
        <v>41</v>
      </c>
      <c r="AP51" s="117">
        <f t="shared" ca="1" si="95"/>
        <v>2</v>
      </c>
      <c r="AQ51" s="117">
        <f t="shared" ca="1" si="95"/>
        <v>72</v>
      </c>
      <c r="AR51" s="117">
        <f t="shared" ca="1" si="95"/>
        <v>80</v>
      </c>
      <c r="AS51" s="117">
        <f t="shared" ca="1" si="95"/>
        <v>32</v>
      </c>
      <c r="AT51" s="117">
        <f t="shared" ca="1" si="95"/>
        <v>49</v>
      </c>
      <c r="AU51" s="117">
        <f t="shared" ca="1" si="95"/>
        <v>80</v>
      </c>
      <c r="AV51" s="117">
        <f t="shared" ca="1" si="95"/>
        <v>73</v>
      </c>
      <c r="AW51" s="117">
        <f t="shared" ca="1" si="95"/>
        <v>39</v>
      </c>
      <c r="AX51" s="117">
        <f t="shared" ca="1" si="95"/>
        <v>21</v>
      </c>
      <c r="AY51" s="117">
        <f t="shared" ca="1" si="95"/>
        <v>69</v>
      </c>
      <c r="AZ51" s="117">
        <f t="shared" ca="1" si="95"/>
        <v>56</v>
      </c>
      <c r="BA51" s="117">
        <f t="shared" ca="1" si="95"/>
        <v>55</v>
      </c>
      <c r="BB51" s="117">
        <f t="shared" ca="1" si="95"/>
        <v>65</v>
      </c>
      <c r="BC51" s="117">
        <f t="shared" ca="1" si="95"/>
        <v>72</v>
      </c>
      <c r="BD51" s="117">
        <f t="shared" ca="1" si="95"/>
        <v>77</v>
      </c>
      <c r="BE51" s="117">
        <f t="shared" ca="1" si="95"/>
        <v>62</v>
      </c>
      <c r="BF51" s="117">
        <f t="shared" ca="1" si="95"/>
        <v>56</v>
      </c>
      <c r="BG51" s="117">
        <f t="shared" ca="1" si="95"/>
        <v>37</v>
      </c>
      <c r="BH51" s="117">
        <f t="shared" ca="1" si="95"/>
        <v>6</v>
      </c>
      <c r="BI51" s="118">
        <f t="shared" ca="1" si="95"/>
        <v>24</v>
      </c>
    </row>
    <row r="52" spans="1:61" ht="13.15" x14ac:dyDescent="0.4">
      <c r="A52" s="116">
        <v>49</v>
      </c>
      <c r="B52" s="119">
        <f t="shared" ref="B52:AG52" ca="1" si="96">B149</f>
        <v>62</v>
      </c>
      <c r="C52" s="119">
        <f t="shared" ca="1" si="96"/>
        <v>42</v>
      </c>
      <c r="D52" s="119">
        <f t="shared" ca="1" si="96"/>
        <v>10</v>
      </c>
      <c r="E52" s="119">
        <f t="shared" ca="1" si="96"/>
        <v>41</v>
      </c>
      <c r="F52" s="119">
        <f t="shared" ca="1" si="96"/>
        <v>8</v>
      </c>
      <c r="G52" s="119">
        <f t="shared" ca="1" si="96"/>
        <v>8</v>
      </c>
      <c r="H52" s="119">
        <f t="shared" ca="1" si="96"/>
        <v>11</v>
      </c>
      <c r="I52" s="119">
        <f t="shared" ca="1" si="96"/>
        <v>67</v>
      </c>
      <c r="J52" s="119">
        <f t="shared" ca="1" si="96"/>
        <v>51</v>
      </c>
      <c r="K52" s="119">
        <f t="shared" ca="1" si="96"/>
        <v>58</v>
      </c>
      <c r="L52" s="119">
        <f t="shared" ca="1" si="96"/>
        <v>39</v>
      </c>
      <c r="M52" s="119">
        <f t="shared" ca="1" si="96"/>
        <v>14</v>
      </c>
      <c r="N52" s="119">
        <f t="shared" ca="1" si="96"/>
        <v>75</v>
      </c>
      <c r="O52" s="119">
        <f t="shared" ca="1" si="96"/>
        <v>21</v>
      </c>
      <c r="P52" s="119">
        <f t="shared" ca="1" si="96"/>
        <v>36</v>
      </c>
      <c r="Q52" s="119">
        <f t="shared" ca="1" si="96"/>
        <v>60</v>
      </c>
      <c r="R52" s="119">
        <f t="shared" ca="1" si="96"/>
        <v>8</v>
      </c>
      <c r="S52" s="119">
        <f t="shared" ca="1" si="96"/>
        <v>2</v>
      </c>
      <c r="T52" s="119">
        <f t="shared" ca="1" si="96"/>
        <v>35</v>
      </c>
      <c r="U52" s="119">
        <f t="shared" ca="1" si="96"/>
        <v>43</v>
      </c>
      <c r="V52" s="119">
        <f t="shared" ca="1" si="96"/>
        <v>63</v>
      </c>
      <c r="W52" s="119">
        <f t="shared" ca="1" si="96"/>
        <v>17</v>
      </c>
      <c r="X52" s="119">
        <f t="shared" ca="1" si="96"/>
        <v>23</v>
      </c>
      <c r="Y52" s="119">
        <f t="shared" ca="1" si="96"/>
        <v>72</v>
      </c>
      <c r="Z52" s="119">
        <f t="shared" ca="1" si="96"/>
        <v>50</v>
      </c>
      <c r="AA52" s="119">
        <f t="shared" ca="1" si="96"/>
        <v>81</v>
      </c>
      <c r="AB52" s="119">
        <f t="shared" ca="1" si="96"/>
        <v>52</v>
      </c>
      <c r="AC52" s="119">
        <f t="shared" ca="1" si="96"/>
        <v>47</v>
      </c>
      <c r="AD52" s="119">
        <f t="shared" ca="1" si="96"/>
        <v>10</v>
      </c>
      <c r="AE52" s="119">
        <f t="shared" ca="1" si="96"/>
        <v>57</v>
      </c>
      <c r="AF52" s="119">
        <f t="shared" ca="1" si="96"/>
        <v>18</v>
      </c>
      <c r="AG52" s="119">
        <f t="shared" ca="1" si="96"/>
        <v>5</v>
      </c>
      <c r="AH52" s="119">
        <f t="shared" ref="AH52:BI52" ca="1" si="97">AH149</f>
        <v>2</v>
      </c>
      <c r="AI52" s="119">
        <f t="shared" ca="1" si="97"/>
        <v>51</v>
      </c>
      <c r="AJ52" s="119">
        <f t="shared" ca="1" si="97"/>
        <v>66</v>
      </c>
      <c r="AK52" s="119">
        <f t="shared" ca="1" si="97"/>
        <v>8</v>
      </c>
      <c r="AL52" s="119">
        <f t="shared" ca="1" si="97"/>
        <v>24</v>
      </c>
      <c r="AM52" s="119">
        <f t="shared" ca="1" si="97"/>
        <v>46</v>
      </c>
      <c r="AN52" s="119">
        <f t="shared" ca="1" si="97"/>
        <v>68</v>
      </c>
      <c r="AO52" s="119">
        <f t="shared" ca="1" si="97"/>
        <v>2</v>
      </c>
      <c r="AP52" s="119">
        <f t="shared" ca="1" si="97"/>
        <v>55</v>
      </c>
      <c r="AQ52" s="119">
        <f t="shared" ca="1" si="97"/>
        <v>29</v>
      </c>
      <c r="AR52" s="119">
        <f t="shared" ca="1" si="97"/>
        <v>20</v>
      </c>
      <c r="AS52" s="119">
        <f t="shared" ca="1" si="97"/>
        <v>11</v>
      </c>
      <c r="AT52" s="119">
        <f t="shared" ca="1" si="97"/>
        <v>64</v>
      </c>
      <c r="AU52" s="119">
        <f t="shared" ca="1" si="97"/>
        <v>4</v>
      </c>
      <c r="AV52" s="119">
        <f t="shared" ca="1" si="97"/>
        <v>80</v>
      </c>
      <c r="AW52" s="119">
        <f t="shared" ca="1" si="97"/>
        <v>31</v>
      </c>
      <c r="AX52" s="119">
        <f t="shared" ca="1" si="97"/>
        <v>6</v>
      </c>
      <c r="AY52" s="119">
        <f t="shared" ca="1" si="97"/>
        <v>58</v>
      </c>
      <c r="AZ52" s="119">
        <f t="shared" ca="1" si="97"/>
        <v>4</v>
      </c>
      <c r="BA52" s="119">
        <f t="shared" ca="1" si="97"/>
        <v>6</v>
      </c>
      <c r="BB52" s="119">
        <f t="shared" ca="1" si="97"/>
        <v>57</v>
      </c>
      <c r="BC52" s="119">
        <f t="shared" ca="1" si="97"/>
        <v>22</v>
      </c>
      <c r="BD52" s="119">
        <f t="shared" ca="1" si="97"/>
        <v>72</v>
      </c>
      <c r="BE52" s="119">
        <f t="shared" ca="1" si="97"/>
        <v>81</v>
      </c>
      <c r="BF52" s="119">
        <f t="shared" ca="1" si="97"/>
        <v>25</v>
      </c>
      <c r="BG52" s="119">
        <f t="shared" ca="1" si="97"/>
        <v>2</v>
      </c>
      <c r="BH52" s="119">
        <f t="shared" ca="1" si="97"/>
        <v>72</v>
      </c>
      <c r="BI52" s="120">
        <f t="shared" ca="1" si="97"/>
        <v>32</v>
      </c>
    </row>
    <row r="53" spans="1:61" ht="13.15" x14ac:dyDescent="0.4">
      <c r="A53" s="116">
        <v>50</v>
      </c>
      <c r="B53" s="117">
        <f t="shared" ref="B53:AG53" ca="1" si="98">IF(B150&gt;=B149,B150+1,B150)</f>
        <v>12</v>
      </c>
      <c r="C53" s="117">
        <f t="shared" ca="1" si="98"/>
        <v>2</v>
      </c>
      <c r="D53" s="117">
        <f t="shared" ca="1" si="98"/>
        <v>9</v>
      </c>
      <c r="E53" s="117">
        <f t="shared" ca="1" si="98"/>
        <v>10</v>
      </c>
      <c r="F53" s="117">
        <f t="shared" ca="1" si="98"/>
        <v>2</v>
      </c>
      <c r="G53" s="117">
        <f t="shared" ca="1" si="98"/>
        <v>73</v>
      </c>
      <c r="H53" s="117">
        <f t="shared" ca="1" si="98"/>
        <v>72</v>
      </c>
      <c r="I53" s="117">
        <f t="shared" ca="1" si="98"/>
        <v>31</v>
      </c>
      <c r="J53" s="117">
        <f t="shared" ca="1" si="98"/>
        <v>71</v>
      </c>
      <c r="K53" s="117">
        <f t="shared" ca="1" si="98"/>
        <v>47</v>
      </c>
      <c r="L53" s="117">
        <f t="shared" ca="1" si="98"/>
        <v>65</v>
      </c>
      <c r="M53" s="117">
        <f t="shared" ca="1" si="98"/>
        <v>77</v>
      </c>
      <c r="N53" s="117">
        <f t="shared" ca="1" si="98"/>
        <v>32</v>
      </c>
      <c r="O53" s="117">
        <f t="shared" ca="1" si="98"/>
        <v>15</v>
      </c>
      <c r="P53" s="117">
        <f t="shared" ca="1" si="98"/>
        <v>76</v>
      </c>
      <c r="Q53" s="117">
        <f t="shared" ca="1" si="98"/>
        <v>27</v>
      </c>
      <c r="R53" s="117">
        <f t="shared" ca="1" si="98"/>
        <v>42</v>
      </c>
      <c r="S53" s="117">
        <f t="shared" ca="1" si="98"/>
        <v>37</v>
      </c>
      <c r="T53" s="117">
        <f t="shared" ca="1" si="98"/>
        <v>6</v>
      </c>
      <c r="U53" s="117">
        <f t="shared" ca="1" si="98"/>
        <v>10</v>
      </c>
      <c r="V53" s="117">
        <f t="shared" ca="1" si="98"/>
        <v>21</v>
      </c>
      <c r="W53" s="117">
        <f t="shared" ca="1" si="98"/>
        <v>73</v>
      </c>
      <c r="X53" s="117">
        <f t="shared" ca="1" si="98"/>
        <v>2</v>
      </c>
      <c r="Y53" s="117">
        <f t="shared" ca="1" si="98"/>
        <v>14</v>
      </c>
      <c r="Z53" s="117">
        <f t="shared" ca="1" si="98"/>
        <v>36</v>
      </c>
      <c r="AA53" s="117">
        <f t="shared" ca="1" si="98"/>
        <v>54</v>
      </c>
      <c r="AB53" s="117">
        <f t="shared" ca="1" si="98"/>
        <v>50</v>
      </c>
      <c r="AC53" s="117">
        <f t="shared" ca="1" si="98"/>
        <v>35</v>
      </c>
      <c r="AD53" s="117">
        <f t="shared" ca="1" si="98"/>
        <v>75</v>
      </c>
      <c r="AE53" s="117">
        <f t="shared" ca="1" si="98"/>
        <v>59</v>
      </c>
      <c r="AF53" s="117">
        <f t="shared" ca="1" si="98"/>
        <v>23</v>
      </c>
      <c r="AG53" s="117">
        <f t="shared" ca="1" si="98"/>
        <v>62</v>
      </c>
      <c r="AH53" s="117">
        <f t="shared" ref="AH53:BI53" ca="1" si="99">IF(AH150&gt;=AH149,AH150+1,AH150)</f>
        <v>38</v>
      </c>
      <c r="AI53" s="117">
        <f t="shared" ca="1" si="99"/>
        <v>52</v>
      </c>
      <c r="AJ53" s="117">
        <f t="shared" ca="1" si="99"/>
        <v>55</v>
      </c>
      <c r="AK53" s="117">
        <f t="shared" ca="1" si="99"/>
        <v>78</v>
      </c>
      <c r="AL53" s="117">
        <f t="shared" ca="1" si="99"/>
        <v>81</v>
      </c>
      <c r="AM53" s="117">
        <f t="shared" ca="1" si="99"/>
        <v>26</v>
      </c>
      <c r="AN53" s="117">
        <f t="shared" ca="1" si="99"/>
        <v>13</v>
      </c>
      <c r="AO53" s="117">
        <f t="shared" ca="1" si="99"/>
        <v>60</v>
      </c>
      <c r="AP53" s="117">
        <f t="shared" ca="1" si="99"/>
        <v>34</v>
      </c>
      <c r="AQ53" s="117">
        <f t="shared" ca="1" si="99"/>
        <v>67</v>
      </c>
      <c r="AR53" s="117">
        <f t="shared" ca="1" si="99"/>
        <v>76</v>
      </c>
      <c r="AS53" s="117">
        <f t="shared" ca="1" si="99"/>
        <v>23</v>
      </c>
      <c r="AT53" s="117">
        <f t="shared" ca="1" si="99"/>
        <v>39</v>
      </c>
      <c r="AU53" s="117">
        <f t="shared" ca="1" si="99"/>
        <v>8</v>
      </c>
      <c r="AV53" s="117">
        <f t="shared" ca="1" si="99"/>
        <v>68</v>
      </c>
      <c r="AW53" s="117">
        <f t="shared" ca="1" si="99"/>
        <v>30</v>
      </c>
      <c r="AX53" s="117">
        <f t="shared" ca="1" si="99"/>
        <v>53</v>
      </c>
      <c r="AY53" s="117">
        <f t="shared" ca="1" si="99"/>
        <v>15</v>
      </c>
      <c r="AZ53" s="117">
        <f t="shared" ca="1" si="99"/>
        <v>53</v>
      </c>
      <c r="BA53" s="117">
        <f t="shared" ca="1" si="99"/>
        <v>4</v>
      </c>
      <c r="BB53" s="117">
        <f t="shared" ca="1" si="99"/>
        <v>6</v>
      </c>
      <c r="BC53" s="117">
        <f t="shared" ca="1" si="99"/>
        <v>41</v>
      </c>
      <c r="BD53" s="117">
        <f t="shared" ca="1" si="99"/>
        <v>24</v>
      </c>
      <c r="BE53" s="117">
        <f t="shared" ca="1" si="99"/>
        <v>22</v>
      </c>
      <c r="BF53" s="117">
        <f t="shared" ca="1" si="99"/>
        <v>7</v>
      </c>
      <c r="BG53" s="117">
        <f t="shared" ca="1" si="99"/>
        <v>57</v>
      </c>
      <c r="BH53" s="117">
        <f t="shared" ca="1" si="99"/>
        <v>61</v>
      </c>
      <c r="BI53" s="118">
        <f t="shared" ca="1" si="99"/>
        <v>21</v>
      </c>
    </row>
    <row r="54" spans="1:61" ht="13.15" x14ac:dyDescent="0.4">
      <c r="A54" s="116">
        <v>51</v>
      </c>
      <c r="B54" s="119">
        <f t="shared" ref="B54:AG54" ca="1" si="100">IF(B151&gt;=MIN(B52,B53),IF((B151+1)&gt;=MAX(B52,B53),B151+2,B151+1),B151)</f>
        <v>33</v>
      </c>
      <c r="C54" s="119">
        <f t="shared" ca="1" si="100"/>
        <v>76</v>
      </c>
      <c r="D54" s="119">
        <f t="shared" ca="1" si="100"/>
        <v>36</v>
      </c>
      <c r="E54" s="119">
        <f t="shared" ca="1" si="100"/>
        <v>35</v>
      </c>
      <c r="F54" s="119">
        <f t="shared" ca="1" si="100"/>
        <v>22</v>
      </c>
      <c r="G54" s="119">
        <f t="shared" ca="1" si="100"/>
        <v>24</v>
      </c>
      <c r="H54" s="119">
        <f t="shared" ca="1" si="100"/>
        <v>74</v>
      </c>
      <c r="I54" s="119">
        <f t="shared" ca="1" si="100"/>
        <v>40</v>
      </c>
      <c r="J54" s="119">
        <f t="shared" ca="1" si="100"/>
        <v>35</v>
      </c>
      <c r="K54" s="119">
        <f t="shared" ca="1" si="100"/>
        <v>54</v>
      </c>
      <c r="L54" s="119">
        <f t="shared" ca="1" si="100"/>
        <v>35</v>
      </c>
      <c r="M54" s="119">
        <f t="shared" ca="1" si="100"/>
        <v>15</v>
      </c>
      <c r="N54" s="119">
        <f t="shared" ca="1" si="100"/>
        <v>66</v>
      </c>
      <c r="O54" s="119">
        <f t="shared" ca="1" si="100"/>
        <v>45</v>
      </c>
      <c r="P54" s="119">
        <f t="shared" ca="1" si="100"/>
        <v>77</v>
      </c>
      <c r="Q54" s="119">
        <f t="shared" ca="1" si="100"/>
        <v>13</v>
      </c>
      <c r="R54" s="119">
        <f t="shared" ca="1" si="100"/>
        <v>59</v>
      </c>
      <c r="S54" s="119">
        <f t="shared" ca="1" si="100"/>
        <v>28</v>
      </c>
      <c r="T54" s="119">
        <f t="shared" ca="1" si="100"/>
        <v>71</v>
      </c>
      <c r="U54" s="119">
        <f t="shared" ca="1" si="100"/>
        <v>75</v>
      </c>
      <c r="V54" s="119">
        <f t="shared" ca="1" si="100"/>
        <v>20</v>
      </c>
      <c r="W54" s="119">
        <f t="shared" ca="1" si="100"/>
        <v>66</v>
      </c>
      <c r="X54" s="119">
        <f t="shared" ca="1" si="100"/>
        <v>44</v>
      </c>
      <c r="Y54" s="119">
        <f t="shared" ca="1" si="100"/>
        <v>79</v>
      </c>
      <c r="Z54" s="119">
        <f t="shared" ca="1" si="100"/>
        <v>5</v>
      </c>
      <c r="AA54" s="119">
        <f t="shared" ca="1" si="100"/>
        <v>23</v>
      </c>
      <c r="AB54" s="119">
        <f t="shared" ca="1" si="100"/>
        <v>76</v>
      </c>
      <c r="AC54" s="119">
        <f t="shared" ca="1" si="100"/>
        <v>57</v>
      </c>
      <c r="AD54" s="119">
        <f t="shared" ca="1" si="100"/>
        <v>30</v>
      </c>
      <c r="AE54" s="119">
        <f t="shared" ca="1" si="100"/>
        <v>36</v>
      </c>
      <c r="AF54" s="119">
        <f t="shared" ca="1" si="100"/>
        <v>81</v>
      </c>
      <c r="AG54" s="119">
        <f t="shared" ca="1" si="100"/>
        <v>42</v>
      </c>
      <c r="AH54" s="119">
        <f t="shared" ref="AH54:BI54" ca="1" si="101">IF(AH151&gt;=MIN(AH52,AH53),IF((AH151+1)&gt;=MAX(AH52,AH53),AH151+2,AH151+1),AH151)</f>
        <v>14</v>
      </c>
      <c r="AI54" s="119">
        <f t="shared" ca="1" si="101"/>
        <v>50</v>
      </c>
      <c r="AJ54" s="119">
        <f t="shared" ca="1" si="101"/>
        <v>1</v>
      </c>
      <c r="AK54" s="119">
        <f t="shared" ca="1" si="101"/>
        <v>15</v>
      </c>
      <c r="AL54" s="119">
        <f t="shared" ca="1" si="101"/>
        <v>23</v>
      </c>
      <c r="AM54" s="119">
        <f t="shared" ca="1" si="101"/>
        <v>28</v>
      </c>
      <c r="AN54" s="119">
        <f t="shared" ca="1" si="101"/>
        <v>39</v>
      </c>
      <c r="AO54" s="119">
        <f t="shared" ca="1" si="101"/>
        <v>79</v>
      </c>
      <c r="AP54" s="119">
        <f t="shared" ca="1" si="101"/>
        <v>12</v>
      </c>
      <c r="AQ54" s="119">
        <f t="shared" ca="1" si="101"/>
        <v>48</v>
      </c>
      <c r="AR54" s="119">
        <f t="shared" ca="1" si="101"/>
        <v>62</v>
      </c>
      <c r="AS54" s="119">
        <f t="shared" ca="1" si="101"/>
        <v>22</v>
      </c>
      <c r="AT54" s="119">
        <f t="shared" ca="1" si="101"/>
        <v>80</v>
      </c>
      <c r="AU54" s="119">
        <f t="shared" ca="1" si="101"/>
        <v>32</v>
      </c>
      <c r="AV54" s="119">
        <f t="shared" ca="1" si="101"/>
        <v>19</v>
      </c>
      <c r="AW54" s="119">
        <f t="shared" ca="1" si="101"/>
        <v>59</v>
      </c>
      <c r="AX54" s="119">
        <f t="shared" ca="1" si="101"/>
        <v>73</v>
      </c>
      <c r="AY54" s="119">
        <f t="shared" ca="1" si="101"/>
        <v>54</v>
      </c>
      <c r="AZ54" s="119">
        <f t="shared" ca="1" si="101"/>
        <v>15</v>
      </c>
      <c r="BA54" s="119">
        <f t="shared" ca="1" si="101"/>
        <v>38</v>
      </c>
      <c r="BB54" s="119">
        <f t="shared" ca="1" si="101"/>
        <v>79</v>
      </c>
      <c r="BC54" s="119">
        <f t="shared" ca="1" si="101"/>
        <v>28</v>
      </c>
      <c r="BD54" s="119">
        <f t="shared" ca="1" si="101"/>
        <v>78</v>
      </c>
      <c r="BE54" s="119">
        <f t="shared" ca="1" si="101"/>
        <v>15</v>
      </c>
      <c r="BF54" s="119">
        <f t="shared" ca="1" si="101"/>
        <v>27</v>
      </c>
      <c r="BG54" s="119">
        <f t="shared" ca="1" si="101"/>
        <v>35</v>
      </c>
      <c r="BH54" s="119">
        <f t="shared" ca="1" si="101"/>
        <v>51</v>
      </c>
      <c r="BI54" s="120">
        <f t="shared" ca="1" si="101"/>
        <v>3</v>
      </c>
    </row>
    <row r="55" spans="1:61" ht="13.15" x14ac:dyDescent="0.4">
      <c r="A55" s="116">
        <v>52</v>
      </c>
      <c r="B55" s="117">
        <f t="shared" ref="B55:AG55" ca="1" si="102">B152</f>
        <v>41</v>
      </c>
      <c r="C55" s="117">
        <f t="shared" ca="1" si="102"/>
        <v>42</v>
      </c>
      <c r="D55" s="117">
        <f t="shared" ca="1" si="102"/>
        <v>71</v>
      </c>
      <c r="E55" s="117">
        <f t="shared" ca="1" si="102"/>
        <v>77</v>
      </c>
      <c r="F55" s="117">
        <f t="shared" ca="1" si="102"/>
        <v>14</v>
      </c>
      <c r="G55" s="117">
        <f t="shared" ca="1" si="102"/>
        <v>29</v>
      </c>
      <c r="H55" s="117">
        <f t="shared" ca="1" si="102"/>
        <v>72</v>
      </c>
      <c r="I55" s="117">
        <f t="shared" ca="1" si="102"/>
        <v>28</v>
      </c>
      <c r="J55" s="117">
        <f t="shared" ca="1" si="102"/>
        <v>6</v>
      </c>
      <c r="K55" s="117">
        <f t="shared" ca="1" si="102"/>
        <v>44</v>
      </c>
      <c r="L55" s="117">
        <f t="shared" ca="1" si="102"/>
        <v>38</v>
      </c>
      <c r="M55" s="117">
        <f t="shared" ca="1" si="102"/>
        <v>15</v>
      </c>
      <c r="N55" s="117">
        <f t="shared" ca="1" si="102"/>
        <v>24</v>
      </c>
      <c r="O55" s="117">
        <f t="shared" ca="1" si="102"/>
        <v>27</v>
      </c>
      <c r="P55" s="117">
        <f t="shared" ca="1" si="102"/>
        <v>66</v>
      </c>
      <c r="Q55" s="117">
        <f t="shared" ca="1" si="102"/>
        <v>25</v>
      </c>
      <c r="R55" s="117">
        <f t="shared" ca="1" si="102"/>
        <v>70</v>
      </c>
      <c r="S55" s="117">
        <f t="shared" ca="1" si="102"/>
        <v>14</v>
      </c>
      <c r="T55" s="117">
        <f t="shared" ca="1" si="102"/>
        <v>44</v>
      </c>
      <c r="U55" s="117">
        <f t="shared" ca="1" si="102"/>
        <v>19</v>
      </c>
      <c r="V55" s="117">
        <f t="shared" ca="1" si="102"/>
        <v>10</v>
      </c>
      <c r="W55" s="117">
        <f t="shared" ca="1" si="102"/>
        <v>22</v>
      </c>
      <c r="X55" s="117">
        <f t="shared" ca="1" si="102"/>
        <v>52</v>
      </c>
      <c r="Y55" s="117">
        <f t="shared" ca="1" si="102"/>
        <v>17</v>
      </c>
      <c r="Z55" s="117">
        <f t="shared" ca="1" si="102"/>
        <v>5</v>
      </c>
      <c r="AA55" s="117">
        <f t="shared" ca="1" si="102"/>
        <v>65</v>
      </c>
      <c r="AB55" s="117">
        <f t="shared" ca="1" si="102"/>
        <v>56</v>
      </c>
      <c r="AC55" s="117">
        <f t="shared" ca="1" si="102"/>
        <v>3</v>
      </c>
      <c r="AD55" s="117">
        <f t="shared" ca="1" si="102"/>
        <v>19</v>
      </c>
      <c r="AE55" s="117">
        <f t="shared" ca="1" si="102"/>
        <v>55</v>
      </c>
      <c r="AF55" s="117">
        <f t="shared" ca="1" si="102"/>
        <v>44</v>
      </c>
      <c r="AG55" s="117">
        <f t="shared" ca="1" si="102"/>
        <v>79</v>
      </c>
      <c r="AH55" s="117">
        <f t="shared" ref="AH55:BI55" ca="1" si="103">AH152</f>
        <v>3</v>
      </c>
      <c r="AI55" s="117">
        <f t="shared" ca="1" si="103"/>
        <v>58</v>
      </c>
      <c r="AJ55" s="117">
        <f t="shared" ca="1" si="103"/>
        <v>36</v>
      </c>
      <c r="AK55" s="117">
        <f t="shared" ca="1" si="103"/>
        <v>78</v>
      </c>
      <c r="AL55" s="117">
        <f t="shared" ca="1" si="103"/>
        <v>21</v>
      </c>
      <c r="AM55" s="117">
        <f t="shared" ca="1" si="103"/>
        <v>61</v>
      </c>
      <c r="AN55" s="117">
        <f t="shared" ca="1" si="103"/>
        <v>61</v>
      </c>
      <c r="AO55" s="117">
        <f t="shared" ca="1" si="103"/>
        <v>38</v>
      </c>
      <c r="AP55" s="117">
        <f t="shared" ca="1" si="103"/>
        <v>12</v>
      </c>
      <c r="AQ55" s="117">
        <f t="shared" ca="1" si="103"/>
        <v>70</v>
      </c>
      <c r="AR55" s="117">
        <f t="shared" ca="1" si="103"/>
        <v>29</v>
      </c>
      <c r="AS55" s="117">
        <f t="shared" ca="1" si="103"/>
        <v>50</v>
      </c>
      <c r="AT55" s="117">
        <f t="shared" ca="1" si="103"/>
        <v>71</v>
      </c>
      <c r="AU55" s="117">
        <f t="shared" ca="1" si="103"/>
        <v>74</v>
      </c>
      <c r="AV55" s="117">
        <f t="shared" ca="1" si="103"/>
        <v>15</v>
      </c>
      <c r="AW55" s="117">
        <f t="shared" ca="1" si="103"/>
        <v>13</v>
      </c>
      <c r="AX55" s="117">
        <f t="shared" ca="1" si="103"/>
        <v>3</v>
      </c>
      <c r="AY55" s="117">
        <f t="shared" ca="1" si="103"/>
        <v>43</v>
      </c>
      <c r="AZ55" s="117">
        <f t="shared" ca="1" si="103"/>
        <v>22</v>
      </c>
      <c r="BA55" s="117">
        <f t="shared" ca="1" si="103"/>
        <v>31</v>
      </c>
      <c r="BB55" s="117">
        <f t="shared" ca="1" si="103"/>
        <v>38</v>
      </c>
      <c r="BC55" s="117">
        <f t="shared" ca="1" si="103"/>
        <v>7</v>
      </c>
      <c r="BD55" s="117">
        <f t="shared" ca="1" si="103"/>
        <v>38</v>
      </c>
      <c r="BE55" s="117">
        <f t="shared" ca="1" si="103"/>
        <v>25</v>
      </c>
      <c r="BF55" s="117">
        <f t="shared" ca="1" si="103"/>
        <v>24</v>
      </c>
      <c r="BG55" s="117">
        <f t="shared" ca="1" si="103"/>
        <v>35</v>
      </c>
      <c r="BH55" s="117">
        <f t="shared" ca="1" si="103"/>
        <v>16</v>
      </c>
      <c r="BI55" s="118">
        <f t="shared" ca="1" si="103"/>
        <v>68</v>
      </c>
    </row>
    <row r="56" spans="1:61" ht="13.15" x14ac:dyDescent="0.4">
      <c r="A56" s="116">
        <v>53</v>
      </c>
      <c r="B56" s="119">
        <f t="shared" ref="B56:AG56" ca="1" si="104">IF(B153&gt;=B152,B153+1,B153)</f>
        <v>5</v>
      </c>
      <c r="C56" s="119">
        <f t="shared" ca="1" si="104"/>
        <v>60</v>
      </c>
      <c r="D56" s="119">
        <f t="shared" ca="1" si="104"/>
        <v>3</v>
      </c>
      <c r="E56" s="119">
        <f t="shared" ca="1" si="104"/>
        <v>62</v>
      </c>
      <c r="F56" s="119">
        <f t="shared" ca="1" si="104"/>
        <v>11</v>
      </c>
      <c r="G56" s="119">
        <f t="shared" ca="1" si="104"/>
        <v>28</v>
      </c>
      <c r="H56" s="119">
        <f t="shared" ca="1" si="104"/>
        <v>13</v>
      </c>
      <c r="I56" s="119">
        <f t="shared" ca="1" si="104"/>
        <v>51</v>
      </c>
      <c r="J56" s="119">
        <f t="shared" ca="1" si="104"/>
        <v>52</v>
      </c>
      <c r="K56" s="119">
        <f t="shared" ca="1" si="104"/>
        <v>76</v>
      </c>
      <c r="L56" s="119">
        <f t="shared" ca="1" si="104"/>
        <v>29</v>
      </c>
      <c r="M56" s="119">
        <f t="shared" ca="1" si="104"/>
        <v>20</v>
      </c>
      <c r="N56" s="119">
        <f t="shared" ca="1" si="104"/>
        <v>17</v>
      </c>
      <c r="O56" s="119">
        <f t="shared" ca="1" si="104"/>
        <v>51</v>
      </c>
      <c r="P56" s="119">
        <f t="shared" ca="1" si="104"/>
        <v>62</v>
      </c>
      <c r="Q56" s="119">
        <f t="shared" ca="1" si="104"/>
        <v>59</v>
      </c>
      <c r="R56" s="119">
        <f t="shared" ca="1" si="104"/>
        <v>52</v>
      </c>
      <c r="S56" s="119">
        <f t="shared" ca="1" si="104"/>
        <v>38</v>
      </c>
      <c r="T56" s="119">
        <f t="shared" ca="1" si="104"/>
        <v>26</v>
      </c>
      <c r="U56" s="119">
        <f t="shared" ca="1" si="104"/>
        <v>43</v>
      </c>
      <c r="V56" s="119">
        <f t="shared" ca="1" si="104"/>
        <v>65</v>
      </c>
      <c r="W56" s="119">
        <f t="shared" ca="1" si="104"/>
        <v>34</v>
      </c>
      <c r="X56" s="119">
        <f t="shared" ca="1" si="104"/>
        <v>46</v>
      </c>
      <c r="Y56" s="119">
        <f t="shared" ca="1" si="104"/>
        <v>76</v>
      </c>
      <c r="Z56" s="119">
        <f t="shared" ca="1" si="104"/>
        <v>28</v>
      </c>
      <c r="AA56" s="119">
        <f t="shared" ca="1" si="104"/>
        <v>74</v>
      </c>
      <c r="AB56" s="119">
        <f t="shared" ca="1" si="104"/>
        <v>1</v>
      </c>
      <c r="AC56" s="119">
        <f t="shared" ca="1" si="104"/>
        <v>68</v>
      </c>
      <c r="AD56" s="119">
        <f t="shared" ca="1" si="104"/>
        <v>42</v>
      </c>
      <c r="AE56" s="119">
        <f t="shared" ca="1" si="104"/>
        <v>72</v>
      </c>
      <c r="AF56" s="119">
        <f t="shared" ca="1" si="104"/>
        <v>11</v>
      </c>
      <c r="AG56" s="119">
        <f t="shared" ca="1" si="104"/>
        <v>5</v>
      </c>
      <c r="AH56" s="119">
        <f t="shared" ref="AH56:BI56" ca="1" si="105">IF(AH153&gt;=AH152,AH153+1,AH153)</f>
        <v>35</v>
      </c>
      <c r="AI56" s="119">
        <f t="shared" ca="1" si="105"/>
        <v>19</v>
      </c>
      <c r="AJ56" s="119">
        <f t="shared" ca="1" si="105"/>
        <v>61</v>
      </c>
      <c r="AK56" s="119">
        <f t="shared" ca="1" si="105"/>
        <v>19</v>
      </c>
      <c r="AL56" s="119">
        <f t="shared" ca="1" si="105"/>
        <v>69</v>
      </c>
      <c r="AM56" s="119">
        <f t="shared" ca="1" si="105"/>
        <v>81</v>
      </c>
      <c r="AN56" s="119">
        <f t="shared" ca="1" si="105"/>
        <v>52</v>
      </c>
      <c r="AO56" s="119">
        <f t="shared" ca="1" si="105"/>
        <v>75</v>
      </c>
      <c r="AP56" s="119">
        <f t="shared" ca="1" si="105"/>
        <v>6</v>
      </c>
      <c r="AQ56" s="119">
        <f t="shared" ca="1" si="105"/>
        <v>49</v>
      </c>
      <c r="AR56" s="119">
        <f t="shared" ca="1" si="105"/>
        <v>11</v>
      </c>
      <c r="AS56" s="119">
        <f t="shared" ca="1" si="105"/>
        <v>66</v>
      </c>
      <c r="AT56" s="119">
        <f t="shared" ca="1" si="105"/>
        <v>47</v>
      </c>
      <c r="AU56" s="119">
        <f t="shared" ca="1" si="105"/>
        <v>47</v>
      </c>
      <c r="AV56" s="119">
        <f t="shared" ca="1" si="105"/>
        <v>74</v>
      </c>
      <c r="AW56" s="119">
        <f t="shared" ca="1" si="105"/>
        <v>29</v>
      </c>
      <c r="AX56" s="119">
        <f t="shared" ca="1" si="105"/>
        <v>14</v>
      </c>
      <c r="AY56" s="119">
        <f t="shared" ca="1" si="105"/>
        <v>22</v>
      </c>
      <c r="AZ56" s="119">
        <f t="shared" ca="1" si="105"/>
        <v>61</v>
      </c>
      <c r="BA56" s="119">
        <f t="shared" ca="1" si="105"/>
        <v>69</v>
      </c>
      <c r="BB56" s="119">
        <f t="shared" ca="1" si="105"/>
        <v>44</v>
      </c>
      <c r="BC56" s="119">
        <f t="shared" ca="1" si="105"/>
        <v>40</v>
      </c>
      <c r="BD56" s="119">
        <f t="shared" ca="1" si="105"/>
        <v>49</v>
      </c>
      <c r="BE56" s="119">
        <f t="shared" ca="1" si="105"/>
        <v>18</v>
      </c>
      <c r="BF56" s="119">
        <f t="shared" ca="1" si="105"/>
        <v>74</v>
      </c>
      <c r="BG56" s="119">
        <f t="shared" ca="1" si="105"/>
        <v>69</v>
      </c>
      <c r="BH56" s="119">
        <f t="shared" ca="1" si="105"/>
        <v>50</v>
      </c>
      <c r="BI56" s="120">
        <f t="shared" ca="1" si="105"/>
        <v>49</v>
      </c>
    </row>
    <row r="57" spans="1:61" ht="13.15" x14ac:dyDescent="0.4">
      <c r="A57" s="116">
        <v>54</v>
      </c>
      <c r="B57" s="117">
        <f t="shared" ref="B57:AG57" ca="1" si="106">IF(B154&gt;=MIN(B55,B56),IF((B154+1)&gt;=MAX(B55,B56),B154+2,B154+1),B154)</f>
        <v>77</v>
      </c>
      <c r="C57" s="117">
        <f t="shared" ca="1" si="106"/>
        <v>71</v>
      </c>
      <c r="D57" s="117">
        <f t="shared" ca="1" si="106"/>
        <v>55</v>
      </c>
      <c r="E57" s="117">
        <f t="shared" ca="1" si="106"/>
        <v>22</v>
      </c>
      <c r="F57" s="117">
        <f t="shared" ca="1" si="106"/>
        <v>51</v>
      </c>
      <c r="G57" s="117">
        <f t="shared" ca="1" si="106"/>
        <v>21</v>
      </c>
      <c r="H57" s="117">
        <f t="shared" ca="1" si="106"/>
        <v>50</v>
      </c>
      <c r="I57" s="117">
        <f t="shared" ca="1" si="106"/>
        <v>72</v>
      </c>
      <c r="J57" s="117">
        <f t="shared" ca="1" si="106"/>
        <v>61</v>
      </c>
      <c r="K57" s="117">
        <f t="shared" ca="1" si="106"/>
        <v>31</v>
      </c>
      <c r="L57" s="117">
        <f t="shared" ca="1" si="106"/>
        <v>26</v>
      </c>
      <c r="M57" s="117">
        <f t="shared" ca="1" si="106"/>
        <v>75</v>
      </c>
      <c r="N57" s="117">
        <f t="shared" ca="1" si="106"/>
        <v>34</v>
      </c>
      <c r="O57" s="117">
        <f t="shared" ca="1" si="106"/>
        <v>40</v>
      </c>
      <c r="P57" s="117">
        <f t="shared" ca="1" si="106"/>
        <v>1</v>
      </c>
      <c r="Q57" s="117">
        <f t="shared" ca="1" si="106"/>
        <v>19</v>
      </c>
      <c r="R57" s="117">
        <f t="shared" ca="1" si="106"/>
        <v>11</v>
      </c>
      <c r="S57" s="117">
        <f t="shared" ca="1" si="106"/>
        <v>48</v>
      </c>
      <c r="T57" s="117">
        <f t="shared" ca="1" si="106"/>
        <v>24</v>
      </c>
      <c r="U57" s="117">
        <f t="shared" ca="1" si="106"/>
        <v>46</v>
      </c>
      <c r="V57" s="117">
        <f t="shared" ca="1" si="106"/>
        <v>79</v>
      </c>
      <c r="W57" s="117">
        <f t="shared" ca="1" si="106"/>
        <v>53</v>
      </c>
      <c r="X57" s="117">
        <f t="shared" ca="1" si="106"/>
        <v>18</v>
      </c>
      <c r="Y57" s="117">
        <f t="shared" ca="1" si="106"/>
        <v>68</v>
      </c>
      <c r="Z57" s="117">
        <f t="shared" ca="1" si="106"/>
        <v>60</v>
      </c>
      <c r="AA57" s="117">
        <f t="shared" ca="1" si="106"/>
        <v>22</v>
      </c>
      <c r="AB57" s="117">
        <f t="shared" ca="1" si="106"/>
        <v>81</v>
      </c>
      <c r="AC57" s="117">
        <f t="shared" ca="1" si="106"/>
        <v>9</v>
      </c>
      <c r="AD57" s="117">
        <f t="shared" ca="1" si="106"/>
        <v>9</v>
      </c>
      <c r="AE57" s="117">
        <f t="shared" ca="1" si="106"/>
        <v>76</v>
      </c>
      <c r="AF57" s="117">
        <f t="shared" ca="1" si="106"/>
        <v>19</v>
      </c>
      <c r="AG57" s="117">
        <f t="shared" ca="1" si="106"/>
        <v>62</v>
      </c>
      <c r="AH57" s="117">
        <f t="shared" ref="AH57:BI57" ca="1" si="107">IF(AH154&gt;=MIN(AH55,AH56),IF((AH154+1)&gt;=MAX(AH55,AH56),AH154+2,AH154+1),AH154)</f>
        <v>18</v>
      </c>
      <c r="AI57" s="117">
        <f t="shared" ca="1" si="107"/>
        <v>41</v>
      </c>
      <c r="AJ57" s="117">
        <f t="shared" ca="1" si="107"/>
        <v>9</v>
      </c>
      <c r="AK57" s="117">
        <f t="shared" ca="1" si="107"/>
        <v>76</v>
      </c>
      <c r="AL57" s="117">
        <f t="shared" ca="1" si="107"/>
        <v>12</v>
      </c>
      <c r="AM57" s="117">
        <f t="shared" ca="1" si="107"/>
        <v>12</v>
      </c>
      <c r="AN57" s="117">
        <f t="shared" ca="1" si="107"/>
        <v>73</v>
      </c>
      <c r="AO57" s="117">
        <f t="shared" ca="1" si="107"/>
        <v>6</v>
      </c>
      <c r="AP57" s="117">
        <f t="shared" ca="1" si="107"/>
        <v>58</v>
      </c>
      <c r="AQ57" s="117">
        <f t="shared" ca="1" si="107"/>
        <v>23</v>
      </c>
      <c r="AR57" s="117">
        <f t="shared" ca="1" si="107"/>
        <v>81</v>
      </c>
      <c r="AS57" s="117">
        <f t="shared" ca="1" si="107"/>
        <v>5</v>
      </c>
      <c r="AT57" s="117">
        <f t="shared" ca="1" si="107"/>
        <v>26</v>
      </c>
      <c r="AU57" s="117">
        <f t="shared" ca="1" si="107"/>
        <v>51</v>
      </c>
      <c r="AV57" s="117">
        <f t="shared" ca="1" si="107"/>
        <v>79</v>
      </c>
      <c r="AW57" s="117">
        <f t="shared" ca="1" si="107"/>
        <v>2</v>
      </c>
      <c r="AX57" s="117">
        <f t="shared" ca="1" si="107"/>
        <v>24</v>
      </c>
      <c r="AY57" s="117">
        <f t="shared" ca="1" si="107"/>
        <v>63</v>
      </c>
      <c r="AZ57" s="117">
        <f t="shared" ca="1" si="107"/>
        <v>33</v>
      </c>
      <c r="BA57" s="117">
        <f t="shared" ca="1" si="107"/>
        <v>64</v>
      </c>
      <c r="BB57" s="117">
        <f t="shared" ca="1" si="107"/>
        <v>37</v>
      </c>
      <c r="BC57" s="117">
        <f t="shared" ca="1" si="107"/>
        <v>25</v>
      </c>
      <c r="BD57" s="117">
        <f t="shared" ca="1" si="107"/>
        <v>35</v>
      </c>
      <c r="BE57" s="117">
        <f t="shared" ca="1" si="107"/>
        <v>30</v>
      </c>
      <c r="BF57" s="117">
        <f t="shared" ca="1" si="107"/>
        <v>22</v>
      </c>
      <c r="BG57" s="117">
        <f t="shared" ca="1" si="107"/>
        <v>75</v>
      </c>
      <c r="BH57" s="117">
        <f t="shared" ca="1" si="107"/>
        <v>15</v>
      </c>
      <c r="BI57" s="118">
        <f t="shared" ca="1" si="107"/>
        <v>59</v>
      </c>
    </row>
    <row r="58" spans="1:61" ht="13.15" x14ac:dyDescent="0.4">
      <c r="A58" s="116">
        <v>55</v>
      </c>
      <c r="B58" s="119">
        <f t="shared" ref="B58:AG58" ca="1" si="108">B155</f>
        <v>6</v>
      </c>
      <c r="C58" s="119">
        <f t="shared" ca="1" si="108"/>
        <v>49</v>
      </c>
      <c r="D58" s="119">
        <f t="shared" ca="1" si="108"/>
        <v>26</v>
      </c>
      <c r="E58" s="119">
        <f t="shared" ca="1" si="108"/>
        <v>81</v>
      </c>
      <c r="F58" s="119">
        <f t="shared" ca="1" si="108"/>
        <v>80</v>
      </c>
      <c r="G58" s="119">
        <f t="shared" ca="1" si="108"/>
        <v>63</v>
      </c>
      <c r="H58" s="119">
        <f t="shared" ca="1" si="108"/>
        <v>71</v>
      </c>
      <c r="I58" s="119">
        <f t="shared" ca="1" si="108"/>
        <v>47</v>
      </c>
      <c r="J58" s="119">
        <f t="shared" ca="1" si="108"/>
        <v>17</v>
      </c>
      <c r="K58" s="119">
        <f t="shared" ca="1" si="108"/>
        <v>1</v>
      </c>
      <c r="L58" s="119">
        <f t="shared" ca="1" si="108"/>
        <v>59</v>
      </c>
      <c r="M58" s="119">
        <f t="shared" ca="1" si="108"/>
        <v>27</v>
      </c>
      <c r="N58" s="119">
        <f t="shared" ca="1" si="108"/>
        <v>68</v>
      </c>
      <c r="O58" s="119">
        <f t="shared" ca="1" si="108"/>
        <v>26</v>
      </c>
      <c r="P58" s="119">
        <f t="shared" ca="1" si="108"/>
        <v>58</v>
      </c>
      <c r="Q58" s="119">
        <f t="shared" ca="1" si="108"/>
        <v>60</v>
      </c>
      <c r="R58" s="119">
        <f t="shared" ca="1" si="108"/>
        <v>46</v>
      </c>
      <c r="S58" s="119">
        <f t="shared" ca="1" si="108"/>
        <v>5</v>
      </c>
      <c r="T58" s="119">
        <f t="shared" ca="1" si="108"/>
        <v>8</v>
      </c>
      <c r="U58" s="119">
        <f t="shared" ca="1" si="108"/>
        <v>61</v>
      </c>
      <c r="V58" s="119">
        <f t="shared" ca="1" si="108"/>
        <v>67</v>
      </c>
      <c r="W58" s="119">
        <f t="shared" ca="1" si="108"/>
        <v>24</v>
      </c>
      <c r="X58" s="119">
        <f t="shared" ca="1" si="108"/>
        <v>21</v>
      </c>
      <c r="Y58" s="119">
        <f t="shared" ca="1" si="108"/>
        <v>53</v>
      </c>
      <c r="Z58" s="119">
        <f t="shared" ca="1" si="108"/>
        <v>71</v>
      </c>
      <c r="AA58" s="119">
        <f t="shared" ca="1" si="108"/>
        <v>37</v>
      </c>
      <c r="AB58" s="119">
        <f t="shared" ca="1" si="108"/>
        <v>40</v>
      </c>
      <c r="AC58" s="119">
        <f t="shared" ca="1" si="108"/>
        <v>48</v>
      </c>
      <c r="AD58" s="119">
        <f t="shared" ca="1" si="108"/>
        <v>69</v>
      </c>
      <c r="AE58" s="119">
        <f t="shared" ca="1" si="108"/>
        <v>11</v>
      </c>
      <c r="AF58" s="119">
        <f t="shared" ca="1" si="108"/>
        <v>45</v>
      </c>
      <c r="AG58" s="119">
        <f t="shared" ca="1" si="108"/>
        <v>35</v>
      </c>
      <c r="AH58" s="119">
        <f t="shared" ref="AH58:BI58" ca="1" si="109">AH155</f>
        <v>21</v>
      </c>
      <c r="AI58" s="119">
        <f t="shared" ca="1" si="109"/>
        <v>73</v>
      </c>
      <c r="AJ58" s="119">
        <f t="shared" ca="1" si="109"/>
        <v>66</v>
      </c>
      <c r="AK58" s="119">
        <f t="shared" ca="1" si="109"/>
        <v>59</v>
      </c>
      <c r="AL58" s="119">
        <f t="shared" ca="1" si="109"/>
        <v>68</v>
      </c>
      <c r="AM58" s="119">
        <f t="shared" ca="1" si="109"/>
        <v>38</v>
      </c>
      <c r="AN58" s="119">
        <f t="shared" ca="1" si="109"/>
        <v>59</v>
      </c>
      <c r="AO58" s="119">
        <f t="shared" ca="1" si="109"/>
        <v>59</v>
      </c>
      <c r="AP58" s="119">
        <f t="shared" ca="1" si="109"/>
        <v>69</v>
      </c>
      <c r="AQ58" s="119">
        <f t="shared" ca="1" si="109"/>
        <v>51</v>
      </c>
      <c r="AR58" s="119">
        <f t="shared" ca="1" si="109"/>
        <v>46</v>
      </c>
      <c r="AS58" s="119">
        <f t="shared" ca="1" si="109"/>
        <v>38</v>
      </c>
      <c r="AT58" s="119">
        <f t="shared" ca="1" si="109"/>
        <v>80</v>
      </c>
      <c r="AU58" s="119">
        <f t="shared" ca="1" si="109"/>
        <v>73</v>
      </c>
      <c r="AV58" s="119">
        <f t="shared" ca="1" si="109"/>
        <v>59</v>
      </c>
      <c r="AW58" s="119">
        <f t="shared" ca="1" si="109"/>
        <v>55</v>
      </c>
      <c r="AX58" s="119">
        <f t="shared" ca="1" si="109"/>
        <v>62</v>
      </c>
      <c r="AY58" s="119">
        <f t="shared" ca="1" si="109"/>
        <v>8</v>
      </c>
      <c r="AZ58" s="119">
        <f t="shared" ca="1" si="109"/>
        <v>55</v>
      </c>
      <c r="BA58" s="119">
        <f t="shared" ca="1" si="109"/>
        <v>73</v>
      </c>
      <c r="BB58" s="119">
        <f t="shared" ca="1" si="109"/>
        <v>31</v>
      </c>
      <c r="BC58" s="119">
        <f t="shared" ca="1" si="109"/>
        <v>36</v>
      </c>
      <c r="BD58" s="119">
        <f t="shared" ca="1" si="109"/>
        <v>33</v>
      </c>
      <c r="BE58" s="119">
        <f t="shared" ca="1" si="109"/>
        <v>35</v>
      </c>
      <c r="BF58" s="119">
        <f t="shared" ca="1" si="109"/>
        <v>26</v>
      </c>
      <c r="BG58" s="119">
        <f t="shared" ca="1" si="109"/>
        <v>81</v>
      </c>
      <c r="BH58" s="119">
        <f t="shared" ca="1" si="109"/>
        <v>59</v>
      </c>
      <c r="BI58" s="120">
        <f t="shared" ca="1" si="109"/>
        <v>74</v>
      </c>
    </row>
    <row r="59" spans="1:61" ht="13.15" x14ac:dyDescent="0.4">
      <c r="A59" s="116">
        <v>56</v>
      </c>
      <c r="B59" s="117">
        <f t="shared" ref="B59:AG59" ca="1" si="110">IF(B156&gt;=B155,B156+1,B156)</f>
        <v>34</v>
      </c>
      <c r="C59" s="117">
        <f t="shared" ca="1" si="110"/>
        <v>20</v>
      </c>
      <c r="D59" s="117">
        <f t="shared" ca="1" si="110"/>
        <v>17</v>
      </c>
      <c r="E59" s="117">
        <f t="shared" ca="1" si="110"/>
        <v>14</v>
      </c>
      <c r="F59" s="117">
        <f t="shared" ca="1" si="110"/>
        <v>36</v>
      </c>
      <c r="G59" s="117">
        <f t="shared" ca="1" si="110"/>
        <v>15</v>
      </c>
      <c r="H59" s="117">
        <f t="shared" ca="1" si="110"/>
        <v>7</v>
      </c>
      <c r="I59" s="117">
        <f t="shared" ca="1" si="110"/>
        <v>22</v>
      </c>
      <c r="J59" s="117">
        <f t="shared" ca="1" si="110"/>
        <v>32</v>
      </c>
      <c r="K59" s="117">
        <f t="shared" ca="1" si="110"/>
        <v>42</v>
      </c>
      <c r="L59" s="117">
        <f t="shared" ca="1" si="110"/>
        <v>10</v>
      </c>
      <c r="M59" s="117">
        <f t="shared" ca="1" si="110"/>
        <v>4</v>
      </c>
      <c r="N59" s="117">
        <f t="shared" ca="1" si="110"/>
        <v>39</v>
      </c>
      <c r="O59" s="117">
        <f t="shared" ca="1" si="110"/>
        <v>11</v>
      </c>
      <c r="P59" s="117">
        <f t="shared" ca="1" si="110"/>
        <v>74</v>
      </c>
      <c r="Q59" s="117">
        <f t="shared" ca="1" si="110"/>
        <v>63</v>
      </c>
      <c r="R59" s="117">
        <f t="shared" ca="1" si="110"/>
        <v>64</v>
      </c>
      <c r="S59" s="117">
        <f t="shared" ca="1" si="110"/>
        <v>42</v>
      </c>
      <c r="T59" s="117">
        <f t="shared" ca="1" si="110"/>
        <v>45</v>
      </c>
      <c r="U59" s="117">
        <f t="shared" ca="1" si="110"/>
        <v>15</v>
      </c>
      <c r="V59" s="117">
        <f t="shared" ca="1" si="110"/>
        <v>62</v>
      </c>
      <c r="W59" s="117">
        <f t="shared" ca="1" si="110"/>
        <v>7</v>
      </c>
      <c r="X59" s="117">
        <f t="shared" ca="1" si="110"/>
        <v>13</v>
      </c>
      <c r="Y59" s="117">
        <f t="shared" ca="1" si="110"/>
        <v>15</v>
      </c>
      <c r="Z59" s="117">
        <f t="shared" ca="1" si="110"/>
        <v>72</v>
      </c>
      <c r="AA59" s="117">
        <f t="shared" ca="1" si="110"/>
        <v>19</v>
      </c>
      <c r="AB59" s="117">
        <f t="shared" ca="1" si="110"/>
        <v>74</v>
      </c>
      <c r="AC59" s="117">
        <f t="shared" ca="1" si="110"/>
        <v>6</v>
      </c>
      <c r="AD59" s="117">
        <f t="shared" ca="1" si="110"/>
        <v>73</v>
      </c>
      <c r="AE59" s="117">
        <f t="shared" ca="1" si="110"/>
        <v>35</v>
      </c>
      <c r="AF59" s="117">
        <f t="shared" ca="1" si="110"/>
        <v>32</v>
      </c>
      <c r="AG59" s="117">
        <f t="shared" ca="1" si="110"/>
        <v>66</v>
      </c>
      <c r="AH59" s="117">
        <f t="shared" ref="AH59:BI59" ca="1" si="111">IF(AH156&gt;=AH155,AH156+1,AH156)</f>
        <v>77</v>
      </c>
      <c r="AI59" s="117">
        <f t="shared" ca="1" si="111"/>
        <v>46</v>
      </c>
      <c r="AJ59" s="117">
        <f t="shared" ca="1" si="111"/>
        <v>56</v>
      </c>
      <c r="AK59" s="117">
        <f t="shared" ca="1" si="111"/>
        <v>8</v>
      </c>
      <c r="AL59" s="117">
        <f t="shared" ca="1" si="111"/>
        <v>11</v>
      </c>
      <c r="AM59" s="117">
        <f t="shared" ca="1" si="111"/>
        <v>1</v>
      </c>
      <c r="AN59" s="117">
        <f t="shared" ca="1" si="111"/>
        <v>42</v>
      </c>
      <c r="AO59" s="117">
        <f t="shared" ca="1" si="111"/>
        <v>61</v>
      </c>
      <c r="AP59" s="117">
        <f t="shared" ca="1" si="111"/>
        <v>14</v>
      </c>
      <c r="AQ59" s="117">
        <f t="shared" ca="1" si="111"/>
        <v>21</v>
      </c>
      <c r="AR59" s="117">
        <f t="shared" ca="1" si="111"/>
        <v>14</v>
      </c>
      <c r="AS59" s="117">
        <f t="shared" ca="1" si="111"/>
        <v>22</v>
      </c>
      <c r="AT59" s="117">
        <f t="shared" ca="1" si="111"/>
        <v>67</v>
      </c>
      <c r="AU59" s="117">
        <f t="shared" ca="1" si="111"/>
        <v>20</v>
      </c>
      <c r="AV59" s="117">
        <f t="shared" ca="1" si="111"/>
        <v>38</v>
      </c>
      <c r="AW59" s="117">
        <f t="shared" ca="1" si="111"/>
        <v>74</v>
      </c>
      <c r="AX59" s="117">
        <f t="shared" ca="1" si="111"/>
        <v>36</v>
      </c>
      <c r="AY59" s="117">
        <f t="shared" ca="1" si="111"/>
        <v>20</v>
      </c>
      <c r="AZ59" s="117">
        <f t="shared" ca="1" si="111"/>
        <v>18</v>
      </c>
      <c r="BA59" s="117">
        <f t="shared" ca="1" si="111"/>
        <v>16</v>
      </c>
      <c r="BB59" s="117">
        <f t="shared" ca="1" si="111"/>
        <v>7</v>
      </c>
      <c r="BC59" s="117">
        <f t="shared" ca="1" si="111"/>
        <v>31</v>
      </c>
      <c r="BD59" s="117">
        <f t="shared" ca="1" si="111"/>
        <v>11</v>
      </c>
      <c r="BE59" s="117">
        <f t="shared" ca="1" si="111"/>
        <v>51</v>
      </c>
      <c r="BF59" s="117">
        <f t="shared" ca="1" si="111"/>
        <v>37</v>
      </c>
      <c r="BG59" s="117">
        <f t="shared" ca="1" si="111"/>
        <v>13</v>
      </c>
      <c r="BH59" s="117">
        <f t="shared" ca="1" si="111"/>
        <v>10</v>
      </c>
      <c r="BI59" s="118">
        <f t="shared" ca="1" si="111"/>
        <v>53</v>
      </c>
    </row>
    <row r="60" spans="1:61" ht="13.15" x14ac:dyDescent="0.4">
      <c r="A60" s="116">
        <v>57</v>
      </c>
      <c r="B60" s="119">
        <f t="shared" ref="B60:AG60" ca="1" si="112">IF(B157&gt;=MIN(B58,B59),IF((B157+1)&gt;=MAX(B58,B59),B157+2,B157+1),B157)</f>
        <v>26</v>
      </c>
      <c r="C60" s="119">
        <f t="shared" ca="1" si="112"/>
        <v>79</v>
      </c>
      <c r="D60" s="119">
        <f t="shared" ca="1" si="112"/>
        <v>59</v>
      </c>
      <c r="E60" s="119">
        <f t="shared" ca="1" si="112"/>
        <v>10</v>
      </c>
      <c r="F60" s="119">
        <f t="shared" ca="1" si="112"/>
        <v>24</v>
      </c>
      <c r="G60" s="119">
        <f t="shared" ca="1" si="112"/>
        <v>68</v>
      </c>
      <c r="H60" s="119">
        <f t="shared" ca="1" si="112"/>
        <v>66</v>
      </c>
      <c r="I60" s="119">
        <f t="shared" ca="1" si="112"/>
        <v>11</v>
      </c>
      <c r="J60" s="119">
        <f t="shared" ca="1" si="112"/>
        <v>45</v>
      </c>
      <c r="K60" s="119">
        <f t="shared" ca="1" si="112"/>
        <v>76</v>
      </c>
      <c r="L60" s="119">
        <f t="shared" ca="1" si="112"/>
        <v>23</v>
      </c>
      <c r="M60" s="119">
        <f t="shared" ca="1" si="112"/>
        <v>47</v>
      </c>
      <c r="N60" s="119">
        <f t="shared" ca="1" si="112"/>
        <v>6</v>
      </c>
      <c r="O60" s="119">
        <f t="shared" ca="1" si="112"/>
        <v>33</v>
      </c>
      <c r="P60" s="119">
        <f t="shared" ca="1" si="112"/>
        <v>55</v>
      </c>
      <c r="Q60" s="119">
        <f t="shared" ca="1" si="112"/>
        <v>14</v>
      </c>
      <c r="R60" s="119">
        <f t="shared" ca="1" si="112"/>
        <v>59</v>
      </c>
      <c r="S60" s="119">
        <f t="shared" ca="1" si="112"/>
        <v>50</v>
      </c>
      <c r="T60" s="119">
        <f t="shared" ca="1" si="112"/>
        <v>57</v>
      </c>
      <c r="U60" s="119">
        <f t="shared" ca="1" si="112"/>
        <v>10</v>
      </c>
      <c r="V60" s="119">
        <f t="shared" ca="1" si="112"/>
        <v>17</v>
      </c>
      <c r="W60" s="119">
        <f t="shared" ca="1" si="112"/>
        <v>74</v>
      </c>
      <c r="X60" s="119">
        <f t="shared" ca="1" si="112"/>
        <v>52</v>
      </c>
      <c r="Y60" s="119">
        <f t="shared" ca="1" si="112"/>
        <v>6</v>
      </c>
      <c r="Z60" s="119">
        <f t="shared" ca="1" si="112"/>
        <v>6</v>
      </c>
      <c r="AA60" s="119">
        <f t="shared" ca="1" si="112"/>
        <v>47</v>
      </c>
      <c r="AB60" s="119">
        <f t="shared" ca="1" si="112"/>
        <v>5</v>
      </c>
      <c r="AC60" s="119">
        <f t="shared" ca="1" si="112"/>
        <v>14</v>
      </c>
      <c r="AD60" s="119">
        <f t="shared" ca="1" si="112"/>
        <v>45</v>
      </c>
      <c r="AE60" s="119">
        <f t="shared" ca="1" si="112"/>
        <v>36</v>
      </c>
      <c r="AF60" s="119">
        <f t="shared" ca="1" si="112"/>
        <v>48</v>
      </c>
      <c r="AG60" s="119">
        <f t="shared" ca="1" si="112"/>
        <v>50</v>
      </c>
      <c r="AH60" s="119">
        <f t="shared" ref="AH60:BI60" ca="1" si="113">IF(AH157&gt;=MIN(AH58,AH59),IF((AH157+1)&gt;=MAX(AH58,AH59),AH157+2,AH157+1),AH157)</f>
        <v>63</v>
      </c>
      <c r="AI60" s="119">
        <f t="shared" ca="1" si="113"/>
        <v>6</v>
      </c>
      <c r="AJ60" s="119">
        <f t="shared" ca="1" si="113"/>
        <v>13</v>
      </c>
      <c r="AK60" s="119">
        <f t="shared" ca="1" si="113"/>
        <v>49</v>
      </c>
      <c r="AL60" s="119">
        <f t="shared" ca="1" si="113"/>
        <v>72</v>
      </c>
      <c r="AM60" s="119">
        <f t="shared" ca="1" si="113"/>
        <v>59</v>
      </c>
      <c r="AN60" s="119">
        <f t="shared" ca="1" si="113"/>
        <v>29</v>
      </c>
      <c r="AO60" s="119">
        <f t="shared" ca="1" si="113"/>
        <v>6</v>
      </c>
      <c r="AP60" s="119">
        <f t="shared" ca="1" si="113"/>
        <v>75</v>
      </c>
      <c r="AQ60" s="119">
        <f t="shared" ca="1" si="113"/>
        <v>16</v>
      </c>
      <c r="AR60" s="119">
        <f t="shared" ca="1" si="113"/>
        <v>24</v>
      </c>
      <c r="AS60" s="119">
        <f t="shared" ca="1" si="113"/>
        <v>5</v>
      </c>
      <c r="AT60" s="119">
        <f t="shared" ca="1" si="113"/>
        <v>10</v>
      </c>
      <c r="AU60" s="119">
        <f t="shared" ca="1" si="113"/>
        <v>71</v>
      </c>
      <c r="AV60" s="119">
        <f t="shared" ca="1" si="113"/>
        <v>73</v>
      </c>
      <c r="AW60" s="119">
        <f t="shared" ca="1" si="113"/>
        <v>21</v>
      </c>
      <c r="AX60" s="119">
        <f t="shared" ca="1" si="113"/>
        <v>28</v>
      </c>
      <c r="AY60" s="119">
        <f t="shared" ca="1" si="113"/>
        <v>31</v>
      </c>
      <c r="AZ60" s="119">
        <f t="shared" ca="1" si="113"/>
        <v>30</v>
      </c>
      <c r="BA60" s="119">
        <f t="shared" ca="1" si="113"/>
        <v>26</v>
      </c>
      <c r="BB60" s="119">
        <f t="shared" ca="1" si="113"/>
        <v>20</v>
      </c>
      <c r="BC60" s="119">
        <f t="shared" ca="1" si="113"/>
        <v>6</v>
      </c>
      <c r="BD60" s="119">
        <f t="shared" ca="1" si="113"/>
        <v>1</v>
      </c>
      <c r="BE60" s="119">
        <f t="shared" ca="1" si="113"/>
        <v>7</v>
      </c>
      <c r="BF60" s="119">
        <f t="shared" ca="1" si="113"/>
        <v>18</v>
      </c>
      <c r="BG60" s="119">
        <f t="shared" ca="1" si="113"/>
        <v>53</v>
      </c>
      <c r="BH60" s="119">
        <f t="shared" ca="1" si="113"/>
        <v>50</v>
      </c>
      <c r="BI60" s="120">
        <f t="shared" ca="1" si="113"/>
        <v>68</v>
      </c>
    </row>
    <row r="61" spans="1:61" ht="13.15" x14ac:dyDescent="0.4">
      <c r="A61" s="116">
        <v>58</v>
      </c>
      <c r="B61" s="117">
        <f t="shared" ref="B61:AG61" ca="1" si="114">B158</f>
        <v>78</v>
      </c>
      <c r="C61" s="117">
        <f t="shared" ca="1" si="114"/>
        <v>58</v>
      </c>
      <c r="D61" s="117">
        <f t="shared" ca="1" si="114"/>
        <v>7</v>
      </c>
      <c r="E61" s="117">
        <f t="shared" ca="1" si="114"/>
        <v>38</v>
      </c>
      <c r="F61" s="117">
        <f t="shared" ca="1" si="114"/>
        <v>31</v>
      </c>
      <c r="G61" s="117">
        <f t="shared" ca="1" si="114"/>
        <v>49</v>
      </c>
      <c r="H61" s="117">
        <f t="shared" ca="1" si="114"/>
        <v>58</v>
      </c>
      <c r="I61" s="117">
        <f t="shared" ca="1" si="114"/>
        <v>68</v>
      </c>
      <c r="J61" s="117">
        <f t="shared" ca="1" si="114"/>
        <v>17</v>
      </c>
      <c r="K61" s="117">
        <f t="shared" ca="1" si="114"/>
        <v>53</v>
      </c>
      <c r="L61" s="117">
        <f t="shared" ca="1" si="114"/>
        <v>33</v>
      </c>
      <c r="M61" s="117">
        <f t="shared" ca="1" si="114"/>
        <v>52</v>
      </c>
      <c r="N61" s="117">
        <f t="shared" ca="1" si="114"/>
        <v>27</v>
      </c>
      <c r="O61" s="117">
        <f t="shared" ca="1" si="114"/>
        <v>48</v>
      </c>
      <c r="P61" s="117">
        <f t="shared" ca="1" si="114"/>
        <v>78</v>
      </c>
      <c r="Q61" s="117">
        <f t="shared" ca="1" si="114"/>
        <v>52</v>
      </c>
      <c r="R61" s="117">
        <f t="shared" ca="1" si="114"/>
        <v>46</v>
      </c>
      <c r="S61" s="117">
        <f t="shared" ca="1" si="114"/>
        <v>35</v>
      </c>
      <c r="T61" s="117">
        <f t="shared" ca="1" si="114"/>
        <v>56</v>
      </c>
      <c r="U61" s="117">
        <f t="shared" ca="1" si="114"/>
        <v>50</v>
      </c>
      <c r="V61" s="117">
        <f t="shared" ca="1" si="114"/>
        <v>66</v>
      </c>
      <c r="W61" s="117">
        <f t="shared" ca="1" si="114"/>
        <v>42</v>
      </c>
      <c r="X61" s="117">
        <f t="shared" ca="1" si="114"/>
        <v>27</v>
      </c>
      <c r="Y61" s="117">
        <f t="shared" ca="1" si="114"/>
        <v>69</v>
      </c>
      <c r="Z61" s="117">
        <f t="shared" ca="1" si="114"/>
        <v>49</v>
      </c>
      <c r="AA61" s="117">
        <f t="shared" ca="1" si="114"/>
        <v>68</v>
      </c>
      <c r="AB61" s="117">
        <f t="shared" ca="1" si="114"/>
        <v>32</v>
      </c>
      <c r="AC61" s="117">
        <f t="shared" ca="1" si="114"/>
        <v>25</v>
      </c>
      <c r="AD61" s="117">
        <f t="shared" ca="1" si="114"/>
        <v>38</v>
      </c>
      <c r="AE61" s="117">
        <f t="shared" ca="1" si="114"/>
        <v>46</v>
      </c>
      <c r="AF61" s="117">
        <f t="shared" ca="1" si="114"/>
        <v>67</v>
      </c>
      <c r="AG61" s="117">
        <f t="shared" ca="1" si="114"/>
        <v>75</v>
      </c>
      <c r="AH61" s="117">
        <f t="shared" ref="AH61:BI61" ca="1" si="115">AH158</f>
        <v>38</v>
      </c>
      <c r="AI61" s="117">
        <f t="shared" ca="1" si="115"/>
        <v>65</v>
      </c>
      <c r="AJ61" s="117">
        <f t="shared" ca="1" si="115"/>
        <v>43</v>
      </c>
      <c r="AK61" s="117">
        <f t="shared" ca="1" si="115"/>
        <v>11</v>
      </c>
      <c r="AL61" s="117">
        <f t="shared" ca="1" si="115"/>
        <v>7</v>
      </c>
      <c r="AM61" s="117">
        <f t="shared" ca="1" si="115"/>
        <v>28</v>
      </c>
      <c r="AN61" s="117">
        <f t="shared" ca="1" si="115"/>
        <v>63</v>
      </c>
      <c r="AO61" s="117">
        <f t="shared" ca="1" si="115"/>
        <v>39</v>
      </c>
      <c r="AP61" s="117">
        <f t="shared" ca="1" si="115"/>
        <v>43</v>
      </c>
      <c r="AQ61" s="117">
        <f t="shared" ca="1" si="115"/>
        <v>21</v>
      </c>
      <c r="AR61" s="117">
        <f t="shared" ca="1" si="115"/>
        <v>61</v>
      </c>
      <c r="AS61" s="117">
        <f t="shared" ca="1" si="115"/>
        <v>66</v>
      </c>
      <c r="AT61" s="117">
        <f t="shared" ca="1" si="115"/>
        <v>42</v>
      </c>
      <c r="AU61" s="117">
        <f t="shared" ca="1" si="115"/>
        <v>66</v>
      </c>
      <c r="AV61" s="117">
        <f t="shared" ca="1" si="115"/>
        <v>65</v>
      </c>
      <c r="AW61" s="117">
        <f t="shared" ca="1" si="115"/>
        <v>38</v>
      </c>
      <c r="AX61" s="117">
        <f t="shared" ca="1" si="115"/>
        <v>48</v>
      </c>
      <c r="AY61" s="117">
        <f t="shared" ca="1" si="115"/>
        <v>65</v>
      </c>
      <c r="AZ61" s="117">
        <f t="shared" ca="1" si="115"/>
        <v>80</v>
      </c>
      <c r="BA61" s="117">
        <f t="shared" ca="1" si="115"/>
        <v>20</v>
      </c>
      <c r="BB61" s="117">
        <f t="shared" ca="1" si="115"/>
        <v>51</v>
      </c>
      <c r="BC61" s="117">
        <f t="shared" ca="1" si="115"/>
        <v>4</v>
      </c>
      <c r="BD61" s="117">
        <f t="shared" ca="1" si="115"/>
        <v>36</v>
      </c>
      <c r="BE61" s="117">
        <f t="shared" ca="1" si="115"/>
        <v>38</v>
      </c>
      <c r="BF61" s="117">
        <f t="shared" ca="1" si="115"/>
        <v>75</v>
      </c>
      <c r="BG61" s="117">
        <f t="shared" ca="1" si="115"/>
        <v>59</v>
      </c>
      <c r="BH61" s="117">
        <f t="shared" ca="1" si="115"/>
        <v>71</v>
      </c>
      <c r="BI61" s="118">
        <f t="shared" ca="1" si="115"/>
        <v>17</v>
      </c>
    </row>
    <row r="62" spans="1:61" ht="13.15" x14ac:dyDescent="0.4">
      <c r="A62" s="116">
        <v>59</v>
      </c>
      <c r="B62" s="119">
        <f t="shared" ref="B62:AG62" ca="1" si="116">IF(B159&gt;=B158,B159+1,B159)</f>
        <v>41</v>
      </c>
      <c r="C62" s="119">
        <f t="shared" ca="1" si="116"/>
        <v>81</v>
      </c>
      <c r="D62" s="119">
        <f t="shared" ca="1" si="116"/>
        <v>40</v>
      </c>
      <c r="E62" s="119">
        <f t="shared" ca="1" si="116"/>
        <v>7</v>
      </c>
      <c r="F62" s="119">
        <f t="shared" ca="1" si="116"/>
        <v>8</v>
      </c>
      <c r="G62" s="119">
        <f t="shared" ca="1" si="116"/>
        <v>48</v>
      </c>
      <c r="H62" s="119">
        <f t="shared" ca="1" si="116"/>
        <v>49</v>
      </c>
      <c r="I62" s="119">
        <f t="shared" ca="1" si="116"/>
        <v>30</v>
      </c>
      <c r="J62" s="119">
        <f t="shared" ca="1" si="116"/>
        <v>31</v>
      </c>
      <c r="K62" s="119">
        <f t="shared" ca="1" si="116"/>
        <v>73</v>
      </c>
      <c r="L62" s="119">
        <f t="shared" ca="1" si="116"/>
        <v>51</v>
      </c>
      <c r="M62" s="119">
        <f t="shared" ca="1" si="116"/>
        <v>41</v>
      </c>
      <c r="N62" s="119">
        <f t="shared" ca="1" si="116"/>
        <v>64</v>
      </c>
      <c r="O62" s="119">
        <f t="shared" ca="1" si="116"/>
        <v>5</v>
      </c>
      <c r="P62" s="119">
        <f t="shared" ca="1" si="116"/>
        <v>75</v>
      </c>
      <c r="Q62" s="119">
        <f t="shared" ca="1" si="116"/>
        <v>46</v>
      </c>
      <c r="R62" s="119">
        <f t="shared" ca="1" si="116"/>
        <v>67</v>
      </c>
      <c r="S62" s="119">
        <f t="shared" ca="1" si="116"/>
        <v>14</v>
      </c>
      <c r="T62" s="119">
        <f t="shared" ca="1" si="116"/>
        <v>34</v>
      </c>
      <c r="U62" s="119">
        <f t="shared" ca="1" si="116"/>
        <v>12</v>
      </c>
      <c r="V62" s="119">
        <f t="shared" ca="1" si="116"/>
        <v>80</v>
      </c>
      <c r="W62" s="119">
        <f t="shared" ca="1" si="116"/>
        <v>16</v>
      </c>
      <c r="X62" s="119">
        <f t="shared" ca="1" si="116"/>
        <v>40</v>
      </c>
      <c r="Y62" s="119">
        <f t="shared" ca="1" si="116"/>
        <v>39</v>
      </c>
      <c r="Z62" s="119">
        <f t="shared" ca="1" si="116"/>
        <v>61</v>
      </c>
      <c r="AA62" s="119">
        <f t="shared" ca="1" si="116"/>
        <v>49</v>
      </c>
      <c r="AB62" s="119">
        <f t="shared" ca="1" si="116"/>
        <v>29</v>
      </c>
      <c r="AC62" s="119">
        <f t="shared" ca="1" si="116"/>
        <v>32</v>
      </c>
      <c r="AD62" s="119">
        <f t="shared" ca="1" si="116"/>
        <v>46</v>
      </c>
      <c r="AE62" s="119">
        <f t="shared" ca="1" si="116"/>
        <v>24</v>
      </c>
      <c r="AF62" s="119">
        <f t="shared" ca="1" si="116"/>
        <v>74</v>
      </c>
      <c r="AG62" s="119">
        <f t="shared" ca="1" si="116"/>
        <v>40</v>
      </c>
      <c r="AH62" s="119">
        <f t="shared" ref="AH62:BI62" ca="1" si="117">IF(AH159&gt;=AH158,AH159+1,AH159)</f>
        <v>76</v>
      </c>
      <c r="AI62" s="119">
        <f t="shared" ca="1" si="117"/>
        <v>45</v>
      </c>
      <c r="AJ62" s="119">
        <f t="shared" ca="1" si="117"/>
        <v>56</v>
      </c>
      <c r="AK62" s="119">
        <f t="shared" ca="1" si="117"/>
        <v>4</v>
      </c>
      <c r="AL62" s="119">
        <f t="shared" ca="1" si="117"/>
        <v>68</v>
      </c>
      <c r="AM62" s="119">
        <f t="shared" ca="1" si="117"/>
        <v>38</v>
      </c>
      <c r="AN62" s="119">
        <f t="shared" ca="1" si="117"/>
        <v>12</v>
      </c>
      <c r="AO62" s="119">
        <f t="shared" ca="1" si="117"/>
        <v>12</v>
      </c>
      <c r="AP62" s="119">
        <f t="shared" ca="1" si="117"/>
        <v>6</v>
      </c>
      <c r="AQ62" s="119">
        <f t="shared" ca="1" si="117"/>
        <v>10</v>
      </c>
      <c r="AR62" s="119">
        <f t="shared" ca="1" si="117"/>
        <v>20</v>
      </c>
      <c r="AS62" s="119">
        <f t="shared" ca="1" si="117"/>
        <v>50</v>
      </c>
      <c r="AT62" s="119">
        <f t="shared" ca="1" si="117"/>
        <v>78</v>
      </c>
      <c r="AU62" s="119">
        <f t="shared" ca="1" si="117"/>
        <v>79</v>
      </c>
      <c r="AV62" s="119">
        <f t="shared" ca="1" si="117"/>
        <v>73</v>
      </c>
      <c r="AW62" s="119">
        <f t="shared" ca="1" si="117"/>
        <v>25</v>
      </c>
      <c r="AX62" s="119">
        <f t="shared" ca="1" si="117"/>
        <v>23</v>
      </c>
      <c r="AY62" s="119">
        <f t="shared" ca="1" si="117"/>
        <v>35</v>
      </c>
      <c r="AZ62" s="119">
        <f t="shared" ca="1" si="117"/>
        <v>74</v>
      </c>
      <c r="BA62" s="119">
        <f t="shared" ca="1" si="117"/>
        <v>47</v>
      </c>
      <c r="BB62" s="119">
        <f t="shared" ca="1" si="117"/>
        <v>80</v>
      </c>
      <c r="BC62" s="119">
        <f t="shared" ca="1" si="117"/>
        <v>53</v>
      </c>
      <c r="BD62" s="119">
        <f t="shared" ca="1" si="117"/>
        <v>52</v>
      </c>
      <c r="BE62" s="119">
        <f t="shared" ca="1" si="117"/>
        <v>15</v>
      </c>
      <c r="BF62" s="119">
        <f t="shared" ca="1" si="117"/>
        <v>23</v>
      </c>
      <c r="BG62" s="119">
        <f t="shared" ca="1" si="117"/>
        <v>76</v>
      </c>
      <c r="BH62" s="119">
        <f t="shared" ca="1" si="117"/>
        <v>25</v>
      </c>
      <c r="BI62" s="120">
        <f t="shared" ca="1" si="117"/>
        <v>11</v>
      </c>
    </row>
    <row r="63" spans="1:61" ht="13.15" x14ac:dyDescent="0.4">
      <c r="A63" s="116">
        <v>60</v>
      </c>
      <c r="B63" s="117">
        <f t="shared" ref="B63:AG63" ca="1" si="118">IF(B160&gt;=MIN(B61,B62),IF((B160+1)&gt;=MAX(B61,B62),B160+2,B160+1),B160)</f>
        <v>11</v>
      </c>
      <c r="C63" s="117">
        <f t="shared" ca="1" si="118"/>
        <v>15</v>
      </c>
      <c r="D63" s="117">
        <f t="shared" ca="1" si="118"/>
        <v>76</v>
      </c>
      <c r="E63" s="117">
        <f t="shared" ca="1" si="118"/>
        <v>63</v>
      </c>
      <c r="F63" s="117">
        <f t="shared" ca="1" si="118"/>
        <v>7</v>
      </c>
      <c r="G63" s="117">
        <f t="shared" ca="1" si="118"/>
        <v>54</v>
      </c>
      <c r="H63" s="117">
        <f t="shared" ca="1" si="118"/>
        <v>56</v>
      </c>
      <c r="I63" s="117">
        <f t="shared" ca="1" si="118"/>
        <v>80</v>
      </c>
      <c r="J63" s="117">
        <f t="shared" ca="1" si="118"/>
        <v>3</v>
      </c>
      <c r="K63" s="117">
        <f t="shared" ca="1" si="118"/>
        <v>7</v>
      </c>
      <c r="L63" s="117">
        <f t="shared" ca="1" si="118"/>
        <v>11</v>
      </c>
      <c r="M63" s="117">
        <f t="shared" ca="1" si="118"/>
        <v>23</v>
      </c>
      <c r="N63" s="117">
        <f t="shared" ca="1" si="118"/>
        <v>44</v>
      </c>
      <c r="O63" s="117">
        <f t="shared" ca="1" si="118"/>
        <v>54</v>
      </c>
      <c r="P63" s="117">
        <f t="shared" ca="1" si="118"/>
        <v>28</v>
      </c>
      <c r="Q63" s="117">
        <f t="shared" ca="1" si="118"/>
        <v>36</v>
      </c>
      <c r="R63" s="117">
        <f t="shared" ca="1" si="118"/>
        <v>49</v>
      </c>
      <c r="S63" s="117">
        <f t="shared" ca="1" si="118"/>
        <v>57</v>
      </c>
      <c r="T63" s="117">
        <f t="shared" ca="1" si="118"/>
        <v>30</v>
      </c>
      <c r="U63" s="117">
        <f t="shared" ca="1" si="118"/>
        <v>29</v>
      </c>
      <c r="V63" s="117">
        <f t="shared" ca="1" si="118"/>
        <v>57</v>
      </c>
      <c r="W63" s="117">
        <f t="shared" ca="1" si="118"/>
        <v>29</v>
      </c>
      <c r="X63" s="117">
        <f t="shared" ca="1" si="118"/>
        <v>19</v>
      </c>
      <c r="Y63" s="117">
        <f t="shared" ca="1" si="118"/>
        <v>5</v>
      </c>
      <c r="Z63" s="117">
        <f t="shared" ca="1" si="118"/>
        <v>12</v>
      </c>
      <c r="AA63" s="117">
        <f t="shared" ca="1" si="118"/>
        <v>41</v>
      </c>
      <c r="AB63" s="117">
        <f t="shared" ca="1" si="118"/>
        <v>27</v>
      </c>
      <c r="AC63" s="117">
        <f t="shared" ca="1" si="118"/>
        <v>18</v>
      </c>
      <c r="AD63" s="117">
        <f t="shared" ca="1" si="118"/>
        <v>81</v>
      </c>
      <c r="AE63" s="117">
        <f t="shared" ca="1" si="118"/>
        <v>43</v>
      </c>
      <c r="AF63" s="117">
        <f t="shared" ca="1" si="118"/>
        <v>69</v>
      </c>
      <c r="AG63" s="117">
        <f t="shared" ca="1" si="118"/>
        <v>64</v>
      </c>
      <c r="AH63" s="117">
        <f t="shared" ref="AH63:BI63" ca="1" si="119">IF(AH160&gt;=MIN(AH61,AH62),IF((AH160+1)&gt;=MAX(AH61,AH62),AH160+2,AH160+1),AH160)</f>
        <v>11</v>
      </c>
      <c r="AI63" s="117">
        <f t="shared" ca="1" si="119"/>
        <v>63</v>
      </c>
      <c r="AJ63" s="117">
        <f t="shared" ca="1" si="119"/>
        <v>33</v>
      </c>
      <c r="AK63" s="117">
        <f t="shared" ca="1" si="119"/>
        <v>51</v>
      </c>
      <c r="AL63" s="117">
        <f t="shared" ca="1" si="119"/>
        <v>1</v>
      </c>
      <c r="AM63" s="117">
        <f t="shared" ca="1" si="119"/>
        <v>44</v>
      </c>
      <c r="AN63" s="117">
        <f t="shared" ca="1" si="119"/>
        <v>37</v>
      </c>
      <c r="AO63" s="117">
        <f t="shared" ca="1" si="119"/>
        <v>52</v>
      </c>
      <c r="AP63" s="117">
        <f t="shared" ca="1" si="119"/>
        <v>60</v>
      </c>
      <c r="AQ63" s="117">
        <f t="shared" ca="1" si="119"/>
        <v>3</v>
      </c>
      <c r="AR63" s="117">
        <f t="shared" ca="1" si="119"/>
        <v>22</v>
      </c>
      <c r="AS63" s="117">
        <f t="shared" ca="1" si="119"/>
        <v>22</v>
      </c>
      <c r="AT63" s="117">
        <f t="shared" ca="1" si="119"/>
        <v>39</v>
      </c>
      <c r="AU63" s="117">
        <f t="shared" ca="1" si="119"/>
        <v>74</v>
      </c>
      <c r="AV63" s="117">
        <f t="shared" ca="1" si="119"/>
        <v>5</v>
      </c>
      <c r="AW63" s="117">
        <f t="shared" ca="1" si="119"/>
        <v>77</v>
      </c>
      <c r="AX63" s="117">
        <f t="shared" ca="1" si="119"/>
        <v>58</v>
      </c>
      <c r="AY63" s="117">
        <f t="shared" ca="1" si="119"/>
        <v>15</v>
      </c>
      <c r="AZ63" s="117">
        <f t="shared" ca="1" si="119"/>
        <v>63</v>
      </c>
      <c r="BA63" s="117">
        <f t="shared" ca="1" si="119"/>
        <v>54</v>
      </c>
      <c r="BB63" s="117">
        <f t="shared" ca="1" si="119"/>
        <v>2</v>
      </c>
      <c r="BC63" s="117">
        <f t="shared" ca="1" si="119"/>
        <v>22</v>
      </c>
      <c r="BD63" s="117">
        <f t="shared" ca="1" si="119"/>
        <v>16</v>
      </c>
      <c r="BE63" s="117">
        <f t="shared" ca="1" si="119"/>
        <v>64</v>
      </c>
      <c r="BF63" s="117">
        <f t="shared" ca="1" si="119"/>
        <v>48</v>
      </c>
      <c r="BG63" s="117">
        <f t="shared" ca="1" si="119"/>
        <v>47</v>
      </c>
      <c r="BH63" s="117">
        <f t="shared" ca="1" si="119"/>
        <v>37</v>
      </c>
      <c r="BI63" s="118">
        <f t="shared" ca="1" si="119"/>
        <v>20</v>
      </c>
    </row>
    <row r="64" spans="1:61" ht="13.15" x14ac:dyDescent="0.4">
      <c r="A64" s="116">
        <v>61</v>
      </c>
      <c r="B64" s="119">
        <f t="shared" ref="B64:AG64" ca="1" si="120">B161</f>
        <v>1</v>
      </c>
      <c r="C64" s="119">
        <f t="shared" ca="1" si="120"/>
        <v>28</v>
      </c>
      <c r="D64" s="119">
        <f t="shared" ca="1" si="120"/>
        <v>77</v>
      </c>
      <c r="E64" s="119">
        <f t="shared" ca="1" si="120"/>
        <v>42</v>
      </c>
      <c r="F64" s="119">
        <f t="shared" ca="1" si="120"/>
        <v>52</v>
      </c>
      <c r="G64" s="119">
        <f t="shared" ca="1" si="120"/>
        <v>28</v>
      </c>
      <c r="H64" s="119">
        <f t="shared" ca="1" si="120"/>
        <v>65</v>
      </c>
      <c r="I64" s="119">
        <f t="shared" ca="1" si="120"/>
        <v>75</v>
      </c>
      <c r="J64" s="119">
        <f t="shared" ca="1" si="120"/>
        <v>1</v>
      </c>
      <c r="K64" s="119">
        <f t="shared" ca="1" si="120"/>
        <v>28</v>
      </c>
      <c r="L64" s="119">
        <f t="shared" ca="1" si="120"/>
        <v>70</v>
      </c>
      <c r="M64" s="119">
        <f t="shared" ca="1" si="120"/>
        <v>56</v>
      </c>
      <c r="N64" s="119">
        <f t="shared" ca="1" si="120"/>
        <v>21</v>
      </c>
      <c r="O64" s="119">
        <f t="shared" ca="1" si="120"/>
        <v>6</v>
      </c>
      <c r="P64" s="119">
        <f t="shared" ca="1" si="120"/>
        <v>33</v>
      </c>
      <c r="Q64" s="119">
        <f t="shared" ca="1" si="120"/>
        <v>79</v>
      </c>
      <c r="R64" s="119">
        <f t="shared" ca="1" si="120"/>
        <v>28</v>
      </c>
      <c r="S64" s="119">
        <f t="shared" ca="1" si="120"/>
        <v>1</v>
      </c>
      <c r="T64" s="119">
        <f t="shared" ca="1" si="120"/>
        <v>53</v>
      </c>
      <c r="U64" s="119">
        <f t="shared" ca="1" si="120"/>
        <v>50</v>
      </c>
      <c r="V64" s="119">
        <f t="shared" ca="1" si="120"/>
        <v>77</v>
      </c>
      <c r="W64" s="119">
        <f t="shared" ca="1" si="120"/>
        <v>65</v>
      </c>
      <c r="X64" s="119">
        <f t="shared" ca="1" si="120"/>
        <v>67</v>
      </c>
      <c r="Y64" s="119">
        <f t="shared" ca="1" si="120"/>
        <v>4</v>
      </c>
      <c r="Z64" s="119">
        <f t="shared" ca="1" si="120"/>
        <v>46</v>
      </c>
      <c r="AA64" s="119">
        <f t="shared" ca="1" si="120"/>
        <v>9</v>
      </c>
      <c r="AB64" s="119">
        <f t="shared" ca="1" si="120"/>
        <v>59</v>
      </c>
      <c r="AC64" s="119">
        <f t="shared" ca="1" si="120"/>
        <v>50</v>
      </c>
      <c r="AD64" s="119">
        <f t="shared" ca="1" si="120"/>
        <v>7</v>
      </c>
      <c r="AE64" s="119">
        <f t="shared" ca="1" si="120"/>
        <v>58</v>
      </c>
      <c r="AF64" s="119">
        <f t="shared" ca="1" si="120"/>
        <v>54</v>
      </c>
      <c r="AG64" s="119">
        <f t="shared" ca="1" si="120"/>
        <v>79</v>
      </c>
      <c r="AH64" s="119">
        <f t="shared" ref="AH64:BI64" ca="1" si="121">AH161</f>
        <v>31</v>
      </c>
      <c r="AI64" s="119">
        <f t="shared" ca="1" si="121"/>
        <v>51</v>
      </c>
      <c r="AJ64" s="119">
        <f t="shared" ca="1" si="121"/>
        <v>68</v>
      </c>
      <c r="AK64" s="119">
        <f t="shared" ca="1" si="121"/>
        <v>14</v>
      </c>
      <c r="AL64" s="119">
        <f t="shared" ca="1" si="121"/>
        <v>6</v>
      </c>
      <c r="AM64" s="119">
        <f t="shared" ca="1" si="121"/>
        <v>49</v>
      </c>
      <c r="AN64" s="119">
        <f t="shared" ca="1" si="121"/>
        <v>29</v>
      </c>
      <c r="AO64" s="119">
        <f t="shared" ca="1" si="121"/>
        <v>79</v>
      </c>
      <c r="AP64" s="119">
        <f t="shared" ca="1" si="121"/>
        <v>61</v>
      </c>
      <c r="AQ64" s="119">
        <f t="shared" ca="1" si="121"/>
        <v>48</v>
      </c>
      <c r="AR64" s="119">
        <f t="shared" ca="1" si="121"/>
        <v>41</v>
      </c>
      <c r="AS64" s="119">
        <f t="shared" ca="1" si="121"/>
        <v>59</v>
      </c>
      <c r="AT64" s="119">
        <f t="shared" ca="1" si="121"/>
        <v>73</v>
      </c>
      <c r="AU64" s="119">
        <f t="shared" ca="1" si="121"/>
        <v>39</v>
      </c>
      <c r="AV64" s="119">
        <f t="shared" ca="1" si="121"/>
        <v>20</v>
      </c>
      <c r="AW64" s="119">
        <f t="shared" ca="1" si="121"/>
        <v>10</v>
      </c>
      <c r="AX64" s="119">
        <f t="shared" ca="1" si="121"/>
        <v>75</v>
      </c>
      <c r="AY64" s="119">
        <f t="shared" ca="1" si="121"/>
        <v>9</v>
      </c>
      <c r="AZ64" s="119">
        <f t="shared" ca="1" si="121"/>
        <v>21</v>
      </c>
      <c r="BA64" s="119">
        <f t="shared" ca="1" si="121"/>
        <v>73</v>
      </c>
      <c r="BB64" s="119">
        <f t="shared" ca="1" si="121"/>
        <v>57</v>
      </c>
      <c r="BC64" s="119">
        <f t="shared" ca="1" si="121"/>
        <v>24</v>
      </c>
      <c r="BD64" s="119">
        <f t="shared" ca="1" si="121"/>
        <v>36</v>
      </c>
      <c r="BE64" s="119">
        <f t="shared" ca="1" si="121"/>
        <v>3</v>
      </c>
      <c r="BF64" s="119">
        <f t="shared" ca="1" si="121"/>
        <v>36</v>
      </c>
      <c r="BG64" s="119">
        <f t="shared" ca="1" si="121"/>
        <v>67</v>
      </c>
      <c r="BH64" s="119">
        <f t="shared" ca="1" si="121"/>
        <v>36</v>
      </c>
      <c r="BI64" s="120">
        <f t="shared" ca="1" si="121"/>
        <v>31</v>
      </c>
    </row>
    <row r="65" spans="1:61" ht="13.15" x14ac:dyDescent="0.4">
      <c r="A65" s="116">
        <v>62</v>
      </c>
      <c r="B65" s="117">
        <f t="shared" ref="B65:AG65" ca="1" si="122">IF(B162&gt;=B161,B162+1,B162)</f>
        <v>31</v>
      </c>
      <c r="C65" s="117">
        <f t="shared" ca="1" si="122"/>
        <v>59</v>
      </c>
      <c r="D65" s="117">
        <f t="shared" ca="1" si="122"/>
        <v>9</v>
      </c>
      <c r="E65" s="117">
        <f t="shared" ca="1" si="122"/>
        <v>13</v>
      </c>
      <c r="F65" s="117">
        <f t="shared" ca="1" si="122"/>
        <v>76</v>
      </c>
      <c r="G65" s="117">
        <f t="shared" ca="1" si="122"/>
        <v>67</v>
      </c>
      <c r="H65" s="117">
        <f t="shared" ca="1" si="122"/>
        <v>23</v>
      </c>
      <c r="I65" s="117">
        <f t="shared" ca="1" si="122"/>
        <v>2</v>
      </c>
      <c r="J65" s="117">
        <f t="shared" ca="1" si="122"/>
        <v>68</v>
      </c>
      <c r="K65" s="117">
        <f t="shared" ca="1" si="122"/>
        <v>75</v>
      </c>
      <c r="L65" s="117">
        <f t="shared" ca="1" si="122"/>
        <v>76</v>
      </c>
      <c r="M65" s="117">
        <f t="shared" ca="1" si="122"/>
        <v>66</v>
      </c>
      <c r="N65" s="117">
        <f t="shared" ca="1" si="122"/>
        <v>23</v>
      </c>
      <c r="O65" s="117">
        <f t="shared" ca="1" si="122"/>
        <v>62</v>
      </c>
      <c r="P65" s="117">
        <f t="shared" ca="1" si="122"/>
        <v>41</v>
      </c>
      <c r="Q65" s="117">
        <f t="shared" ca="1" si="122"/>
        <v>54</v>
      </c>
      <c r="R65" s="117">
        <f t="shared" ca="1" si="122"/>
        <v>56</v>
      </c>
      <c r="S65" s="117">
        <f t="shared" ca="1" si="122"/>
        <v>71</v>
      </c>
      <c r="T65" s="117">
        <f t="shared" ca="1" si="122"/>
        <v>52</v>
      </c>
      <c r="U65" s="117">
        <f t="shared" ca="1" si="122"/>
        <v>62</v>
      </c>
      <c r="V65" s="117">
        <f t="shared" ca="1" si="122"/>
        <v>10</v>
      </c>
      <c r="W65" s="117">
        <f t="shared" ca="1" si="122"/>
        <v>40</v>
      </c>
      <c r="X65" s="117">
        <f t="shared" ca="1" si="122"/>
        <v>16</v>
      </c>
      <c r="Y65" s="117">
        <f t="shared" ca="1" si="122"/>
        <v>67</v>
      </c>
      <c r="Z65" s="117">
        <f t="shared" ca="1" si="122"/>
        <v>44</v>
      </c>
      <c r="AA65" s="117">
        <f t="shared" ca="1" si="122"/>
        <v>45</v>
      </c>
      <c r="AB65" s="117">
        <f t="shared" ca="1" si="122"/>
        <v>79</v>
      </c>
      <c r="AC65" s="117">
        <f t="shared" ca="1" si="122"/>
        <v>75</v>
      </c>
      <c r="AD65" s="117">
        <f t="shared" ca="1" si="122"/>
        <v>42</v>
      </c>
      <c r="AE65" s="117">
        <f t="shared" ca="1" si="122"/>
        <v>70</v>
      </c>
      <c r="AF65" s="117">
        <f t="shared" ca="1" si="122"/>
        <v>15</v>
      </c>
      <c r="AG65" s="117">
        <f t="shared" ca="1" si="122"/>
        <v>73</v>
      </c>
      <c r="AH65" s="117">
        <f t="shared" ref="AH65:BI65" ca="1" si="123">IF(AH162&gt;=AH161,AH162+1,AH162)</f>
        <v>32</v>
      </c>
      <c r="AI65" s="117">
        <f t="shared" ca="1" si="123"/>
        <v>69</v>
      </c>
      <c r="AJ65" s="117">
        <f t="shared" ca="1" si="123"/>
        <v>52</v>
      </c>
      <c r="AK65" s="117">
        <f t="shared" ca="1" si="123"/>
        <v>64</v>
      </c>
      <c r="AL65" s="117">
        <f t="shared" ca="1" si="123"/>
        <v>51</v>
      </c>
      <c r="AM65" s="117">
        <f t="shared" ca="1" si="123"/>
        <v>30</v>
      </c>
      <c r="AN65" s="117">
        <f t="shared" ca="1" si="123"/>
        <v>46</v>
      </c>
      <c r="AO65" s="117">
        <f t="shared" ca="1" si="123"/>
        <v>67</v>
      </c>
      <c r="AP65" s="117">
        <f t="shared" ca="1" si="123"/>
        <v>64</v>
      </c>
      <c r="AQ65" s="117">
        <f t="shared" ca="1" si="123"/>
        <v>14</v>
      </c>
      <c r="AR65" s="117">
        <f t="shared" ca="1" si="123"/>
        <v>7</v>
      </c>
      <c r="AS65" s="117">
        <f t="shared" ca="1" si="123"/>
        <v>1</v>
      </c>
      <c r="AT65" s="117">
        <f t="shared" ca="1" si="123"/>
        <v>63</v>
      </c>
      <c r="AU65" s="117">
        <f t="shared" ca="1" si="123"/>
        <v>78</v>
      </c>
      <c r="AV65" s="117">
        <f t="shared" ca="1" si="123"/>
        <v>34</v>
      </c>
      <c r="AW65" s="117">
        <f t="shared" ca="1" si="123"/>
        <v>47</v>
      </c>
      <c r="AX65" s="117">
        <f t="shared" ca="1" si="123"/>
        <v>77</v>
      </c>
      <c r="AY65" s="117">
        <f t="shared" ca="1" si="123"/>
        <v>11</v>
      </c>
      <c r="AZ65" s="117">
        <f t="shared" ca="1" si="123"/>
        <v>1</v>
      </c>
      <c r="BA65" s="117">
        <f t="shared" ca="1" si="123"/>
        <v>80</v>
      </c>
      <c r="BB65" s="117">
        <f t="shared" ca="1" si="123"/>
        <v>59</v>
      </c>
      <c r="BC65" s="117">
        <f t="shared" ca="1" si="123"/>
        <v>27</v>
      </c>
      <c r="BD65" s="117">
        <f t="shared" ca="1" si="123"/>
        <v>54</v>
      </c>
      <c r="BE65" s="117">
        <f t="shared" ca="1" si="123"/>
        <v>42</v>
      </c>
      <c r="BF65" s="117">
        <f t="shared" ca="1" si="123"/>
        <v>35</v>
      </c>
      <c r="BG65" s="117">
        <f t="shared" ca="1" si="123"/>
        <v>40</v>
      </c>
      <c r="BH65" s="117">
        <f t="shared" ca="1" si="123"/>
        <v>7</v>
      </c>
      <c r="BI65" s="118">
        <f t="shared" ca="1" si="123"/>
        <v>18</v>
      </c>
    </row>
    <row r="66" spans="1:61" ht="13.15" x14ac:dyDescent="0.4">
      <c r="A66" s="116">
        <v>63</v>
      </c>
      <c r="B66" s="119">
        <f t="shared" ref="B66:AG66" ca="1" si="124">IF(B163&gt;=MIN(B64,B65),IF((B163+1)&gt;=MAX(B64,B65),B163+2,B163+1),B163)</f>
        <v>77</v>
      </c>
      <c r="C66" s="119">
        <f t="shared" ca="1" si="124"/>
        <v>48</v>
      </c>
      <c r="D66" s="119">
        <f t="shared" ca="1" si="124"/>
        <v>26</v>
      </c>
      <c r="E66" s="119">
        <f t="shared" ca="1" si="124"/>
        <v>60</v>
      </c>
      <c r="F66" s="119">
        <f t="shared" ca="1" si="124"/>
        <v>40</v>
      </c>
      <c r="G66" s="119">
        <f t="shared" ca="1" si="124"/>
        <v>43</v>
      </c>
      <c r="H66" s="119">
        <f t="shared" ca="1" si="124"/>
        <v>37</v>
      </c>
      <c r="I66" s="119">
        <f t="shared" ca="1" si="124"/>
        <v>17</v>
      </c>
      <c r="J66" s="119">
        <f t="shared" ca="1" si="124"/>
        <v>77</v>
      </c>
      <c r="K66" s="119">
        <f t="shared" ca="1" si="124"/>
        <v>39</v>
      </c>
      <c r="L66" s="119">
        <f t="shared" ca="1" si="124"/>
        <v>52</v>
      </c>
      <c r="M66" s="119">
        <f t="shared" ca="1" si="124"/>
        <v>74</v>
      </c>
      <c r="N66" s="119">
        <f t="shared" ca="1" si="124"/>
        <v>81</v>
      </c>
      <c r="O66" s="119">
        <f t="shared" ca="1" si="124"/>
        <v>19</v>
      </c>
      <c r="P66" s="119">
        <f t="shared" ca="1" si="124"/>
        <v>5</v>
      </c>
      <c r="Q66" s="119">
        <f t="shared" ca="1" si="124"/>
        <v>43</v>
      </c>
      <c r="R66" s="119">
        <f t="shared" ca="1" si="124"/>
        <v>42</v>
      </c>
      <c r="S66" s="119">
        <f t="shared" ca="1" si="124"/>
        <v>9</v>
      </c>
      <c r="T66" s="119">
        <f t="shared" ca="1" si="124"/>
        <v>66</v>
      </c>
      <c r="U66" s="119">
        <f t="shared" ca="1" si="124"/>
        <v>35</v>
      </c>
      <c r="V66" s="119">
        <f t="shared" ca="1" si="124"/>
        <v>15</v>
      </c>
      <c r="W66" s="119">
        <f t="shared" ca="1" si="124"/>
        <v>67</v>
      </c>
      <c r="X66" s="119">
        <f t="shared" ca="1" si="124"/>
        <v>72</v>
      </c>
      <c r="Y66" s="119">
        <f t="shared" ca="1" si="124"/>
        <v>62</v>
      </c>
      <c r="Z66" s="119">
        <f t="shared" ca="1" si="124"/>
        <v>26</v>
      </c>
      <c r="AA66" s="119">
        <f t="shared" ca="1" si="124"/>
        <v>69</v>
      </c>
      <c r="AB66" s="119">
        <f t="shared" ca="1" si="124"/>
        <v>48</v>
      </c>
      <c r="AC66" s="119">
        <f t="shared" ca="1" si="124"/>
        <v>38</v>
      </c>
      <c r="AD66" s="119">
        <f t="shared" ca="1" si="124"/>
        <v>75</v>
      </c>
      <c r="AE66" s="119">
        <f t="shared" ca="1" si="124"/>
        <v>24</v>
      </c>
      <c r="AF66" s="119">
        <f t="shared" ca="1" si="124"/>
        <v>70</v>
      </c>
      <c r="AG66" s="119">
        <f t="shared" ca="1" si="124"/>
        <v>16</v>
      </c>
      <c r="AH66" s="119">
        <f t="shared" ref="AH66:BI66" ca="1" si="125">IF(AH163&gt;=MIN(AH64,AH65),IF((AH163+1)&gt;=MAX(AH64,AH65),AH163+2,AH163+1),AH163)</f>
        <v>26</v>
      </c>
      <c r="AI66" s="119">
        <f t="shared" ca="1" si="125"/>
        <v>71</v>
      </c>
      <c r="AJ66" s="119">
        <f t="shared" ca="1" si="125"/>
        <v>55</v>
      </c>
      <c r="AK66" s="119">
        <f t="shared" ca="1" si="125"/>
        <v>69</v>
      </c>
      <c r="AL66" s="119">
        <f t="shared" ca="1" si="125"/>
        <v>43</v>
      </c>
      <c r="AM66" s="119">
        <f t="shared" ca="1" si="125"/>
        <v>9</v>
      </c>
      <c r="AN66" s="119">
        <f t="shared" ca="1" si="125"/>
        <v>72</v>
      </c>
      <c r="AO66" s="119">
        <f t="shared" ca="1" si="125"/>
        <v>19</v>
      </c>
      <c r="AP66" s="119">
        <f t="shared" ca="1" si="125"/>
        <v>72</v>
      </c>
      <c r="AQ66" s="119">
        <f t="shared" ca="1" si="125"/>
        <v>28</v>
      </c>
      <c r="AR66" s="119">
        <f t="shared" ca="1" si="125"/>
        <v>21</v>
      </c>
      <c r="AS66" s="119">
        <f t="shared" ca="1" si="125"/>
        <v>21</v>
      </c>
      <c r="AT66" s="119">
        <f t="shared" ca="1" si="125"/>
        <v>10</v>
      </c>
      <c r="AU66" s="119">
        <f t="shared" ca="1" si="125"/>
        <v>43</v>
      </c>
      <c r="AV66" s="119">
        <f t="shared" ca="1" si="125"/>
        <v>9</v>
      </c>
      <c r="AW66" s="119">
        <f t="shared" ca="1" si="125"/>
        <v>7</v>
      </c>
      <c r="AX66" s="119">
        <f t="shared" ca="1" si="125"/>
        <v>13</v>
      </c>
      <c r="AY66" s="119">
        <f t="shared" ca="1" si="125"/>
        <v>71</v>
      </c>
      <c r="AZ66" s="119">
        <f t="shared" ca="1" si="125"/>
        <v>45</v>
      </c>
      <c r="BA66" s="119">
        <f t="shared" ca="1" si="125"/>
        <v>19</v>
      </c>
      <c r="BB66" s="119">
        <f t="shared" ca="1" si="125"/>
        <v>63</v>
      </c>
      <c r="BC66" s="119">
        <f t="shared" ca="1" si="125"/>
        <v>26</v>
      </c>
      <c r="BD66" s="119">
        <f t="shared" ca="1" si="125"/>
        <v>64</v>
      </c>
      <c r="BE66" s="119">
        <f t="shared" ca="1" si="125"/>
        <v>24</v>
      </c>
      <c r="BF66" s="119">
        <f t="shared" ca="1" si="125"/>
        <v>81</v>
      </c>
      <c r="BG66" s="119">
        <f t="shared" ca="1" si="125"/>
        <v>2</v>
      </c>
      <c r="BH66" s="119">
        <f t="shared" ca="1" si="125"/>
        <v>38</v>
      </c>
      <c r="BI66" s="120">
        <f t="shared" ca="1" si="125"/>
        <v>64</v>
      </c>
    </row>
    <row r="67" spans="1:61" ht="13.15" x14ac:dyDescent="0.4">
      <c r="A67" s="116">
        <v>64</v>
      </c>
      <c r="B67" s="117">
        <f t="shared" ref="B67:AG67" ca="1" si="126">B164</f>
        <v>68</v>
      </c>
      <c r="C67" s="117">
        <f t="shared" ca="1" si="126"/>
        <v>37</v>
      </c>
      <c r="D67" s="117">
        <f t="shared" ca="1" si="126"/>
        <v>18</v>
      </c>
      <c r="E67" s="117">
        <f t="shared" ca="1" si="126"/>
        <v>74</v>
      </c>
      <c r="F67" s="117">
        <f t="shared" ca="1" si="126"/>
        <v>49</v>
      </c>
      <c r="G67" s="117">
        <f t="shared" ca="1" si="126"/>
        <v>6</v>
      </c>
      <c r="H67" s="117">
        <f t="shared" ca="1" si="126"/>
        <v>1</v>
      </c>
      <c r="I67" s="117">
        <f t="shared" ca="1" si="126"/>
        <v>33</v>
      </c>
      <c r="J67" s="117">
        <f t="shared" ca="1" si="126"/>
        <v>65</v>
      </c>
      <c r="K67" s="117">
        <f t="shared" ca="1" si="126"/>
        <v>33</v>
      </c>
      <c r="L67" s="117">
        <f t="shared" ca="1" si="126"/>
        <v>9</v>
      </c>
      <c r="M67" s="117">
        <f t="shared" ca="1" si="126"/>
        <v>12</v>
      </c>
      <c r="N67" s="117">
        <f t="shared" ca="1" si="126"/>
        <v>15</v>
      </c>
      <c r="O67" s="117">
        <f t="shared" ca="1" si="126"/>
        <v>35</v>
      </c>
      <c r="P67" s="117">
        <f t="shared" ca="1" si="126"/>
        <v>52</v>
      </c>
      <c r="Q67" s="117">
        <f t="shared" ca="1" si="126"/>
        <v>65</v>
      </c>
      <c r="R67" s="117">
        <f t="shared" ca="1" si="126"/>
        <v>63</v>
      </c>
      <c r="S67" s="117">
        <f t="shared" ca="1" si="126"/>
        <v>42</v>
      </c>
      <c r="T67" s="117">
        <f t="shared" ca="1" si="126"/>
        <v>18</v>
      </c>
      <c r="U67" s="117">
        <f t="shared" ca="1" si="126"/>
        <v>73</v>
      </c>
      <c r="V67" s="117">
        <f t="shared" ca="1" si="126"/>
        <v>71</v>
      </c>
      <c r="W67" s="117">
        <f t="shared" ca="1" si="126"/>
        <v>54</v>
      </c>
      <c r="X67" s="117">
        <f t="shared" ca="1" si="126"/>
        <v>55</v>
      </c>
      <c r="Y67" s="117">
        <f t="shared" ca="1" si="126"/>
        <v>16</v>
      </c>
      <c r="Z67" s="117">
        <f t="shared" ca="1" si="126"/>
        <v>50</v>
      </c>
      <c r="AA67" s="117">
        <f t="shared" ca="1" si="126"/>
        <v>64</v>
      </c>
      <c r="AB67" s="117">
        <f t="shared" ca="1" si="126"/>
        <v>56</v>
      </c>
      <c r="AC67" s="117">
        <f t="shared" ca="1" si="126"/>
        <v>42</v>
      </c>
      <c r="AD67" s="117">
        <f t="shared" ca="1" si="126"/>
        <v>50</v>
      </c>
      <c r="AE67" s="117">
        <f t="shared" ca="1" si="126"/>
        <v>63</v>
      </c>
      <c r="AF67" s="117">
        <f t="shared" ca="1" si="126"/>
        <v>78</v>
      </c>
      <c r="AG67" s="117">
        <f t="shared" ca="1" si="126"/>
        <v>75</v>
      </c>
      <c r="AH67" s="117">
        <f t="shared" ref="AH67:BI67" ca="1" si="127">AH164</f>
        <v>77</v>
      </c>
      <c r="AI67" s="117">
        <f t="shared" ca="1" si="127"/>
        <v>6</v>
      </c>
      <c r="AJ67" s="117">
        <f t="shared" ca="1" si="127"/>
        <v>12</v>
      </c>
      <c r="AK67" s="117">
        <f t="shared" ca="1" si="127"/>
        <v>73</v>
      </c>
      <c r="AL67" s="117">
        <f t="shared" ca="1" si="127"/>
        <v>59</v>
      </c>
      <c r="AM67" s="117">
        <f t="shared" ca="1" si="127"/>
        <v>51</v>
      </c>
      <c r="AN67" s="117">
        <f t="shared" ca="1" si="127"/>
        <v>23</v>
      </c>
      <c r="AO67" s="117">
        <f t="shared" ca="1" si="127"/>
        <v>32</v>
      </c>
      <c r="AP67" s="117">
        <f t="shared" ca="1" si="127"/>
        <v>7</v>
      </c>
      <c r="AQ67" s="117">
        <f t="shared" ca="1" si="127"/>
        <v>10</v>
      </c>
      <c r="AR67" s="117">
        <f t="shared" ca="1" si="127"/>
        <v>45</v>
      </c>
      <c r="AS67" s="117">
        <f t="shared" ca="1" si="127"/>
        <v>69</v>
      </c>
      <c r="AT67" s="117">
        <f t="shared" ca="1" si="127"/>
        <v>78</v>
      </c>
      <c r="AU67" s="117">
        <f t="shared" ca="1" si="127"/>
        <v>40</v>
      </c>
      <c r="AV67" s="117">
        <f t="shared" ca="1" si="127"/>
        <v>80</v>
      </c>
      <c r="AW67" s="117">
        <f t="shared" ca="1" si="127"/>
        <v>26</v>
      </c>
      <c r="AX67" s="117">
        <f t="shared" ca="1" si="127"/>
        <v>75</v>
      </c>
      <c r="AY67" s="117">
        <f t="shared" ca="1" si="127"/>
        <v>4</v>
      </c>
      <c r="AZ67" s="117">
        <f t="shared" ca="1" si="127"/>
        <v>78</v>
      </c>
      <c r="BA67" s="117">
        <f t="shared" ca="1" si="127"/>
        <v>43</v>
      </c>
      <c r="BB67" s="117">
        <f t="shared" ca="1" si="127"/>
        <v>67</v>
      </c>
      <c r="BC67" s="117">
        <f t="shared" ca="1" si="127"/>
        <v>11</v>
      </c>
      <c r="BD67" s="117">
        <f t="shared" ca="1" si="127"/>
        <v>24</v>
      </c>
      <c r="BE67" s="117">
        <f t="shared" ca="1" si="127"/>
        <v>6</v>
      </c>
      <c r="BF67" s="117">
        <f t="shared" ca="1" si="127"/>
        <v>67</v>
      </c>
      <c r="BG67" s="117">
        <f t="shared" ca="1" si="127"/>
        <v>81</v>
      </c>
      <c r="BH67" s="117">
        <f t="shared" ca="1" si="127"/>
        <v>1</v>
      </c>
      <c r="BI67" s="118">
        <f t="shared" ca="1" si="127"/>
        <v>33</v>
      </c>
    </row>
    <row r="68" spans="1:61" ht="13.15" x14ac:dyDescent="0.4">
      <c r="A68" s="116">
        <v>65</v>
      </c>
      <c r="B68" s="119">
        <f t="shared" ref="B68:AG68" ca="1" si="128">IF(B165&gt;=B164,B165+1,B165)</f>
        <v>14</v>
      </c>
      <c r="C68" s="119">
        <f t="shared" ca="1" si="128"/>
        <v>26</v>
      </c>
      <c r="D68" s="119">
        <f t="shared" ca="1" si="128"/>
        <v>15</v>
      </c>
      <c r="E68" s="119">
        <f t="shared" ca="1" si="128"/>
        <v>10</v>
      </c>
      <c r="F68" s="119">
        <f t="shared" ca="1" si="128"/>
        <v>48</v>
      </c>
      <c r="G68" s="119">
        <f t="shared" ca="1" si="128"/>
        <v>59</v>
      </c>
      <c r="H68" s="119">
        <f t="shared" ca="1" si="128"/>
        <v>8</v>
      </c>
      <c r="I68" s="119">
        <f t="shared" ca="1" si="128"/>
        <v>17</v>
      </c>
      <c r="J68" s="119">
        <f t="shared" ca="1" si="128"/>
        <v>18</v>
      </c>
      <c r="K68" s="119">
        <f t="shared" ca="1" si="128"/>
        <v>31</v>
      </c>
      <c r="L68" s="119">
        <f t="shared" ca="1" si="128"/>
        <v>81</v>
      </c>
      <c r="M68" s="119">
        <f t="shared" ca="1" si="128"/>
        <v>28</v>
      </c>
      <c r="N68" s="119">
        <f t="shared" ca="1" si="128"/>
        <v>18</v>
      </c>
      <c r="O68" s="119">
        <f t="shared" ca="1" si="128"/>
        <v>14</v>
      </c>
      <c r="P68" s="119">
        <f t="shared" ca="1" si="128"/>
        <v>77</v>
      </c>
      <c r="Q68" s="119">
        <f t="shared" ca="1" si="128"/>
        <v>78</v>
      </c>
      <c r="R68" s="119">
        <f t="shared" ca="1" si="128"/>
        <v>26</v>
      </c>
      <c r="S68" s="119">
        <f t="shared" ca="1" si="128"/>
        <v>54</v>
      </c>
      <c r="T68" s="119">
        <f t="shared" ca="1" si="128"/>
        <v>11</v>
      </c>
      <c r="U68" s="119">
        <f t="shared" ca="1" si="128"/>
        <v>58</v>
      </c>
      <c r="V68" s="119">
        <f t="shared" ca="1" si="128"/>
        <v>59</v>
      </c>
      <c r="W68" s="119">
        <f t="shared" ca="1" si="128"/>
        <v>3</v>
      </c>
      <c r="X68" s="119">
        <f t="shared" ca="1" si="128"/>
        <v>3</v>
      </c>
      <c r="Y68" s="119">
        <f t="shared" ca="1" si="128"/>
        <v>65</v>
      </c>
      <c r="Z68" s="119">
        <f t="shared" ca="1" si="128"/>
        <v>65</v>
      </c>
      <c r="AA68" s="119">
        <f t="shared" ca="1" si="128"/>
        <v>70</v>
      </c>
      <c r="AB68" s="119">
        <f t="shared" ca="1" si="128"/>
        <v>77</v>
      </c>
      <c r="AC68" s="119">
        <f t="shared" ca="1" si="128"/>
        <v>69</v>
      </c>
      <c r="AD68" s="119">
        <f t="shared" ca="1" si="128"/>
        <v>48</v>
      </c>
      <c r="AE68" s="119">
        <f t="shared" ca="1" si="128"/>
        <v>51</v>
      </c>
      <c r="AF68" s="119">
        <f t="shared" ca="1" si="128"/>
        <v>21</v>
      </c>
      <c r="AG68" s="119">
        <f t="shared" ca="1" si="128"/>
        <v>68</v>
      </c>
      <c r="AH68" s="119">
        <f t="shared" ref="AH68:BI68" ca="1" si="129">IF(AH165&gt;=AH164,AH165+1,AH165)</f>
        <v>16</v>
      </c>
      <c r="AI68" s="119">
        <f t="shared" ca="1" si="129"/>
        <v>80</v>
      </c>
      <c r="AJ68" s="119">
        <f t="shared" ca="1" si="129"/>
        <v>35</v>
      </c>
      <c r="AK68" s="119">
        <f t="shared" ca="1" si="129"/>
        <v>53</v>
      </c>
      <c r="AL68" s="119">
        <f t="shared" ca="1" si="129"/>
        <v>37</v>
      </c>
      <c r="AM68" s="119">
        <f t="shared" ca="1" si="129"/>
        <v>38</v>
      </c>
      <c r="AN68" s="119">
        <f t="shared" ca="1" si="129"/>
        <v>44</v>
      </c>
      <c r="AO68" s="119">
        <f t="shared" ca="1" si="129"/>
        <v>65</v>
      </c>
      <c r="AP68" s="119">
        <f t="shared" ca="1" si="129"/>
        <v>17</v>
      </c>
      <c r="AQ68" s="119">
        <f t="shared" ca="1" si="129"/>
        <v>16</v>
      </c>
      <c r="AR68" s="119">
        <f t="shared" ca="1" si="129"/>
        <v>33</v>
      </c>
      <c r="AS68" s="119">
        <f t="shared" ca="1" si="129"/>
        <v>14</v>
      </c>
      <c r="AT68" s="119">
        <f t="shared" ca="1" si="129"/>
        <v>26</v>
      </c>
      <c r="AU68" s="119">
        <f t="shared" ca="1" si="129"/>
        <v>37</v>
      </c>
      <c r="AV68" s="119">
        <f t="shared" ca="1" si="129"/>
        <v>54</v>
      </c>
      <c r="AW68" s="119">
        <f t="shared" ca="1" si="129"/>
        <v>55</v>
      </c>
      <c r="AX68" s="119">
        <f t="shared" ca="1" si="129"/>
        <v>66</v>
      </c>
      <c r="AY68" s="119">
        <f t="shared" ca="1" si="129"/>
        <v>33</v>
      </c>
      <c r="AZ68" s="119">
        <f t="shared" ca="1" si="129"/>
        <v>63</v>
      </c>
      <c r="BA68" s="119">
        <f t="shared" ca="1" si="129"/>
        <v>49</v>
      </c>
      <c r="BB68" s="119">
        <f t="shared" ca="1" si="129"/>
        <v>76</v>
      </c>
      <c r="BC68" s="119">
        <f t="shared" ca="1" si="129"/>
        <v>78</v>
      </c>
      <c r="BD68" s="119">
        <f t="shared" ca="1" si="129"/>
        <v>50</v>
      </c>
      <c r="BE68" s="119">
        <f t="shared" ca="1" si="129"/>
        <v>13</v>
      </c>
      <c r="BF68" s="119">
        <f t="shared" ca="1" si="129"/>
        <v>58</v>
      </c>
      <c r="BG68" s="119">
        <f t="shared" ca="1" si="129"/>
        <v>54</v>
      </c>
      <c r="BH68" s="119">
        <f t="shared" ca="1" si="129"/>
        <v>63</v>
      </c>
      <c r="BI68" s="120">
        <f t="shared" ca="1" si="129"/>
        <v>41</v>
      </c>
    </row>
    <row r="69" spans="1:61" ht="13.15" x14ac:dyDescent="0.4">
      <c r="A69" s="116">
        <v>66</v>
      </c>
      <c r="B69" s="117">
        <f t="shared" ref="B69:AG69" ca="1" si="130">IF(B166&gt;=MIN(B67,B68),IF((B166+1)&gt;=MAX(B67,B68),B166+2,B166+1),B166)</f>
        <v>65</v>
      </c>
      <c r="C69" s="117">
        <f t="shared" ca="1" si="130"/>
        <v>49</v>
      </c>
      <c r="D69" s="117">
        <f t="shared" ca="1" si="130"/>
        <v>79</v>
      </c>
      <c r="E69" s="117">
        <f t="shared" ca="1" si="130"/>
        <v>36</v>
      </c>
      <c r="F69" s="117">
        <f t="shared" ca="1" si="130"/>
        <v>23</v>
      </c>
      <c r="G69" s="117">
        <f t="shared" ca="1" si="130"/>
        <v>34</v>
      </c>
      <c r="H69" s="117">
        <f t="shared" ca="1" si="130"/>
        <v>58</v>
      </c>
      <c r="I69" s="117">
        <f t="shared" ca="1" si="130"/>
        <v>68</v>
      </c>
      <c r="J69" s="117">
        <f t="shared" ca="1" si="130"/>
        <v>62</v>
      </c>
      <c r="K69" s="117">
        <f t="shared" ca="1" si="130"/>
        <v>42</v>
      </c>
      <c r="L69" s="117">
        <f t="shared" ca="1" si="130"/>
        <v>79</v>
      </c>
      <c r="M69" s="117">
        <f t="shared" ca="1" si="130"/>
        <v>5</v>
      </c>
      <c r="N69" s="117">
        <f t="shared" ca="1" si="130"/>
        <v>6</v>
      </c>
      <c r="O69" s="117">
        <f t="shared" ca="1" si="130"/>
        <v>80</v>
      </c>
      <c r="P69" s="117">
        <f t="shared" ca="1" si="130"/>
        <v>17</v>
      </c>
      <c r="Q69" s="117">
        <f t="shared" ca="1" si="130"/>
        <v>40</v>
      </c>
      <c r="R69" s="117">
        <f t="shared" ca="1" si="130"/>
        <v>52</v>
      </c>
      <c r="S69" s="117">
        <f t="shared" ca="1" si="130"/>
        <v>38</v>
      </c>
      <c r="T69" s="117">
        <f t="shared" ca="1" si="130"/>
        <v>48</v>
      </c>
      <c r="U69" s="117">
        <f t="shared" ca="1" si="130"/>
        <v>5</v>
      </c>
      <c r="V69" s="117">
        <f t="shared" ca="1" si="130"/>
        <v>36</v>
      </c>
      <c r="W69" s="117">
        <f t="shared" ca="1" si="130"/>
        <v>42</v>
      </c>
      <c r="X69" s="117">
        <f t="shared" ca="1" si="130"/>
        <v>30</v>
      </c>
      <c r="Y69" s="117">
        <f t="shared" ca="1" si="130"/>
        <v>24</v>
      </c>
      <c r="Z69" s="117">
        <f t="shared" ca="1" si="130"/>
        <v>61</v>
      </c>
      <c r="AA69" s="117">
        <f t="shared" ca="1" si="130"/>
        <v>41</v>
      </c>
      <c r="AB69" s="117">
        <f t="shared" ca="1" si="130"/>
        <v>69</v>
      </c>
      <c r="AC69" s="117">
        <f t="shared" ca="1" si="130"/>
        <v>12</v>
      </c>
      <c r="AD69" s="117">
        <f t="shared" ca="1" si="130"/>
        <v>8</v>
      </c>
      <c r="AE69" s="117">
        <f t="shared" ca="1" si="130"/>
        <v>47</v>
      </c>
      <c r="AF69" s="117">
        <f t="shared" ca="1" si="130"/>
        <v>7</v>
      </c>
      <c r="AG69" s="117">
        <f t="shared" ca="1" si="130"/>
        <v>69</v>
      </c>
      <c r="AH69" s="117">
        <f t="shared" ref="AH69:BI69" ca="1" si="131">IF(AH166&gt;=MIN(AH67,AH68),IF((AH166+1)&gt;=MAX(AH67,AH68),AH166+2,AH166+1),AH166)</f>
        <v>45</v>
      </c>
      <c r="AI69" s="117">
        <f t="shared" ca="1" si="131"/>
        <v>70</v>
      </c>
      <c r="AJ69" s="117">
        <f t="shared" ca="1" si="131"/>
        <v>65</v>
      </c>
      <c r="AK69" s="117">
        <f t="shared" ca="1" si="131"/>
        <v>78</v>
      </c>
      <c r="AL69" s="117">
        <f t="shared" ca="1" si="131"/>
        <v>28</v>
      </c>
      <c r="AM69" s="117">
        <f t="shared" ca="1" si="131"/>
        <v>13</v>
      </c>
      <c r="AN69" s="117">
        <f t="shared" ca="1" si="131"/>
        <v>20</v>
      </c>
      <c r="AO69" s="117">
        <f t="shared" ca="1" si="131"/>
        <v>81</v>
      </c>
      <c r="AP69" s="117">
        <f t="shared" ca="1" si="131"/>
        <v>61</v>
      </c>
      <c r="AQ69" s="117">
        <f t="shared" ca="1" si="131"/>
        <v>73</v>
      </c>
      <c r="AR69" s="117">
        <f t="shared" ca="1" si="131"/>
        <v>8</v>
      </c>
      <c r="AS69" s="117">
        <f t="shared" ca="1" si="131"/>
        <v>29</v>
      </c>
      <c r="AT69" s="117">
        <f t="shared" ca="1" si="131"/>
        <v>4</v>
      </c>
      <c r="AU69" s="117">
        <f t="shared" ca="1" si="131"/>
        <v>29</v>
      </c>
      <c r="AV69" s="117">
        <f t="shared" ca="1" si="131"/>
        <v>70</v>
      </c>
      <c r="AW69" s="117">
        <f t="shared" ca="1" si="131"/>
        <v>48</v>
      </c>
      <c r="AX69" s="117">
        <f t="shared" ca="1" si="131"/>
        <v>37</v>
      </c>
      <c r="AY69" s="117">
        <f t="shared" ca="1" si="131"/>
        <v>75</v>
      </c>
      <c r="AZ69" s="117">
        <f t="shared" ca="1" si="131"/>
        <v>36</v>
      </c>
      <c r="BA69" s="117">
        <f t="shared" ca="1" si="131"/>
        <v>58</v>
      </c>
      <c r="BB69" s="117">
        <f t="shared" ca="1" si="131"/>
        <v>70</v>
      </c>
      <c r="BC69" s="117">
        <f t="shared" ca="1" si="131"/>
        <v>8</v>
      </c>
      <c r="BD69" s="117">
        <f t="shared" ca="1" si="131"/>
        <v>69</v>
      </c>
      <c r="BE69" s="117">
        <f t="shared" ca="1" si="131"/>
        <v>56</v>
      </c>
      <c r="BF69" s="117">
        <f t="shared" ca="1" si="131"/>
        <v>34</v>
      </c>
      <c r="BG69" s="117">
        <f t="shared" ca="1" si="131"/>
        <v>16</v>
      </c>
      <c r="BH69" s="117">
        <f t="shared" ca="1" si="131"/>
        <v>14</v>
      </c>
      <c r="BI69" s="118">
        <f t="shared" ca="1" si="131"/>
        <v>36</v>
      </c>
    </row>
    <row r="70" spans="1:61" ht="13.15" x14ac:dyDescent="0.4">
      <c r="A70" s="116">
        <v>67</v>
      </c>
      <c r="B70" s="119">
        <f t="shared" ref="B70:AG70" ca="1" si="132">B167</f>
        <v>15</v>
      </c>
      <c r="C70" s="119">
        <f t="shared" ca="1" si="132"/>
        <v>12</v>
      </c>
      <c r="D70" s="119">
        <f t="shared" ca="1" si="132"/>
        <v>33</v>
      </c>
      <c r="E70" s="119">
        <f t="shared" ca="1" si="132"/>
        <v>33</v>
      </c>
      <c r="F70" s="119">
        <f t="shared" ca="1" si="132"/>
        <v>42</v>
      </c>
      <c r="G70" s="119">
        <f t="shared" ca="1" si="132"/>
        <v>80</v>
      </c>
      <c r="H70" s="119">
        <f t="shared" ca="1" si="132"/>
        <v>3</v>
      </c>
      <c r="I70" s="119">
        <f t="shared" ca="1" si="132"/>
        <v>55</v>
      </c>
      <c r="J70" s="119">
        <f t="shared" ca="1" si="132"/>
        <v>16</v>
      </c>
      <c r="K70" s="119">
        <f t="shared" ca="1" si="132"/>
        <v>54</v>
      </c>
      <c r="L70" s="119">
        <f t="shared" ca="1" si="132"/>
        <v>24</v>
      </c>
      <c r="M70" s="119">
        <f t="shared" ca="1" si="132"/>
        <v>36</v>
      </c>
      <c r="N70" s="119">
        <f t="shared" ca="1" si="132"/>
        <v>12</v>
      </c>
      <c r="O70" s="119">
        <f t="shared" ca="1" si="132"/>
        <v>63</v>
      </c>
      <c r="P70" s="119">
        <f t="shared" ca="1" si="132"/>
        <v>79</v>
      </c>
      <c r="Q70" s="119">
        <f t="shared" ca="1" si="132"/>
        <v>33</v>
      </c>
      <c r="R70" s="119">
        <f t="shared" ca="1" si="132"/>
        <v>36</v>
      </c>
      <c r="S70" s="119">
        <f t="shared" ca="1" si="132"/>
        <v>43</v>
      </c>
      <c r="T70" s="119">
        <f t="shared" ca="1" si="132"/>
        <v>7</v>
      </c>
      <c r="U70" s="119">
        <f t="shared" ca="1" si="132"/>
        <v>70</v>
      </c>
      <c r="V70" s="119">
        <f t="shared" ca="1" si="132"/>
        <v>11</v>
      </c>
      <c r="W70" s="119">
        <f t="shared" ca="1" si="132"/>
        <v>40</v>
      </c>
      <c r="X70" s="119">
        <f t="shared" ca="1" si="132"/>
        <v>31</v>
      </c>
      <c r="Y70" s="119">
        <f t="shared" ca="1" si="132"/>
        <v>42</v>
      </c>
      <c r="Z70" s="119">
        <f t="shared" ca="1" si="132"/>
        <v>12</v>
      </c>
      <c r="AA70" s="119">
        <f t="shared" ca="1" si="132"/>
        <v>30</v>
      </c>
      <c r="AB70" s="119">
        <f t="shared" ca="1" si="132"/>
        <v>43</v>
      </c>
      <c r="AC70" s="119">
        <f t="shared" ca="1" si="132"/>
        <v>25</v>
      </c>
      <c r="AD70" s="119">
        <f t="shared" ca="1" si="132"/>
        <v>52</v>
      </c>
      <c r="AE70" s="119">
        <f t="shared" ca="1" si="132"/>
        <v>52</v>
      </c>
      <c r="AF70" s="119">
        <f t="shared" ca="1" si="132"/>
        <v>19</v>
      </c>
      <c r="AG70" s="119">
        <f t="shared" ca="1" si="132"/>
        <v>45</v>
      </c>
      <c r="AH70" s="119">
        <f t="shared" ref="AH70:BI70" ca="1" si="133">AH167</f>
        <v>12</v>
      </c>
      <c r="AI70" s="119">
        <f t="shared" ca="1" si="133"/>
        <v>48</v>
      </c>
      <c r="AJ70" s="119">
        <f t="shared" ca="1" si="133"/>
        <v>48</v>
      </c>
      <c r="AK70" s="119">
        <f t="shared" ca="1" si="133"/>
        <v>15</v>
      </c>
      <c r="AL70" s="119">
        <f t="shared" ca="1" si="133"/>
        <v>7</v>
      </c>
      <c r="AM70" s="119">
        <f t="shared" ca="1" si="133"/>
        <v>52</v>
      </c>
      <c r="AN70" s="119">
        <f t="shared" ca="1" si="133"/>
        <v>79</v>
      </c>
      <c r="AO70" s="119">
        <f t="shared" ca="1" si="133"/>
        <v>5</v>
      </c>
      <c r="AP70" s="119">
        <f t="shared" ca="1" si="133"/>
        <v>77</v>
      </c>
      <c r="AQ70" s="119">
        <f t="shared" ca="1" si="133"/>
        <v>24</v>
      </c>
      <c r="AR70" s="119">
        <f t="shared" ca="1" si="133"/>
        <v>79</v>
      </c>
      <c r="AS70" s="119">
        <f t="shared" ca="1" si="133"/>
        <v>14</v>
      </c>
      <c r="AT70" s="119">
        <f t="shared" ca="1" si="133"/>
        <v>50</v>
      </c>
      <c r="AU70" s="119">
        <f t="shared" ca="1" si="133"/>
        <v>50</v>
      </c>
      <c r="AV70" s="119">
        <f t="shared" ca="1" si="133"/>
        <v>46</v>
      </c>
      <c r="AW70" s="119">
        <f t="shared" ca="1" si="133"/>
        <v>58</v>
      </c>
      <c r="AX70" s="119">
        <f t="shared" ca="1" si="133"/>
        <v>43</v>
      </c>
      <c r="AY70" s="119">
        <f t="shared" ca="1" si="133"/>
        <v>12</v>
      </c>
      <c r="AZ70" s="119">
        <f t="shared" ca="1" si="133"/>
        <v>72</v>
      </c>
      <c r="BA70" s="119">
        <f t="shared" ca="1" si="133"/>
        <v>74</v>
      </c>
      <c r="BB70" s="119">
        <f t="shared" ca="1" si="133"/>
        <v>69</v>
      </c>
      <c r="BC70" s="119">
        <f t="shared" ca="1" si="133"/>
        <v>58</v>
      </c>
      <c r="BD70" s="119">
        <f t="shared" ca="1" si="133"/>
        <v>79</v>
      </c>
      <c r="BE70" s="119">
        <f t="shared" ca="1" si="133"/>
        <v>45</v>
      </c>
      <c r="BF70" s="119">
        <f t="shared" ca="1" si="133"/>
        <v>60</v>
      </c>
      <c r="BG70" s="119">
        <f t="shared" ca="1" si="133"/>
        <v>55</v>
      </c>
      <c r="BH70" s="119">
        <f t="shared" ca="1" si="133"/>
        <v>41</v>
      </c>
      <c r="BI70" s="120">
        <f t="shared" ca="1" si="133"/>
        <v>1</v>
      </c>
    </row>
    <row r="71" spans="1:61" ht="13.15" x14ac:dyDescent="0.4">
      <c r="A71" s="116">
        <v>68</v>
      </c>
      <c r="B71" s="117">
        <f t="shared" ref="B71:AG71" ca="1" si="134">IF(B168&gt;=B167,B168+1,B168)</f>
        <v>7</v>
      </c>
      <c r="C71" s="117">
        <f t="shared" ca="1" si="134"/>
        <v>65</v>
      </c>
      <c r="D71" s="117">
        <f t="shared" ca="1" si="134"/>
        <v>7</v>
      </c>
      <c r="E71" s="117">
        <f t="shared" ca="1" si="134"/>
        <v>62</v>
      </c>
      <c r="F71" s="117">
        <f t="shared" ca="1" si="134"/>
        <v>65</v>
      </c>
      <c r="G71" s="117">
        <f t="shared" ca="1" si="134"/>
        <v>70</v>
      </c>
      <c r="H71" s="117">
        <f t="shared" ca="1" si="134"/>
        <v>30</v>
      </c>
      <c r="I71" s="117">
        <f t="shared" ca="1" si="134"/>
        <v>1</v>
      </c>
      <c r="J71" s="117">
        <f t="shared" ca="1" si="134"/>
        <v>52</v>
      </c>
      <c r="K71" s="117">
        <f t="shared" ca="1" si="134"/>
        <v>46</v>
      </c>
      <c r="L71" s="117">
        <f t="shared" ca="1" si="134"/>
        <v>36</v>
      </c>
      <c r="M71" s="117">
        <f t="shared" ca="1" si="134"/>
        <v>17</v>
      </c>
      <c r="N71" s="117">
        <f t="shared" ca="1" si="134"/>
        <v>27</v>
      </c>
      <c r="O71" s="117">
        <f t="shared" ca="1" si="134"/>
        <v>55</v>
      </c>
      <c r="P71" s="117">
        <f t="shared" ca="1" si="134"/>
        <v>16</v>
      </c>
      <c r="Q71" s="117">
        <f t="shared" ca="1" si="134"/>
        <v>9</v>
      </c>
      <c r="R71" s="117">
        <f t="shared" ca="1" si="134"/>
        <v>80</v>
      </c>
      <c r="S71" s="117">
        <f t="shared" ca="1" si="134"/>
        <v>45</v>
      </c>
      <c r="T71" s="117">
        <f t="shared" ca="1" si="134"/>
        <v>75</v>
      </c>
      <c r="U71" s="117">
        <f t="shared" ca="1" si="134"/>
        <v>55</v>
      </c>
      <c r="V71" s="117">
        <f t="shared" ca="1" si="134"/>
        <v>81</v>
      </c>
      <c r="W71" s="117">
        <f t="shared" ca="1" si="134"/>
        <v>4</v>
      </c>
      <c r="X71" s="117">
        <f t="shared" ca="1" si="134"/>
        <v>61</v>
      </c>
      <c r="Y71" s="117">
        <f t="shared" ca="1" si="134"/>
        <v>47</v>
      </c>
      <c r="Z71" s="117">
        <f t="shared" ca="1" si="134"/>
        <v>63</v>
      </c>
      <c r="AA71" s="117">
        <f t="shared" ca="1" si="134"/>
        <v>69</v>
      </c>
      <c r="AB71" s="117">
        <f t="shared" ca="1" si="134"/>
        <v>81</v>
      </c>
      <c r="AC71" s="117">
        <f t="shared" ca="1" si="134"/>
        <v>24</v>
      </c>
      <c r="AD71" s="117">
        <f t="shared" ca="1" si="134"/>
        <v>42</v>
      </c>
      <c r="AE71" s="117">
        <f t="shared" ca="1" si="134"/>
        <v>76</v>
      </c>
      <c r="AF71" s="117">
        <f t="shared" ca="1" si="134"/>
        <v>52</v>
      </c>
      <c r="AG71" s="117">
        <f t="shared" ca="1" si="134"/>
        <v>49</v>
      </c>
      <c r="AH71" s="117">
        <f t="shared" ref="AH71:BI71" ca="1" si="135">IF(AH168&gt;=AH167,AH168+1,AH168)</f>
        <v>58</v>
      </c>
      <c r="AI71" s="117">
        <f t="shared" ca="1" si="135"/>
        <v>17</v>
      </c>
      <c r="AJ71" s="117">
        <f t="shared" ca="1" si="135"/>
        <v>28</v>
      </c>
      <c r="AK71" s="117">
        <f t="shared" ca="1" si="135"/>
        <v>66</v>
      </c>
      <c r="AL71" s="117">
        <f t="shared" ca="1" si="135"/>
        <v>20</v>
      </c>
      <c r="AM71" s="117">
        <f t="shared" ca="1" si="135"/>
        <v>74</v>
      </c>
      <c r="AN71" s="117">
        <f t="shared" ca="1" si="135"/>
        <v>33</v>
      </c>
      <c r="AO71" s="117">
        <f t="shared" ca="1" si="135"/>
        <v>57</v>
      </c>
      <c r="AP71" s="117">
        <f t="shared" ca="1" si="135"/>
        <v>63</v>
      </c>
      <c r="AQ71" s="117">
        <f t="shared" ca="1" si="135"/>
        <v>65</v>
      </c>
      <c r="AR71" s="117">
        <f t="shared" ca="1" si="135"/>
        <v>42</v>
      </c>
      <c r="AS71" s="117">
        <f t="shared" ca="1" si="135"/>
        <v>79</v>
      </c>
      <c r="AT71" s="117">
        <f t="shared" ca="1" si="135"/>
        <v>57</v>
      </c>
      <c r="AU71" s="117">
        <f t="shared" ca="1" si="135"/>
        <v>16</v>
      </c>
      <c r="AV71" s="117">
        <f t="shared" ca="1" si="135"/>
        <v>45</v>
      </c>
      <c r="AW71" s="117">
        <f t="shared" ca="1" si="135"/>
        <v>2</v>
      </c>
      <c r="AX71" s="117">
        <f t="shared" ca="1" si="135"/>
        <v>3</v>
      </c>
      <c r="AY71" s="117">
        <f t="shared" ca="1" si="135"/>
        <v>45</v>
      </c>
      <c r="AZ71" s="117">
        <f t="shared" ca="1" si="135"/>
        <v>16</v>
      </c>
      <c r="BA71" s="117">
        <f t="shared" ca="1" si="135"/>
        <v>56</v>
      </c>
      <c r="BB71" s="117">
        <f t="shared" ca="1" si="135"/>
        <v>67</v>
      </c>
      <c r="BC71" s="117">
        <f t="shared" ca="1" si="135"/>
        <v>34</v>
      </c>
      <c r="BD71" s="117">
        <f t="shared" ca="1" si="135"/>
        <v>1</v>
      </c>
      <c r="BE71" s="117">
        <f t="shared" ca="1" si="135"/>
        <v>1</v>
      </c>
      <c r="BF71" s="117">
        <f t="shared" ca="1" si="135"/>
        <v>45</v>
      </c>
      <c r="BG71" s="117">
        <f t="shared" ca="1" si="135"/>
        <v>77</v>
      </c>
      <c r="BH71" s="117">
        <f t="shared" ca="1" si="135"/>
        <v>78</v>
      </c>
      <c r="BI71" s="118">
        <f t="shared" ca="1" si="135"/>
        <v>42</v>
      </c>
    </row>
    <row r="72" spans="1:61" ht="13.15" x14ac:dyDescent="0.4">
      <c r="A72" s="116">
        <v>69</v>
      </c>
      <c r="B72" s="119">
        <f t="shared" ref="B72:AG72" ca="1" si="136">IF(B169&gt;=MIN(B70,B71),IF((B169+1)&gt;=MAX(B70,B71),B169+2,B169+1),B169)</f>
        <v>76</v>
      </c>
      <c r="C72" s="119">
        <f t="shared" ca="1" si="136"/>
        <v>42</v>
      </c>
      <c r="D72" s="119">
        <f t="shared" ca="1" si="136"/>
        <v>26</v>
      </c>
      <c r="E72" s="119">
        <f t="shared" ca="1" si="136"/>
        <v>9</v>
      </c>
      <c r="F72" s="119">
        <f t="shared" ca="1" si="136"/>
        <v>78</v>
      </c>
      <c r="G72" s="119">
        <f t="shared" ca="1" si="136"/>
        <v>4</v>
      </c>
      <c r="H72" s="119">
        <f t="shared" ca="1" si="136"/>
        <v>21</v>
      </c>
      <c r="I72" s="119">
        <f t="shared" ca="1" si="136"/>
        <v>13</v>
      </c>
      <c r="J72" s="119">
        <f t="shared" ca="1" si="136"/>
        <v>63</v>
      </c>
      <c r="K72" s="119">
        <f t="shared" ca="1" si="136"/>
        <v>74</v>
      </c>
      <c r="L72" s="119">
        <f t="shared" ca="1" si="136"/>
        <v>79</v>
      </c>
      <c r="M72" s="119">
        <f t="shared" ca="1" si="136"/>
        <v>79</v>
      </c>
      <c r="N72" s="119">
        <f t="shared" ca="1" si="136"/>
        <v>65</v>
      </c>
      <c r="O72" s="119">
        <f t="shared" ca="1" si="136"/>
        <v>26</v>
      </c>
      <c r="P72" s="119">
        <f t="shared" ca="1" si="136"/>
        <v>50</v>
      </c>
      <c r="Q72" s="119">
        <f t="shared" ca="1" si="136"/>
        <v>28</v>
      </c>
      <c r="R72" s="119">
        <f t="shared" ca="1" si="136"/>
        <v>27</v>
      </c>
      <c r="S72" s="119">
        <f t="shared" ca="1" si="136"/>
        <v>12</v>
      </c>
      <c r="T72" s="119">
        <f t="shared" ca="1" si="136"/>
        <v>29</v>
      </c>
      <c r="U72" s="119">
        <f t="shared" ca="1" si="136"/>
        <v>48</v>
      </c>
      <c r="V72" s="119">
        <f t="shared" ca="1" si="136"/>
        <v>30</v>
      </c>
      <c r="W72" s="119">
        <f t="shared" ca="1" si="136"/>
        <v>16</v>
      </c>
      <c r="X72" s="119">
        <f t="shared" ca="1" si="136"/>
        <v>2</v>
      </c>
      <c r="Y72" s="119">
        <f t="shared" ca="1" si="136"/>
        <v>24</v>
      </c>
      <c r="Z72" s="119">
        <f t="shared" ca="1" si="136"/>
        <v>67</v>
      </c>
      <c r="AA72" s="119">
        <f t="shared" ca="1" si="136"/>
        <v>50</v>
      </c>
      <c r="AB72" s="119">
        <f t="shared" ca="1" si="136"/>
        <v>78</v>
      </c>
      <c r="AC72" s="119">
        <f t="shared" ca="1" si="136"/>
        <v>77</v>
      </c>
      <c r="AD72" s="119">
        <f t="shared" ca="1" si="136"/>
        <v>43</v>
      </c>
      <c r="AE72" s="119">
        <f t="shared" ca="1" si="136"/>
        <v>26</v>
      </c>
      <c r="AF72" s="119">
        <f t="shared" ca="1" si="136"/>
        <v>32</v>
      </c>
      <c r="AG72" s="119">
        <f t="shared" ca="1" si="136"/>
        <v>15</v>
      </c>
      <c r="AH72" s="119">
        <f t="shared" ref="AH72:BI72" ca="1" si="137">IF(AH169&gt;=MIN(AH70,AH71),IF((AH169+1)&gt;=MAX(AH70,AH71),AH169+2,AH169+1),AH169)</f>
        <v>7</v>
      </c>
      <c r="AI72" s="119">
        <f t="shared" ca="1" si="137"/>
        <v>27</v>
      </c>
      <c r="AJ72" s="119">
        <f t="shared" ca="1" si="137"/>
        <v>54</v>
      </c>
      <c r="AK72" s="119">
        <f t="shared" ca="1" si="137"/>
        <v>77</v>
      </c>
      <c r="AL72" s="119">
        <f t="shared" ca="1" si="137"/>
        <v>9</v>
      </c>
      <c r="AM72" s="119">
        <f t="shared" ca="1" si="137"/>
        <v>12</v>
      </c>
      <c r="AN72" s="119">
        <f t="shared" ca="1" si="137"/>
        <v>8</v>
      </c>
      <c r="AO72" s="119">
        <f t="shared" ca="1" si="137"/>
        <v>49</v>
      </c>
      <c r="AP72" s="119">
        <f t="shared" ca="1" si="137"/>
        <v>50</v>
      </c>
      <c r="AQ72" s="119">
        <f t="shared" ca="1" si="137"/>
        <v>44</v>
      </c>
      <c r="AR72" s="119">
        <f t="shared" ca="1" si="137"/>
        <v>25</v>
      </c>
      <c r="AS72" s="119">
        <f t="shared" ca="1" si="137"/>
        <v>33</v>
      </c>
      <c r="AT72" s="119">
        <f t="shared" ca="1" si="137"/>
        <v>64</v>
      </c>
      <c r="AU72" s="119">
        <f t="shared" ca="1" si="137"/>
        <v>79</v>
      </c>
      <c r="AV72" s="119">
        <f t="shared" ca="1" si="137"/>
        <v>72</v>
      </c>
      <c r="AW72" s="119">
        <f t="shared" ca="1" si="137"/>
        <v>24</v>
      </c>
      <c r="AX72" s="119">
        <f t="shared" ca="1" si="137"/>
        <v>56</v>
      </c>
      <c r="AY72" s="119">
        <f t="shared" ca="1" si="137"/>
        <v>75</v>
      </c>
      <c r="AZ72" s="119">
        <f t="shared" ca="1" si="137"/>
        <v>2</v>
      </c>
      <c r="BA72" s="119">
        <f t="shared" ca="1" si="137"/>
        <v>6</v>
      </c>
      <c r="BB72" s="119">
        <f t="shared" ca="1" si="137"/>
        <v>26</v>
      </c>
      <c r="BC72" s="119">
        <f t="shared" ca="1" si="137"/>
        <v>78</v>
      </c>
      <c r="BD72" s="119">
        <f t="shared" ca="1" si="137"/>
        <v>39</v>
      </c>
      <c r="BE72" s="119">
        <f t="shared" ca="1" si="137"/>
        <v>20</v>
      </c>
      <c r="BF72" s="119">
        <f t="shared" ca="1" si="137"/>
        <v>5</v>
      </c>
      <c r="BG72" s="119">
        <f t="shared" ca="1" si="137"/>
        <v>53</v>
      </c>
      <c r="BH72" s="119">
        <f t="shared" ca="1" si="137"/>
        <v>1</v>
      </c>
      <c r="BI72" s="120">
        <f t="shared" ca="1" si="137"/>
        <v>29</v>
      </c>
    </row>
    <row r="73" spans="1:61" ht="13.15" x14ac:dyDescent="0.4">
      <c r="A73" s="116">
        <v>70</v>
      </c>
      <c r="B73" s="117">
        <f t="shared" ref="B73:AG73" ca="1" si="138">B170</f>
        <v>12</v>
      </c>
      <c r="C73" s="117">
        <f t="shared" ca="1" si="138"/>
        <v>44</v>
      </c>
      <c r="D73" s="117">
        <f t="shared" ca="1" si="138"/>
        <v>9</v>
      </c>
      <c r="E73" s="117">
        <f t="shared" ca="1" si="138"/>
        <v>29</v>
      </c>
      <c r="F73" s="117">
        <f t="shared" ca="1" si="138"/>
        <v>7</v>
      </c>
      <c r="G73" s="117">
        <f t="shared" ca="1" si="138"/>
        <v>7</v>
      </c>
      <c r="H73" s="117">
        <f t="shared" ca="1" si="138"/>
        <v>8</v>
      </c>
      <c r="I73" s="117">
        <f t="shared" ca="1" si="138"/>
        <v>32</v>
      </c>
      <c r="J73" s="117">
        <f t="shared" ca="1" si="138"/>
        <v>38</v>
      </c>
      <c r="K73" s="117">
        <f t="shared" ca="1" si="138"/>
        <v>55</v>
      </c>
      <c r="L73" s="117">
        <f t="shared" ca="1" si="138"/>
        <v>36</v>
      </c>
      <c r="M73" s="117">
        <f t="shared" ca="1" si="138"/>
        <v>45</v>
      </c>
      <c r="N73" s="117">
        <f t="shared" ca="1" si="138"/>
        <v>68</v>
      </c>
      <c r="O73" s="117">
        <f t="shared" ca="1" si="138"/>
        <v>68</v>
      </c>
      <c r="P73" s="117">
        <f t="shared" ca="1" si="138"/>
        <v>18</v>
      </c>
      <c r="Q73" s="117">
        <f t="shared" ca="1" si="138"/>
        <v>3</v>
      </c>
      <c r="R73" s="117">
        <f t="shared" ca="1" si="138"/>
        <v>7</v>
      </c>
      <c r="S73" s="117">
        <f t="shared" ca="1" si="138"/>
        <v>30</v>
      </c>
      <c r="T73" s="117">
        <f t="shared" ca="1" si="138"/>
        <v>17</v>
      </c>
      <c r="U73" s="117">
        <f t="shared" ca="1" si="138"/>
        <v>17</v>
      </c>
      <c r="V73" s="117">
        <f t="shared" ca="1" si="138"/>
        <v>47</v>
      </c>
      <c r="W73" s="117">
        <f t="shared" ca="1" si="138"/>
        <v>59</v>
      </c>
      <c r="X73" s="117">
        <f t="shared" ca="1" si="138"/>
        <v>9</v>
      </c>
      <c r="Y73" s="117">
        <f t="shared" ca="1" si="138"/>
        <v>62</v>
      </c>
      <c r="Z73" s="117">
        <f t="shared" ca="1" si="138"/>
        <v>12</v>
      </c>
      <c r="AA73" s="117">
        <f t="shared" ca="1" si="138"/>
        <v>51</v>
      </c>
      <c r="AB73" s="117">
        <f t="shared" ca="1" si="138"/>
        <v>24</v>
      </c>
      <c r="AC73" s="117">
        <f t="shared" ca="1" si="138"/>
        <v>11</v>
      </c>
      <c r="AD73" s="117">
        <f t="shared" ca="1" si="138"/>
        <v>16</v>
      </c>
      <c r="AE73" s="117">
        <f t="shared" ca="1" si="138"/>
        <v>26</v>
      </c>
      <c r="AF73" s="117">
        <f t="shared" ca="1" si="138"/>
        <v>44</v>
      </c>
      <c r="AG73" s="117">
        <f t="shared" ca="1" si="138"/>
        <v>53</v>
      </c>
      <c r="AH73" s="117">
        <f t="shared" ref="AH73:BI73" ca="1" si="139">AH170</f>
        <v>28</v>
      </c>
      <c r="AI73" s="117">
        <f t="shared" ca="1" si="139"/>
        <v>27</v>
      </c>
      <c r="AJ73" s="117">
        <f t="shared" ca="1" si="139"/>
        <v>26</v>
      </c>
      <c r="AK73" s="117">
        <f t="shared" ca="1" si="139"/>
        <v>34</v>
      </c>
      <c r="AL73" s="117">
        <f t="shared" ca="1" si="139"/>
        <v>1</v>
      </c>
      <c r="AM73" s="117">
        <f t="shared" ca="1" si="139"/>
        <v>21</v>
      </c>
      <c r="AN73" s="117">
        <f t="shared" ca="1" si="139"/>
        <v>14</v>
      </c>
      <c r="AO73" s="117">
        <f t="shared" ca="1" si="139"/>
        <v>4</v>
      </c>
      <c r="AP73" s="117">
        <f t="shared" ca="1" si="139"/>
        <v>11</v>
      </c>
      <c r="AQ73" s="117">
        <f t="shared" ca="1" si="139"/>
        <v>54</v>
      </c>
      <c r="AR73" s="117">
        <f t="shared" ca="1" si="139"/>
        <v>11</v>
      </c>
      <c r="AS73" s="117">
        <f t="shared" ca="1" si="139"/>
        <v>29</v>
      </c>
      <c r="AT73" s="117">
        <f t="shared" ca="1" si="139"/>
        <v>28</v>
      </c>
      <c r="AU73" s="117">
        <f t="shared" ca="1" si="139"/>
        <v>69</v>
      </c>
      <c r="AV73" s="117">
        <f t="shared" ca="1" si="139"/>
        <v>2</v>
      </c>
      <c r="AW73" s="117">
        <f t="shared" ca="1" si="139"/>
        <v>65</v>
      </c>
      <c r="AX73" s="117">
        <f t="shared" ca="1" si="139"/>
        <v>48</v>
      </c>
      <c r="AY73" s="117">
        <f t="shared" ca="1" si="139"/>
        <v>75</v>
      </c>
      <c r="AZ73" s="117">
        <f t="shared" ca="1" si="139"/>
        <v>65</v>
      </c>
      <c r="BA73" s="117">
        <f t="shared" ca="1" si="139"/>
        <v>51</v>
      </c>
      <c r="BB73" s="117">
        <f t="shared" ca="1" si="139"/>
        <v>14</v>
      </c>
      <c r="BC73" s="117">
        <f t="shared" ca="1" si="139"/>
        <v>27</v>
      </c>
      <c r="BD73" s="117">
        <f t="shared" ca="1" si="139"/>
        <v>41</v>
      </c>
      <c r="BE73" s="117">
        <f t="shared" ca="1" si="139"/>
        <v>80</v>
      </c>
      <c r="BF73" s="117">
        <f t="shared" ca="1" si="139"/>
        <v>44</v>
      </c>
      <c r="BG73" s="117">
        <f t="shared" ca="1" si="139"/>
        <v>60</v>
      </c>
      <c r="BH73" s="117">
        <f t="shared" ca="1" si="139"/>
        <v>59</v>
      </c>
      <c r="BI73" s="118">
        <f t="shared" ca="1" si="139"/>
        <v>36</v>
      </c>
    </row>
    <row r="74" spans="1:61" ht="13.15" x14ac:dyDescent="0.4">
      <c r="A74" s="116">
        <v>71</v>
      </c>
      <c r="B74" s="119">
        <f t="shared" ref="B74:AG74" ca="1" si="140">IF(B171&gt;=B170,B171+1,B171)</f>
        <v>64</v>
      </c>
      <c r="C74" s="119">
        <f t="shared" ca="1" si="140"/>
        <v>76</v>
      </c>
      <c r="D74" s="119">
        <f t="shared" ca="1" si="140"/>
        <v>73</v>
      </c>
      <c r="E74" s="119">
        <f t="shared" ca="1" si="140"/>
        <v>18</v>
      </c>
      <c r="F74" s="119">
        <f t="shared" ca="1" si="140"/>
        <v>41</v>
      </c>
      <c r="G74" s="119">
        <f t="shared" ca="1" si="140"/>
        <v>33</v>
      </c>
      <c r="H74" s="119">
        <f t="shared" ca="1" si="140"/>
        <v>74</v>
      </c>
      <c r="I74" s="119">
        <f t="shared" ca="1" si="140"/>
        <v>54</v>
      </c>
      <c r="J74" s="119">
        <f t="shared" ca="1" si="140"/>
        <v>68</v>
      </c>
      <c r="K74" s="119">
        <f t="shared" ca="1" si="140"/>
        <v>8</v>
      </c>
      <c r="L74" s="119">
        <f t="shared" ca="1" si="140"/>
        <v>75</v>
      </c>
      <c r="M74" s="119">
        <f t="shared" ca="1" si="140"/>
        <v>32</v>
      </c>
      <c r="N74" s="119">
        <f t="shared" ca="1" si="140"/>
        <v>23</v>
      </c>
      <c r="O74" s="119">
        <f t="shared" ca="1" si="140"/>
        <v>24</v>
      </c>
      <c r="P74" s="119">
        <f t="shared" ca="1" si="140"/>
        <v>28</v>
      </c>
      <c r="Q74" s="119">
        <f t="shared" ca="1" si="140"/>
        <v>42</v>
      </c>
      <c r="R74" s="119">
        <f t="shared" ca="1" si="140"/>
        <v>23</v>
      </c>
      <c r="S74" s="119">
        <f t="shared" ca="1" si="140"/>
        <v>20</v>
      </c>
      <c r="T74" s="119">
        <f t="shared" ca="1" si="140"/>
        <v>33</v>
      </c>
      <c r="U74" s="119">
        <f t="shared" ca="1" si="140"/>
        <v>81</v>
      </c>
      <c r="V74" s="119">
        <f t="shared" ca="1" si="140"/>
        <v>59</v>
      </c>
      <c r="W74" s="119">
        <f t="shared" ca="1" si="140"/>
        <v>1</v>
      </c>
      <c r="X74" s="119">
        <f t="shared" ca="1" si="140"/>
        <v>55</v>
      </c>
      <c r="Y74" s="119">
        <f t="shared" ca="1" si="140"/>
        <v>31</v>
      </c>
      <c r="Z74" s="119">
        <f t="shared" ca="1" si="140"/>
        <v>57</v>
      </c>
      <c r="AA74" s="119">
        <f t="shared" ca="1" si="140"/>
        <v>32</v>
      </c>
      <c r="AB74" s="119">
        <f t="shared" ca="1" si="140"/>
        <v>68</v>
      </c>
      <c r="AC74" s="119">
        <f t="shared" ca="1" si="140"/>
        <v>31</v>
      </c>
      <c r="AD74" s="119">
        <f t="shared" ca="1" si="140"/>
        <v>19</v>
      </c>
      <c r="AE74" s="119">
        <f t="shared" ca="1" si="140"/>
        <v>80</v>
      </c>
      <c r="AF74" s="119">
        <f t="shared" ca="1" si="140"/>
        <v>57</v>
      </c>
      <c r="AG74" s="119">
        <f t="shared" ca="1" si="140"/>
        <v>31</v>
      </c>
      <c r="AH74" s="119">
        <f t="shared" ref="AH74:BI74" ca="1" si="141">IF(AH171&gt;=AH170,AH171+1,AH171)</f>
        <v>59</v>
      </c>
      <c r="AI74" s="119">
        <f t="shared" ca="1" si="141"/>
        <v>1</v>
      </c>
      <c r="AJ74" s="119">
        <f t="shared" ca="1" si="141"/>
        <v>80</v>
      </c>
      <c r="AK74" s="119">
        <f t="shared" ca="1" si="141"/>
        <v>64</v>
      </c>
      <c r="AL74" s="119">
        <f t="shared" ca="1" si="141"/>
        <v>81</v>
      </c>
      <c r="AM74" s="119">
        <f t="shared" ca="1" si="141"/>
        <v>35</v>
      </c>
      <c r="AN74" s="119">
        <f t="shared" ca="1" si="141"/>
        <v>54</v>
      </c>
      <c r="AO74" s="119">
        <f t="shared" ca="1" si="141"/>
        <v>62</v>
      </c>
      <c r="AP74" s="119">
        <f t="shared" ca="1" si="141"/>
        <v>19</v>
      </c>
      <c r="AQ74" s="119">
        <f t="shared" ca="1" si="141"/>
        <v>63</v>
      </c>
      <c r="AR74" s="119">
        <f t="shared" ca="1" si="141"/>
        <v>70</v>
      </c>
      <c r="AS74" s="119">
        <f t="shared" ca="1" si="141"/>
        <v>61</v>
      </c>
      <c r="AT74" s="119">
        <f t="shared" ca="1" si="141"/>
        <v>53</v>
      </c>
      <c r="AU74" s="119">
        <f t="shared" ca="1" si="141"/>
        <v>16</v>
      </c>
      <c r="AV74" s="119">
        <f t="shared" ca="1" si="141"/>
        <v>59</v>
      </c>
      <c r="AW74" s="119">
        <f t="shared" ca="1" si="141"/>
        <v>70</v>
      </c>
      <c r="AX74" s="119">
        <f t="shared" ca="1" si="141"/>
        <v>46</v>
      </c>
      <c r="AY74" s="119">
        <f t="shared" ca="1" si="141"/>
        <v>62</v>
      </c>
      <c r="AZ74" s="119">
        <f t="shared" ca="1" si="141"/>
        <v>4</v>
      </c>
      <c r="BA74" s="119">
        <f t="shared" ca="1" si="141"/>
        <v>7</v>
      </c>
      <c r="BB74" s="119">
        <f t="shared" ca="1" si="141"/>
        <v>28</v>
      </c>
      <c r="BC74" s="119">
        <f t="shared" ca="1" si="141"/>
        <v>20</v>
      </c>
      <c r="BD74" s="119">
        <f t="shared" ca="1" si="141"/>
        <v>9</v>
      </c>
      <c r="BE74" s="119">
        <f t="shared" ca="1" si="141"/>
        <v>8</v>
      </c>
      <c r="BF74" s="119">
        <f t="shared" ca="1" si="141"/>
        <v>51</v>
      </c>
      <c r="BG74" s="119">
        <f t="shared" ca="1" si="141"/>
        <v>17</v>
      </c>
      <c r="BH74" s="119">
        <f t="shared" ca="1" si="141"/>
        <v>8</v>
      </c>
      <c r="BI74" s="120">
        <f t="shared" ca="1" si="141"/>
        <v>29</v>
      </c>
    </row>
    <row r="75" spans="1:61" ht="13.15" x14ac:dyDescent="0.4">
      <c r="A75" s="116">
        <v>72</v>
      </c>
      <c r="B75" s="117">
        <f t="shared" ref="B75:AG75" ca="1" si="142">IF(B172&gt;=MIN(B73,B74),IF((B172+1)&gt;=MAX(B73,B74),B172+2,B172+1),B172)</f>
        <v>19</v>
      </c>
      <c r="C75" s="117">
        <f t="shared" ca="1" si="142"/>
        <v>49</v>
      </c>
      <c r="D75" s="117">
        <f t="shared" ca="1" si="142"/>
        <v>18</v>
      </c>
      <c r="E75" s="117">
        <f t="shared" ca="1" si="142"/>
        <v>11</v>
      </c>
      <c r="F75" s="117">
        <f t="shared" ca="1" si="142"/>
        <v>32</v>
      </c>
      <c r="G75" s="117">
        <f t="shared" ca="1" si="142"/>
        <v>63</v>
      </c>
      <c r="H75" s="117">
        <f t="shared" ca="1" si="142"/>
        <v>48</v>
      </c>
      <c r="I75" s="117">
        <f t="shared" ca="1" si="142"/>
        <v>20</v>
      </c>
      <c r="J75" s="117">
        <f t="shared" ca="1" si="142"/>
        <v>40</v>
      </c>
      <c r="K75" s="117">
        <f t="shared" ca="1" si="142"/>
        <v>40</v>
      </c>
      <c r="L75" s="117">
        <f t="shared" ca="1" si="142"/>
        <v>9</v>
      </c>
      <c r="M75" s="117">
        <f t="shared" ca="1" si="142"/>
        <v>63</v>
      </c>
      <c r="N75" s="117">
        <f t="shared" ca="1" si="142"/>
        <v>54</v>
      </c>
      <c r="O75" s="117">
        <f t="shared" ca="1" si="142"/>
        <v>62</v>
      </c>
      <c r="P75" s="117">
        <f t="shared" ca="1" si="142"/>
        <v>70</v>
      </c>
      <c r="Q75" s="117">
        <f t="shared" ca="1" si="142"/>
        <v>9</v>
      </c>
      <c r="R75" s="117">
        <f t="shared" ca="1" si="142"/>
        <v>75</v>
      </c>
      <c r="S75" s="117">
        <f t="shared" ca="1" si="142"/>
        <v>76</v>
      </c>
      <c r="T75" s="117">
        <f t="shared" ca="1" si="142"/>
        <v>65</v>
      </c>
      <c r="U75" s="117">
        <f t="shared" ca="1" si="142"/>
        <v>63</v>
      </c>
      <c r="V75" s="117">
        <f t="shared" ca="1" si="142"/>
        <v>18</v>
      </c>
      <c r="W75" s="117">
        <f t="shared" ca="1" si="142"/>
        <v>5</v>
      </c>
      <c r="X75" s="117">
        <f t="shared" ca="1" si="142"/>
        <v>77</v>
      </c>
      <c r="Y75" s="117">
        <f t="shared" ca="1" si="142"/>
        <v>77</v>
      </c>
      <c r="Z75" s="117">
        <f t="shared" ca="1" si="142"/>
        <v>9</v>
      </c>
      <c r="AA75" s="117">
        <f t="shared" ca="1" si="142"/>
        <v>29</v>
      </c>
      <c r="AB75" s="117">
        <f t="shared" ca="1" si="142"/>
        <v>23</v>
      </c>
      <c r="AC75" s="117">
        <f t="shared" ca="1" si="142"/>
        <v>35</v>
      </c>
      <c r="AD75" s="117">
        <f t="shared" ca="1" si="142"/>
        <v>55</v>
      </c>
      <c r="AE75" s="117">
        <f t="shared" ca="1" si="142"/>
        <v>27</v>
      </c>
      <c r="AF75" s="117">
        <f t="shared" ca="1" si="142"/>
        <v>1</v>
      </c>
      <c r="AG75" s="117">
        <f t="shared" ca="1" si="142"/>
        <v>69</v>
      </c>
      <c r="AH75" s="117">
        <f t="shared" ref="AH75:BI75" ca="1" si="143">IF(AH172&gt;=MIN(AH73,AH74),IF((AH172+1)&gt;=MAX(AH73,AH74),AH172+2,AH172+1),AH172)</f>
        <v>43</v>
      </c>
      <c r="AI75" s="117">
        <f t="shared" ca="1" si="143"/>
        <v>12</v>
      </c>
      <c r="AJ75" s="117">
        <f t="shared" ca="1" si="143"/>
        <v>76</v>
      </c>
      <c r="AK75" s="117">
        <f t="shared" ca="1" si="143"/>
        <v>11</v>
      </c>
      <c r="AL75" s="117">
        <f t="shared" ca="1" si="143"/>
        <v>23</v>
      </c>
      <c r="AM75" s="117">
        <f t="shared" ca="1" si="143"/>
        <v>3</v>
      </c>
      <c r="AN75" s="117">
        <f t="shared" ca="1" si="143"/>
        <v>5</v>
      </c>
      <c r="AO75" s="117">
        <f t="shared" ca="1" si="143"/>
        <v>8</v>
      </c>
      <c r="AP75" s="117">
        <f t="shared" ca="1" si="143"/>
        <v>4</v>
      </c>
      <c r="AQ75" s="117">
        <f t="shared" ca="1" si="143"/>
        <v>69</v>
      </c>
      <c r="AR75" s="117">
        <f t="shared" ca="1" si="143"/>
        <v>74</v>
      </c>
      <c r="AS75" s="117">
        <f t="shared" ca="1" si="143"/>
        <v>3</v>
      </c>
      <c r="AT75" s="117">
        <f t="shared" ca="1" si="143"/>
        <v>54</v>
      </c>
      <c r="AU75" s="117">
        <f t="shared" ca="1" si="143"/>
        <v>32</v>
      </c>
      <c r="AV75" s="117">
        <f t="shared" ca="1" si="143"/>
        <v>24</v>
      </c>
      <c r="AW75" s="117">
        <f t="shared" ca="1" si="143"/>
        <v>40</v>
      </c>
      <c r="AX75" s="117">
        <f t="shared" ca="1" si="143"/>
        <v>19</v>
      </c>
      <c r="AY75" s="117">
        <f t="shared" ca="1" si="143"/>
        <v>21</v>
      </c>
      <c r="AZ75" s="117">
        <f t="shared" ca="1" si="143"/>
        <v>68</v>
      </c>
      <c r="BA75" s="117">
        <f t="shared" ca="1" si="143"/>
        <v>45</v>
      </c>
      <c r="BB75" s="117">
        <f t="shared" ca="1" si="143"/>
        <v>19</v>
      </c>
      <c r="BC75" s="117">
        <f t="shared" ca="1" si="143"/>
        <v>73</v>
      </c>
      <c r="BD75" s="117">
        <f t="shared" ca="1" si="143"/>
        <v>43</v>
      </c>
      <c r="BE75" s="117">
        <f t="shared" ca="1" si="143"/>
        <v>6</v>
      </c>
      <c r="BF75" s="117">
        <f t="shared" ca="1" si="143"/>
        <v>66</v>
      </c>
      <c r="BG75" s="117">
        <f t="shared" ca="1" si="143"/>
        <v>58</v>
      </c>
      <c r="BH75" s="117">
        <f t="shared" ca="1" si="143"/>
        <v>70</v>
      </c>
      <c r="BI75" s="118">
        <f t="shared" ca="1" si="143"/>
        <v>50</v>
      </c>
    </row>
    <row r="76" spans="1:61" ht="13.15" x14ac:dyDescent="0.4">
      <c r="A76" s="116">
        <v>73</v>
      </c>
      <c r="B76" s="119">
        <f t="shared" ref="B76:AG76" ca="1" si="144">B173</f>
        <v>32</v>
      </c>
      <c r="C76" s="119">
        <f t="shared" ca="1" si="144"/>
        <v>23</v>
      </c>
      <c r="D76" s="119">
        <f t="shared" ca="1" si="144"/>
        <v>78</v>
      </c>
      <c r="E76" s="119">
        <f t="shared" ca="1" si="144"/>
        <v>7</v>
      </c>
      <c r="F76" s="119">
        <f t="shared" ca="1" si="144"/>
        <v>43</v>
      </c>
      <c r="G76" s="119">
        <f t="shared" ca="1" si="144"/>
        <v>37</v>
      </c>
      <c r="H76" s="119">
        <f t="shared" ca="1" si="144"/>
        <v>63</v>
      </c>
      <c r="I76" s="119">
        <f t="shared" ca="1" si="144"/>
        <v>81</v>
      </c>
      <c r="J76" s="119">
        <f t="shared" ca="1" si="144"/>
        <v>38</v>
      </c>
      <c r="K76" s="119">
        <f t="shared" ca="1" si="144"/>
        <v>75</v>
      </c>
      <c r="L76" s="119">
        <f t="shared" ca="1" si="144"/>
        <v>1</v>
      </c>
      <c r="M76" s="119">
        <f t="shared" ca="1" si="144"/>
        <v>56</v>
      </c>
      <c r="N76" s="119">
        <f t="shared" ca="1" si="144"/>
        <v>68</v>
      </c>
      <c r="O76" s="119">
        <f t="shared" ca="1" si="144"/>
        <v>74</v>
      </c>
      <c r="P76" s="119">
        <f t="shared" ca="1" si="144"/>
        <v>6</v>
      </c>
      <c r="Q76" s="119">
        <f t="shared" ca="1" si="144"/>
        <v>78</v>
      </c>
      <c r="R76" s="119">
        <f t="shared" ca="1" si="144"/>
        <v>12</v>
      </c>
      <c r="S76" s="119">
        <f t="shared" ca="1" si="144"/>
        <v>16</v>
      </c>
      <c r="T76" s="119">
        <f t="shared" ca="1" si="144"/>
        <v>4</v>
      </c>
      <c r="U76" s="119">
        <f t="shared" ca="1" si="144"/>
        <v>39</v>
      </c>
      <c r="V76" s="119">
        <f t="shared" ca="1" si="144"/>
        <v>1</v>
      </c>
      <c r="W76" s="119">
        <f t="shared" ca="1" si="144"/>
        <v>25</v>
      </c>
      <c r="X76" s="119">
        <f t="shared" ca="1" si="144"/>
        <v>2</v>
      </c>
      <c r="Y76" s="119">
        <f t="shared" ca="1" si="144"/>
        <v>18</v>
      </c>
      <c r="Z76" s="119">
        <f t="shared" ca="1" si="144"/>
        <v>16</v>
      </c>
      <c r="AA76" s="119">
        <f t="shared" ca="1" si="144"/>
        <v>36</v>
      </c>
      <c r="AB76" s="119">
        <f t="shared" ca="1" si="144"/>
        <v>48</v>
      </c>
      <c r="AC76" s="119">
        <f t="shared" ca="1" si="144"/>
        <v>30</v>
      </c>
      <c r="AD76" s="119">
        <f t="shared" ca="1" si="144"/>
        <v>29</v>
      </c>
      <c r="AE76" s="119">
        <f t="shared" ca="1" si="144"/>
        <v>14</v>
      </c>
      <c r="AF76" s="119">
        <f t="shared" ca="1" si="144"/>
        <v>77</v>
      </c>
      <c r="AG76" s="119">
        <f t="shared" ca="1" si="144"/>
        <v>26</v>
      </c>
      <c r="AH76" s="119">
        <f t="shared" ref="AH76:BI76" ca="1" si="145">AH173</f>
        <v>12</v>
      </c>
      <c r="AI76" s="119">
        <f t="shared" ca="1" si="145"/>
        <v>60</v>
      </c>
      <c r="AJ76" s="119">
        <f t="shared" ca="1" si="145"/>
        <v>59</v>
      </c>
      <c r="AK76" s="119">
        <f t="shared" ca="1" si="145"/>
        <v>26</v>
      </c>
      <c r="AL76" s="119">
        <f t="shared" ca="1" si="145"/>
        <v>39</v>
      </c>
      <c r="AM76" s="119">
        <f t="shared" ca="1" si="145"/>
        <v>10</v>
      </c>
      <c r="AN76" s="119">
        <f t="shared" ca="1" si="145"/>
        <v>23</v>
      </c>
      <c r="AO76" s="119">
        <f t="shared" ca="1" si="145"/>
        <v>23</v>
      </c>
      <c r="AP76" s="119">
        <f t="shared" ca="1" si="145"/>
        <v>78</v>
      </c>
      <c r="AQ76" s="119">
        <f t="shared" ca="1" si="145"/>
        <v>10</v>
      </c>
      <c r="AR76" s="119">
        <f t="shared" ca="1" si="145"/>
        <v>7</v>
      </c>
      <c r="AS76" s="119">
        <f t="shared" ca="1" si="145"/>
        <v>16</v>
      </c>
      <c r="AT76" s="119">
        <f t="shared" ca="1" si="145"/>
        <v>11</v>
      </c>
      <c r="AU76" s="119">
        <f t="shared" ca="1" si="145"/>
        <v>45</v>
      </c>
      <c r="AV76" s="119">
        <f t="shared" ca="1" si="145"/>
        <v>49</v>
      </c>
      <c r="AW76" s="119">
        <f t="shared" ca="1" si="145"/>
        <v>60</v>
      </c>
      <c r="AX76" s="119">
        <f t="shared" ca="1" si="145"/>
        <v>81</v>
      </c>
      <c r="AY76" s="119">
        <f t="shared" ca="1" si="145"/>
        <v>54</v>
      </c>
      <c r="AZ76" s="119">
        <f t="shared" ca="1" si="145"/>
        <v>17</v>
      </c>
      <c r="BA76" s="119">
        <f t="shared" ca="1" si="145"/>
        <v>1</v>
      </c>
      <c r="BB76" s="119">
        <f t="shared" ca="1" si="145"/>
        <v>27</v>
      </c>
      <c r="BC76" s="119">
        <f t="shared" ca="1" si="145"/>
        <v>70</v>
      </c>
      <c r="BD76" s="119">
        <f t="shared" ca="1" si="145"/>
        <v>14</v>
      </c>
      <c r="BE76" s="119">
        <f t="shared" ca="1" si="145"/>
        <v>4</v>
      </c>
      <c r="BF76" s="119">
        <f t="shared" ca="1" si="145"/>
        <v>41</v>
      </c>
      <c r="BG76" s="119">
        <f t="shared" ca="1" si="145"/>
        <v>30</v>
      </c>
      <c r="BH76" s="119">
        <f t="shared" ca="1" si="145"/>
        <v>11</v>
      </c>
      <c r="BI76" s="120">
        <f t="shared" ca="1" si="145"/>
        <v>45</v>
      </c>
    </row>
    <row r="77" spans="1:61" ht="13.15" x14ac:dyDescent="0.4">
      <c r="A77" s="116">
        <v>74</v>
      </c>
      <c r="B77" s="117">
        <f t="shared" ref="B77:AG77" ca="1" si="146">IF(B174&gt;=B173,B174+1,B174)</f>
        <v>45</v>
      </c>
      <c r="C77" s="117">
        <f t="shared" ca="1" si="146"/>
        <v>40</v>
      </c>
      <c r="D77" s="117">
        <f t="shared" ca="1" si="146"/>
        <v>32</v>
      </c>
      <c r="E77" s="117">
        <f t="shared" ca="1" si="146"/>
        <v>73</v>
      </c>
      <c r="F77" s="117">
        <f t="shared" ca="1" si="146"/>
        <v>51</v>
      </c>
      <c r="G77" s="117">
        <f t="shared" ca="1" si="146"/>
        <v>32</v>
      </c>
      <c r="H77" s="117">
        <f t="shared" ca="1" si="146"/>
        <v>28</v>
      </c>
      <c r="I77" s="117">
        <f t="shared" ca="1" si="146"/>
        <v>80</v>
      </c>
      <c r="J77" s="117">
        <f t="shared" ca="1" si="146"/>
        <v>13</v>
      </c>
      <c r="K77" s="117">
        <f t="shared" ca="1" si="146"/>
        <v>58</v>
      </c>
      <c r="L77" s="117">
        <f t="shared" ca="1" si="146"/>
        <v>33</v>
      </c>
      <c r="M77" s="117">
        <f t="shared" ca="1" si="146"/>
        <v>11</v>
      </c>
      <c r="N77" s="117">
        <f t="shared" ca="1" si="146"/>
        <v>25</v>
      </c>
      <c r="O77" s="117">
        <f t="shared" ca="1" si="146"/>
        <v>3</v>
      </c>
      <c r="P77" s="117">
        <f t="shared" ca="1" si="146"/>
        <v>78</v>
      </c>
      <c r="Q77" s="117">
        <f t="shared" ca="1" si="146"/>
        <v>2</v>
      </c>
      <c r="R77" s="117">
        <f t="shared" ca="1" si="146"/>
        <v>53</v>
      </c>
      <c r="S77" s="117">
        <f t="shared" ca="1" si="146"/>
        <v>40</v>
      </c>
      <c r="T77" s="117">
        <f t="shared" ca="1" si="146"/>
        <v>47</v>
      </c>
      <c r="U77" s="117">
        <f t="shared" ca="1" si="146"/>
        <v>18</v>
      </c>
      <c r="V77" s="117">
        <f t="shared" ca="1" si="146"/>
        <v>65</v>
      </c>
      <c r="W77" s="117">
        <f t="shared" ca="1" si="146"/>
        <v>51</v>
      </c>
      <c r="X77" s="117">
        <f t="shared" ca="1" si="146"/>
        <v>75</v>
      </c>
      <c r="Y77" s="117">
        <f t="shared" ca="1" si="146"/>
        <v>57</v>
      </c>
      <c r="Z77" s="117">
        <f t="shared" ca="1" si="146"/>
        <v>22</v>
      </c>
      <c r="AA77" s="117">
        <f t="shared" ca="1" si="146"/>
        <v>19</v>
      </c>
      <c r="AB77" s="117">
        <f t="shared" ca="1" si="146"/>
        <v>34</v>
      </c>
      <c r="AC77" s="117">
        <f t="shared" ca="1" si="146"/>
        <v>50</v>
      </c>
      <c r="AD77" s="117">
        <f t="shared" ca="1" si="146"/>
        <v>64</v>
      </c>
      <c r="AE77" s="117">
        <f t="shared" ca="1" si="146"/>
        <v>2</v>
      </c>
      <c r="AF77" s="117">
        <f t="shared" ca="1" si="146"/>
        <v>59</v>
      </c>
      <c r="AG77" s="117">
        <f t="shared" ca="1" si="146"/>
        <v>42</v>
      </c>
      <c r="AH77" s="117">
        <f t="shared" ref="AH77:BI77" ca="1" si="147">IF(AH174&gt;=AH173,AH174+1,AH174)</f>
        <v>50</v>
      </c>
      <c r="AI77" s="117">
        <f t="shared" ca="1" si="147"/>
        <v>53</v>
      </c>
      <c r="AJ77" s="117">
        <f t="shared" ca="1" si="147"/>
        <v>13</v>
      </c>
      <c r="AK77" s="117">
        <f t="shared" ca="1" si="147"/>
        <v>15</v>
      </c>
      <c r="AL77" s="117">
        <f t="shared" ca="1" si="147"/>
        <v>34</v>
      </c>
      <c r="AM77" s="117">
        <f t="shared" ca="1" si="147"/>
        <v>69</v>
      </c>
      <c r="AN77" s="117">
        <f t="shared" ca="1" si="147"/>
        <v>36</v>
      </c>
      <c r="AO77" s="117">
        <f t="shared" ca="1" si="147"/>
        <v>69</v>
      </c>
      <c r="AP77" s="117">
        <f t="shared" ca="1" si="147"/>
        <v>13</v>
      </c>
      <c r="AQ77" s="117">
        <f t="shared" ca="1" si="147"/>
        <v>57</v>
      </c>
      <c r="AR77" s="117">
        <f t="shared" ca="1" si="147"/>
        <v>62</v>
      </c>
      <c r="AS77" s="117">
        <f t="shared" ca="1" si="147"/>
        <v>41</v>
      </c>
      <c r="AT77" s="117">
        <f t="shared" ca="1" si="147"/>
        <v>36</v>
      </c>
      <c r="AU77" s="117">
        <f t="shared" ca="1" si="147"/>
        <v>5</v>
      </c>
      <c r="AV77" s="117">
        <f t="shared" ca="1" si="147"/>
        <v>40</v>
      </c>
      <c r="AW77" s="117">
        <f t="shared" ca="1" si="147"/>
        <v>76</v>
      </c>
      <c r="AX77" s="117">
        <f t="shared" ca="1" si="147"/>
        <v>59</v>
      </c>
      <c r="AY77" s="117">
        <f t="shared" ca="1" si="147"/>
        <v>39</v>
      </c>
      <c r="AZ77" s="117">
        <f t="shared" ca="1" si="147"/>
        <v>30</v>
      </c>
      <c r="BA77" s="117">
        <f t="shared" ca="1" si="147"/>
        <v>18</v>
      </c>
      <c r="BB77" s="117">
        <f t="shared" ca="1" si="147"/>
        <v>12</v>
      </c>
      <c r="BC77" s="117">
        <f t="shared" ca="1" si="147"/>
        <v>25</v>
      </c>
      <c r="BD77" s="117">
        <f t="shared" ca="1" si="147"/>
        <v>25</v>
      </c>
      <c r="BE77" s="117">
        <f t="shared" ca="1" si="147"/>
        <v>16</v>
      </c>
      <c r="BF77" s="117">
        <f t="shared" ca="1" si="147"/>
        <v>55</v>
      </c>
      <c r="BG77" s="117">
        <f t="shared" ca="1" si="147"/>
        <v>31</v>
      </c>
      <c r="BH77" s="117">
        <f t="shared" ca="1" si="147"/>
        <v>43</v>
      </c>
      <c r="BI77" s="118">
        <f t="shared" ca="1" si="147"/>
        <v>61</v>
      </c>
    </row>
    <row r="78" spans="1:61" ht="13.15" x14ac:dyDescent="0.4">
      <c r="A78" s="116">
        <v>75</v>
      </c>
      <c r="B78" s="119">
        <f t="shared" ref="B78:AG78" ca="1" si="148">IF(B175&gt;=MIN(B76,B77),IF((B175+1)&gt;=MAX(B76,B77),B175+2,B175+1),B175)</f>
        <v>72</v>
      </c>
      <c r="C78" s="119">
        <f t="shared" ca="1" si="148"/>
        <v>46</v>
      </c>
      <c r="D78" s="119">
        <f t="shared" ca="1" si="148"/>
        <v>67</v>
      </c>
      <c r="E78" s="119">
        <f t="shared" ca="1" si="148"/>
        <v>17</v>
      </c>
      <c r="F78" s="119">
        <f t="shared" ca="1" si="148"/>
        <v>66</v>
      </c>
      <c r="G78" s="119">
        <f t="shared" ca="1" si="148"/>
        <v>11</v>
      </c>
      <c r="H78" s="119">
        <f t="shared" ca="1" si="148"/>
        <v>43</v>
      </c>
      <c r="I78" s="119">
        <f t="shared" ca="1" si="148"/>
        <v>77</v>
      </c>
      <c r="J78" s="119">
        <f t="shared" ca="1" si="148"/>
        <v>77</v>
      </c>
      <c r="K78" s="119">
        <f t="shared" ca="1" si="148"/>
        <v>4</v>
      </c>
      <c r="L78" s="119">
        <f t="shared" ca="1" si="148"/>
        <v>23</v>
      </c>
      <c r="M78" s="119">
        <f t="shared" ca="1" si="148"/>
        <v>28</v>
      </c>
      <c r="N78" s="119">
        <f t="shared" ca="1" si="148"/>
        <v>77</v>
      </c>
      <c r="O78" s="119">
        <f t="shared" ca="1" si="148"/>
        <v>46</v>
      </c>
      <c r="P78" s="119">
        <f t="shared" ca="1" si="148"/>
        <v>21</v>
      </c>
      <c r="Q78" s="119">
        <f t="shared" ca="1" si="148"/>
        <v>79</v>
      </c>
      <c r="R78" s="119">
        <f t="shared" ca="1" si="148"/>
        <v>44</v>
      </c>
      <c r="S78" s="119">
        <f t="shared" ca="1" si="148"/>
        <v>72</v>
      </c>
      <c r="T78" s="119">
        <f t="shared" ca="1" si="148"/>
        <v>28</v>
      </c>
      <c r="U78" s="119">
        <f t="shared" ca="1" si="148"/>
        <v>28</v>
      </c>
      <c r="V78" s="119">
        <f t="shared" ca="1" si="148"/>
        <v>43</v>
      </c>
      <c r="W78" s="119">
        <f t="shared" ca="1" si="148"/>
        <v>33</v>
      </c>
      <c r="X78" s="119">
        <f t="shared" ca="1" si="148"/>
        <v>32</v>
      </c>
      <c r="Y78" s="119">
        <f t="shared" ca="1" si="148"/>
        <v>23</v>
      </c>
      <c r="Z78" s="119">
        <f t="shared" ca="1" si="148"/>
        <v>72</v>
      </c>
      <c r="AA78" s="119">
        <f t="shared" ca="1" si="148"/>
        <v>81</v>
      </c>
      <c r="AB78" s="119">
        <f t="shared" ca="1" si="148"/>
        <v>2</v>
      </c>
      <c r="AC78" s="119">
        <f t="shared" ca="1" si="148"/>
        <v>73</v>
      </c>
      <c r="AD78" s="119">
        <f t="shared" ca="1" si="148"/>
        <v>62</v>
      </c>
      <c r="AE78" s="119">
        <f t="shared" ca="1" si="148"/>
        <v>63</v>
      </c>
      <c r="AF78" s="119">
        <f t="shared" ca="1" si="148"/>
        <v>73</v>
      </c>
      <c r="AG78" s="119">
        <f t="shared" ca="1" si="148"/>
        <v>48</v>
      </c>
      <c r="AH78" s="119">
        <f t="shared" ref="AH78:BI78" ca="1" si="149">IF(AH175&gt;=MIN(AH76,AH77),IF((AH175+1)&gt;=MAX(AH76,AH77),AH175+2,AH175+1),AH175)</f>
        <v>2</v>
      </c>
      <c r="AI78" s="119">
        <f t="shared" ca="1" si="149"/>
        <v>27</v>
      </c>
      <c r="AJ78" s="119">
        <f t="shared" ca="1" si="149"/>
        <v>2</v>
      </c>
      <c r="AK78" s="119">
        <f t="shared" ca="1" si="149"/>
        <v>50</v>
      </c>
      <c r="AL78" s="119">
        <f t="shared" ca="1" si="149"/>
        <v>52</v>
      </c>
      <c r="AM78" s="119">
        <f t="shared" ca="1" si="149"/>
        <v>44</v>
      </c>
      <c r="AN78" s="119">
        <f t="shared" ca="1" si="149"/>
        <v>64</v>
      </c>
      <c r="AO78" s="119">
        <f t="shared" ca="1" si="149"/>
        <v>8</v>
      </c>
      <c r="AP78" s="119">
        <f t="shared" ca="1" si="149"/>
        <v>67</v>
      </c>
      <c r="AQ78" s="119">
        <f t="shared" ca="1" si="149"/>
        <v>11</v>
      </c>
      <c r="AR78" s="119">
        <f t="shared" ca="1" si="149"/>
        <v>72</v>
      </c>
      <c r="AS78" s="119">
        <f t="shared" ca="1" si="149"/>
        <v>53</v>
      </c>
      <c r="AT78" s="119">
        <f t="shared" ca="1" si="149"/>
        <v>73</v>
      </c>
      <c r="AU78" s="119">
        <f t="shared" ca="1" si="149"/>
        <v>37</v>
      </c>
      <c r="AV78" s="119">
        <f t="shared" ca="1" si="149"/>
        <v>45</v>
      </c>
      <c r="AW78" s="119">
        <f t="shared" ca="1" si="149"/>
        <v>3</v>
      </c>
      <c r="AX78" s="119">
        <f t="shared" ca="1" si="149"/>
        <v>8</v>
      </c>
      <c r="AY78" s="119">
        <f t="shared" ca="1" si="149"/>
        <v>2</v>
      </c>
      <c r="AZ78" s="119">
        <f t="shared" ca="1" si="149"/>
        <v>23</v>
      </c>
      <c r="BA78" s="119">
        <f t="shared" ca="1" si="149"/>
        <v>27</v>
      </c>
      <c r="BB78" s="119">
        <f t="shared" ca="1" si="149"/>
        <v>44</v>
      </c>
      <c r="BC78" s="119">
        <f t="shared" ca="1" si="149"/>
        <v>50</v>
      </c>
      <c r="BD78" s="119">
        <f t="shared" ca="1" si="149"/>
        <v>15</v>
      </c>
      <c r="BE78" s="119">
        <f t="shared" ca="1" si="149"/>
        <v>31</v>
      </c>
      <c r="BF78" s="119">
        <f t="shared" ca="1" si="149"/>
        <v>74</v>
      </c>
      <c r="BG78" s="119">
        <f t="shared" ca="1" si="149"/>
        <v>2</v>
      </c>
      <c r="BH78" s="119">
        <f t="shared" ca="1" si="149"/>
        <v>31</v>
      </c>
      <c r="BI78" s="120">
        <f t="shared" ca="1" si="149"/>
        <v>15</v>
      </c>
    </row>
    <row r="79" spans="1:61" ht="13.15" x14ac:dyDescent="0.4">
      <c r="A79" s="116">
        <v>76</v>
      </c>
      <c r="B79" s="117">
        <f t="shared" ref="B79:AG79" ca="1" si="150">B176</f>
        <v>19</v>
      </c>
      <c r="C79" s="117">
        <f t="shared" ca="1" si="150"/>
        <v>69</v>
      </c>
      <c r="D79" s="117">
        <f t="shared" ca="1" si="150"/>
        <v>2</v>
      </c>
      <c r="E79" s="117">
        <f t="shared" ca="1" si="150"/>
        <v>13</v>
      </c>
      <c r="F79" s="117">
        <f t="shared" ca="1" si="150"/>
        <v>47</v>
      </c>
      <c r="G79" s="117">
        <f t="shared" ca="1" si="150"/>
        <v>70</v>
      </c>
      <c r="H79" s="117">
        <f t="shared" ca="1" si="150"/>
        <v>47</v>
      </c>
      <c r="I79" s="117">
        <f t="shared" ca="1" si="150"/>
        <v>29</v>
      </c>
      <c r="J79" s="117">
        <f t="shared" ca="1" si="150"/>
        <v>47</v>
      </c>
      <c r="K79" s="117">
        <f t="shared" ca="1" si="150"/>
        <v>76</v>
      </c>
      <c r="L79" s="117">
        <f t="shared" ca="1" si="150"/>
        <v>77</v>
      </c>
      <c r="M79" s="117">
        <f t="shared" ca="1" si="150"/>
        <v>24</v>
      </c>
      <c r="N79" s="117">
        <f t="shared" ca="1" si="150"/>
        <v>40</v>
      </c>
      <c r="O79" s="117">
        <f t="shared" ca="1" si="150"/>
        <v>3</v>
      </c>
      <c r="P79" s="117">
        <f t="shared" ca="1" si="150"/>
        <v>66</v>
      </c>
      <c r="Q79" s="117">
        <f t="shared" ca="1" si="150"/>
        <v>7</v>
      </c>
      <c r="R79" s="117">
        <f t="shared" ca="1" si="150"/>
        <v>30</v>
      </c>
      <c r="S79" s="117">
        <f t="shared" ca="1" si="150"/>
        <v>54</v>
      </c>
      <c r="T79" s="117">
        <f t="shared" ca="1" si="150"/>
        <v>56</v>
      </c>
      <c r="U79" s="117">
        <f t="shared" ca="1" si="150"/>
        <v>4</v>
      </c>
      <c r="V79" s="117">
        <f t="shared" ca="1" si="150"/>
        <v>70</v>
      </c>
      <c r="W79" s="117">
        <f t="shared" ca="1" si="150"/>
        <v>11</v>
      </c>
      <c r="X79" s="117">
        <f t="shared" ca="1" si="150"/>
        <v>27</v>
      </c>
      <c r="Y79" s="117">
        <f t="shared" ca="1" si="150"/>
        <v>37</v>
      </c>
      <c r="Z79" s="117">
        <f t="shared" ca="1" si="150"/>
        <v>23</v>
      </c>
      <c r="AA79" s="117">
        <f t="shared" ca="1" si="150"/>
        <v>60</v>
      </c>
      <c r="AB79" s="117">
        <f t="shared" ca="1" si="150"/>
        <v>69</v>
      </c>
      <c r="AC79" s="117">
        <f t="shared" ca="1" si="150"/>
        <v>77</v>
      </c>
      <c r="AD79" s="117">
        <f t="shared" ca="1" si="150"/>
        <v>35</v>
      </c>
      <c r="AE79" s="117">
        <f t="shared" ca="1" si="150"/>
        <v>81</v>
      </c>
      <c r="AF79" s="117">
        <f t="shared" ca="1" si="150"/>
        <v>68</v>
      </c>
      <c r="AG79" s="117">
        <f t="shared" ca="1" si="150"/>
        <v>26</v>
      </c>
      <c r="AH79" s="117">
        <f t="shared" ref="AH79:BI79" ca="1" si="151">AH176</f>
        <v>49</v>
      </c>
      <c r="AI79" s="117">
        <f t="shared" ca="1" si="151"/>
        <v>61</v>
      </c>
      <c r="AJ79" s="117">
        <f t="shared" ca="1" si="151"/>
        <v>67</v>
      </c>
      <c r="AK79" s="117">
        <f t="shared" ca="1" si="151"/>
        <v>81</v>
      </c>
      <c r="AL79" s="117">
        <f t="shared" ca="1" si="151"/>
        <v>42</v>
      </c>
      <c r="AM79" s="117">
        <f t="shared" ca="1" si="151"/>
        <v>60</v>
      </c>
      <c r="AN79" s="117">
        <f t="shared" ca="1" si="151"/>
        <v>48</v>
      </c>
      <c r="AO79" s="117">
        <f t="shared" ca="1" si="151"/>
        <v>18</v>
      </c>
      <c r="AP79" s="117">
        <f t="shared" ca="1" si="151"/>
        <v>64</v>
      </c>
      <c r="AQ79" s="117">
        <f t="shared" ca="1" si="151"/>
        <v>79</v>
      </c>
      <c r="AR79" s="117">
        <f t="shared" ca="1" si="151"/>
        <v>23</v>
      </c>
      <c r="AS79" s="117">
        <f t="shared" ca="1" si="151"/>
        <v>52</v>
      </c>
      <c r="AT79" s="117">
        <f t="shared" ca="1" si="151"/>
        <v>20</v>
      </c>
      <c r="AU79" s="117">
        <f t="shared" ca="1" si="151"/>
        <v>42</v>
      </c>
      <c r="AV79" s="117">
        <f t="shared" ca="1" si="151"/>
        <v>10</v>
      </c>
      <c r="AW79" s="117">
        <f t="shared" ca="1" si="151"/>
        <v>35</v>
      </c>
      <c r="AX79" s="117">
        <f t="shared" ca="1" si="151"/>
        <v>26</v>
      </c>
      <c r="AY79" s="117">
        <f t="shared" ca="1" si="151"/>
        <v>67</v>
      </c>
      <c r="AZ79" s="117">
        <f t="shared" ca="1" si="151"/>
        <v>45</v>
      </c>
      <c r="BA79" s="117">
        <f t="shared" ca="1" si="151"/>
        <v>50</v>
      </c>
      <c r="BB79" s="117">
        <f t="shared" ca="1" si="151"/>
        <v>8</v>
      </c>
      <c r="BC79" s="117">
        <f t="shared" ca="1" si="151"/>
        <v>11</v>
      </c>
      <c r="BD79" s="117">
        <f t="shared" ca="1" si="151"/>
        <v>20</v>
      </c>
      <c r="BE79" s="117">
        <f t="shared" ca="1" si="151"/>
        <v>38</v>
      </c>
      <c r="BF79" s="117">
        <f t="shared" ca="1" si="151"/>
        <v>65</v>
      </c>
      <c r="BG79" s="117">
        <f t="shared" ca="1" si="151"/>
        <v>67</v>
      </c>
      <c r="BH79" s="117">
        <f t="shared" ca="1" si="151"/>
        <v>4</v>
      </c>
      <c r="BI79" s="118">
        <f t="shared" ca="1" si="151"/>
        <v>38</v>
      </c>
    </row>
    <row r="80" spans="1:61" ht="13.15" x14ac:dyDescent="0.4">
      <c r="A80" s="116">
        <v>77</v>
      </c>
      <c r="B80" s="119">
        <f t="shared" ref="B80:AG80" ca="1" si="152">IF(B177&gt;=B176,B177+1,B177)</f>
        <v>51</v>
      </c>
      <c r="C80" s="119">
        <f t="shared" ca="1" si="152"/>
        <v>48</v>
      </c>
      <c r="D80" s="119">
        <f t="shared" ca="1" si="152"/>
        <v>64</v>
      </c>
      <c r="E80" s="119">
        <f t="shared" ca="1" si="152"/>
        <v>19</v>
      </c>
      <c r="F80" s="119">
        <f t="shared" ca="1" si="152"/>
        <v>6</v>
      </c>
      <c r="G80" s="119">
        <f t="shared" ca="1" si="152"/>
        <v>21</v>
      </c>
      <c r="H80" s="119">
        <f t="shared" ca="1" si="152"/>
        <v>43</v>
      </c>
      <c r="I80" s="119">
        <f t="shared" ca="1" si="152"/>
        <v>68</v>
      </c>
      <c r="J80" s="119">
        <f t="shared" ca="1" si="152"/>
        <v>39</v>
      </c>
      <c r="K80" s="119">
        <f t="shared" ca="1" si="152"/>
        <v>9</v>
      </c>
      <c r="L80" s="119">
        <f t="shared" ca="1" si="152"/>
        <v>3</v>
      </c>
      <c r="M80" s="119">
        <f t="shared" ca="1" si="152"/>
        <v>12</v>
      </c>
      <c r="N80" s="119">
        <f t="shared" ca="1" si="152"/>
        <v>38</v>
      </c>
      <c r="O80" s="119">
        <f t="shared" ca="1" si="152"/>
        <v>18</v>
      </c>
      <c r="P80" s="119">
        <f t="shared" ca="1" si="152"/>
        <v>35</v>
      </c>
      <c r="Q80" s="119">
        <f t="shared" ca="1" si="152"/>
        <v>78</v>
      </c>
      <c r="R80" s="119">
        <f t="shared" ca="1" si="152"/>
        <v>31</v>
      </c>
      <c r="S80" s="119">
        <f t="shared" ca="1" si="152"/>
        <v>9</v>
      </c>
      <c r="T80" s="119">
        <f t="shared" ca="1" si="152"/>
        <v>75</v>
      </c>
      <c r="U80" s="119">
        <f t="shared" ca="1" si="152"/>
        <v>35</v>
      </c>
      <c r="V80" s="119">
        <f t="shared" ca="1" si="152"/>
        <v>12</v>
      </c>
      <c r="W80" s="119">
        <f t="shared" ca="1" si="152"/>
        <v>41</v>
      </c>
      <c r="X80" s="119">
        <f t="shared" ca="1" si="152"/>
        <v>62</v>
      </c>
      <c r="Y80" s="119">
        <f t="shared" ca="1" si="152"/>
        <v>47</v>
      </c>
      <c r="Z80" s="119">
        <f t="shared" ca="1" si="152"/>
        <v>75</v>
      </c>
      <c r="AA80" s="119">
        <f t="shared" ca="1" si="152"/>
        <v>28</v>
      </c>
      <c r="AB80" s="119">
        <f t="shared" ca="1" si="152"/>
        <v>18</v>
      </c>
      <c r="AC80" s="119">
        <f t="shared" ca="1" si="152"/>
        <v>4</v>
      </c>
      <c r="AD80" s="119">
        <f t="shared" ca="1" si="152"/>
        <v>53</v>
      </c>
      <c r="AE80" s="119">
        <f t="shared" ca="1" si="152"/>
        <v>58</v>
      </c>
      <c r="AF80" s="119">
        <f t="shared" ca="1" si="152"/>
        <v>59</v>
      </c>
      <c r="AG80" s="119">
        <f t="shared" ca="1" si="152"/>
        <v>75</v>
      </c>
      <c r="AH80" s="119">
        <f t="shared" ref="AH80:BI80" ca="1" si="153">IF(AH177&gt;=AH176,AH177+1,AH177)</f>
        <v>39</v>
      </c>
      <c r="AI80" s="119">
        <f t="shared" ca="1" si="153"/>
        <v>54</v>
      </c>
      <c r="AJ80" s="119">
        <f t="shared" ca="1" si="153"/>
        <v>26</v>
      </c>
      <c r="AK80" s="119">
        <f t="shared" ca="1" si="153"/>
        <v>15</v>
      </c>
      <c r="AL80" s="119">
        <f t="shared" ca="1" si="153"/>
        <v>28</v>
      </c>
      <c r="AM80" s="119">
        <f t="shared" ca="1" si="153"/>
        <v>54</v>
      </c>
      <c r="AN80" s="119">
        <f t="shared" ca="1" si="153"/>
        <v>65</v>
      </c>
      <c r="AO80" s="119">
        <f t="shared" ca="1" si="153"/>
        <v>51</v>
      </c>
      <c r="AP80" s="119">
        <f t="shared" ca="1" si="153"/>
        <v>53</v>
      </c>
      <c r="AQ80" s="119">
        <f t="shared" ca="1" si="153"/>
        <v>61</v>
      </c>
      <c r="AR80" s="119">
        <f t="shared" ca="1" si="153"/>
        <v>75</v>
      </c>
      <c r="AS80" s="119">
        <f t="shared" ca="1" si="153"/>
        <v>61</v>
      </c>
      <c r="AT80" s="119">
        <f t="shared" ca="1" si="153"/>
        <v>3</v>
      </c>
      <c r="AU80" s="119">
        <f t="shared" ca="1" si="153"/>
        <v>6</v>
      </c>
      <c r="AV80" s="119">
        <f t="shared" ca="1" si="153"/>
        <v>50</v>
      </c>
      <c r="AW80" s="119">
        <f t="shared" ca="1" si="153"/>
        <v>68</v>
      </c>
      <c r="AX80" s="119">
        <f t="shared" ca="1" si="153"/>
        <v>80</v>
      </c>
      <c r="AY80" s="119">
        <f t="shared" ca="1" si="153"/>
        <v>40</v>
      </c>
      <c r="AZ80" s="119">
        <f t="shared" ca="1" si="153"/>
        <v>59</v>
      </c>
      <c r="BA80" s="119">
        <f t="shared" ca="1" si="153"/>
        <v>4</v>
      </c>
      <c r="BB80" s="119">
        <f t="shared" ca="1" si="153"/>
        <v>53</v>
      </c>
      <c r="BC80" s="119">
        <f t="shared" ca="1" si="153"/>
        <v>53</v>
      </c>
      <c r="BD80" s="119">
        <f t="shared" ca="1" si="153"/>
        <v>62</v>
      </c>
      <c r="BE80" s="119">
        <f t="shared" ca="1" si="153"/>
        <v>17</v>
      </c>
      <c r="BF80" s="119">
        <f t="shared" ca="1" si="153"/>
        <v>24</v>
      </c>
      <c r="BG80" s="119">
        <f t="shared" ca="1" si="153"/>
        <v>16</v>
      </c>
      <c r="BH80" s="119">
        <f t="shared" ca="1" si="153"/>
        <v>8</v>
      </c>
      <c r="BI80" s="120">
        <f t="shared" ca="1" si="153"/>
        <v>11</v>
      </c>
    </row>
    <row r="81" spans="1:61" ht="13.15" x14ac:dyDescent="0.4">
      <c r="A81" s="116">
        <v>78</v>
      </c>
      <c r="B81" s="117">
        <f t="shared" ref="B81:AG81" ca="1" si="154">IF(B178&gt;=MIN(B79,B80),IF((B178+1)&gt;=MAX(B79,B80),B178+2,B178+1),B178)</f>
        <v>4</v>
      </c>
      <c r="C81" s="117">
        <f t="shared" ca="1" si="154"/>
        <v>72</v>
      </c>
      <c r="D81" s="117">
        <f t="shared" ca="1" si="154"/>
        <v>10</v>
      </c>
      <c r="E81" s="117">
        <f t="shared" ca="1" si="154"/>
        <v>49</v>
      </c>
      <c r="F81" s="117">
        <f t="shared" ca="1" si="154"/>
        <v>12</v>
      </c>
      <c r="G81" s="117">
        <f t="shared" ca="1" si="154"/>
        <v>67</v>
      </c>
      <c r="H81" s="117">
        <f t="shared" ca="1" si="154"/>
        <v>74</v>
      </c>
      <c r="I81" s="117">
        <f t="shared" ca="1" si="154"/>
        <v>61</v>
      </c>
      <c r="J81" s="117">
        <f t="shared" ca="1" si="154"/>
        <v>12</v>
      </c>
      <c r="K81" s="117">
        <f t="shared" ca="1" si="154"/>
        <v>15</v>
      </c>
      <c r="L81" s="117">
        <f t="shared" ca="1" si="154"/>
        <v>54</v>
      </c>
      <c r="M81" s="117">
        <f t="shared" ca="1" si="154"/>
        <v>30</v>
      </c>
      <c r="N81" s="117">
        <f t="shared" ca="1" si="154"/>
        <v>30</v>
      </c>
      <c r="O81" s="117">
        <f t="shared" ca="1" si="154"/>
        <v>17</v>
      </c>
      <c r="P81" s="117">
        <f t="shared" ca="1" si="154"/>
        <v>38</v>
      </c>
      <c r="Q81" s="117">
        <f t="shared" ca="1" si="154"/>
        <v>51</v>
      </c>
      <c r="R81" s="117">
        <f t="shared" ca="1" si="154"/>
        <v>58</v>
      </c>
      <c r="S81" s="117">
        <f t="shared" ca="1" si="154"/>
        <v>61</v>
      </c>
      <c r="T81" s="117">
        <f t="shared" ca="1" si="154"/>
        <v>4</v>
      </c>
      <c r="U81" s="117">
        <f t="shared" ca="1" si="154"/>
        <v>25</v>
      </c>
      <c r="V81" s="117">
        <f t="shared" ca="1" si="154"/>
        <v>73</v>
      </c>
      <c r="W81" s="117">
        <f t="shared" ca="1" si="154"/>
        <v>20</v>
      </c>
      <c r="X81" s="117">
        <f t="shared" ca="1" si="154"/>
        <v>8</v>
      </c>
      <c r="Y81" s="117">
        <f t="shared" ca="1" si="154"/>
        <v>44</v>
      </c>
      <c r="Z81" s="117">
        <f t="shared" ca="1" si="154"/>
        <v>36</v>
      </c>
      <c r="AA81" s="117">
        <f t="shared" ca="1" si="154"/>
        <v>67</v>
      </c>
      <c r="AB81" s="117">
        <f t="shared" ca="1" si="154"/>
        <v>33</v>
      </c>
      <c r="AC81" s="117">
        <f t="shared" ca="1" si="154"/>
        <v>2</v>
      </c>
      <c r="AD81" s="117">
        <f t="shared" ca="1" si="154"/>
        <v>9</v>
      </c>
      <c r="AE81" s="117">
        <f t="shared" ca="1" si="154"/>
        <v>39</v>
      </c>
      <c r="AF81" s="117">
        <f t="shared" ca="1" si="154"/>
        <v>78</v>
      </c>
      <c r="AG81" s="117">
        <f t="shared" ca="1" si="154"/>
        <v>20</v>
      </c>
      <c r="AH81" s="117">
        <f t="shared" ref="AH81:BI81" ca="1" si="155">IF(AH178&gt;=MIN(AH79,AH80),IF((AH178+1)&gt;=MAX(AH79,AH80),AH178+2,AH178+1),AH178)</f>
        <v>52</v>
      </c>
      <c r="AI81" s="117">
        <f t="shared" ca="1" si="155"/>
        <v>76</v>
      </c>
      <c r="AJ81" s="117">
        <f t="shared" ca="1" si="155"/>
        <v>66</v>
      </c>
      <c r="AK81" s="117">
        <f t="shared" ca="1" si="155"/>
        <v>9</v>
      </c>
      <c r="AL81" s="117">
        <f t="shared" ca="1" si="155"/>
        <v>63</v>
      </c>
      <c r="AM81" s="117">
        <f t="shared" ca="1" si="155"/>
        <v>55</v>
      </c>
      <c r="AN81" s="117">
        <f t="shared" ca="1" si="155"/>
        <v>28</v>
      </c>
      <c r="AO81" s="117">
        <f t="shared" ca="1" si="155"/>
        <v>23</v>
      </c>
      <c r="AP81" s="117">
        <f t="shared" ca="1" si="155"/>
        <v>79</v>
      </c>
      <c r="AQ81" s="117">
        <f t="shared" ca="1" si="155"/>
        <v>73</v>
      </c>
      <c r="AR81" s="117">
        <f t="shared" ca="1" si="155"/>
        <v>28</v>
      </c>
      <c r="AS81" s="117">
        <f t="shared" ca="1" si="155"/>
        <v>39</v>
      </c>
      <c r="AT81" s="117">
        <f t="shared" ca="1" si="155"/>
        <v>11</v>
      </c>
      <c r="AU81" s="117">
        <f t="shared" ca="1" si="155"/>
        <v>45</v>
      </c>
      <c r="AV81" s="117">
        <f t="shared" ca="1" si="155"/>
        <v>24</v>
      </c>
      <c r="AW81" s="117">
        <f t="shared" ca="1" si="155"/>
        <v>28</v>
      </c>
      <c r="AX81" s="117">
        <f t="shared" ca="1" si="155"/>
        <v>76</v>
      </c>
      <c r="AY81" s="117">
        <f t="shared" ca="1" si="155"/>
        <v>80</v>
      </c>
      <c r="AZ81" s="117">
        <f t="shared" ca="1" si="155"/>
        <v>57</v>
      </c>
      <c r="BA81" s="117">
        <f t="shared" ca="1" si="155"/>
        <v>66</v>
      </c>
      <c r="BB81" s="117">
        <f t="shared" ca="1" si="155"/>
        <v>64</v>
      </c>
      <c r="BC81" s="117">
        <f t="shared" ca="1" si="155"/>
        <v>34</v>
      </c>
      <c r="BD81" s="117">
        <f t="shared" ca="1" si="155"/>
        <v>11</v>
      </c>
      <c r="BE81" s="117">
        <f t="shared" ca="1" si="155"/>
        <v>35</v>
      </c>
      <c r="BF81" s="117">
        <f t="shared" ca="1" si="155"/>
        <v>36</v>
      </c>
      <c r="BG81" s="117">
        <f t="shared" ca="1" si="155"/>
        <v>10</v>
      </c>
      <c r="BH81" s="117">
        <f t="shared" ca="1" si="155"/>
        <v>31</v>
      </c>
      <c r="BI81" s="118">
        <f t="shared" ca="1" si="155"/>
        <v>73</v>
      </c>
    </row>
    <row r="82" spans="1:61" ht="13.15" x14ac:dyDescent="0.4">
      <c r="A82" s="116">
        <v>79</v>
      </c>
      <c r="B82" s="119">
        <f t="shared" ref="B82:AG82" ca="1" si="156">B179</f>
        <v>32</v>
      </c>
      <c r="C82" s="119">
        <f t="shared" ca="1" si="156"/>
        <v>69</v>
      </c>
      <c r="D82" s="119">
        <f t="shared" ca="1" si="156"/>
        <v>63</v>
      </c>
      <c r="E82" s="119">
        <f t="shared" ca="1" si="156"/>
        <v>6</v>
      </c>
      <c r="F82" s="119">
        <f t="shared" ca="1" si="156"/>
        <v>44</v>
      </c>
      <c r="G82" s="119">
        <f t="shared" ca="1" si="156"/>
        <v>27</v>
      </c>
      <c r="H82" s="119">
        <f t="shared" ca="1" si="156"/>
        <v>22</v>
      </c>
      <c r="I82" s="119">
        <f t="shared" ca="1" si="156"/>
        <v>2</v>
      </c>
      <c r="J82" s="119">
        <f t="shared" ca="1" si="156"/>
        <v>3</v>
      </c>
      <c r="K82" s="119">
        <f t="shared" ca="1" si="156"/>
        <v>79</v>
      </c>
      <c r="L82" s="119">
        <f t="shared" ca="1" si="156"/>
        <v>47</v>
      </c>
      <c r="M82" s="119">
        <f t="shared" ca="1" si="156"/>
        <v>46</v>
      </c>
      <c r="N82" s="119">
        <f t="shared" ca="1" si="156"/>
        <v>79</v>
      </c>
      <c r="O82" s="119">
        <f t="shared" ca="1" si="156"/>
        <v>21</v>
      </c>
      <c r="P82" s="119">
        <f t="shared" ca="1" si="156"/>
        <v>57</v>
      </c>
      <c r="Q82" s="119">
        <f t="shared" ca="1" si="156"/>
        <v>15</v>
      </c>
      <c r="R82" s="119">
        <f t="shared" ca="1" si="156"/>
        <v>17</v>
      </c>
      <c r="S82" s="119">
        <f t="shared" ca="1" si="156"/>
        <v>73</v>
      </c>
      <c r="T82" s="119">
        <f t="shared" ca="1" si="156"/>
        <v>19</v>
      </c>
      <c r="U82" s="119">
        <f t="shared" ca="1" si="156"/>
        <v>41</v>
      </c>
      <c r="V82" s="119">
        <f t="shared" ca="1" si="156"/>
        <v>18</v>
      </c>
      <c r="W82" s="119">
        <f t="shared" ca="1" si="156"/>
        <v>16</v>
      </c>
      <c r="X82" s="119">
        <f t="shared" ca="1" si="156"/>
        <v>49</v>
      </c>
      <c r="Y82" s="119">
        <f t="shared" ca="1" si="156"/>
        <v>20</v>
      </c>
      <c r="Z82" s="119">
        <f t="shared" ca="1" si="156"/>
        <v>39</v>
      </c>
      <c r="AA82" s="119">
        <f t="shared" ca="1" si="156"/>
        <v>77</v>
      </c>
      <c r="AB82" s="119">
        <f t="shared" ca="1" si="156"/>
        <v>60</v>
      </c>
      <c r="AC82" s="119">
        <f t="shared" ca="1" si="156"/>
        <v>35</v>
      </c>
      <c r="AD82" s="119">
        <f t="shared" ca="1" si="156"/>
        <v>74</v>
      </c>
      <c r="AE82" s="119">
        <f t="shared" ca="1" si="156"/>
        <v>60</v>
      </c>
      <c r="AF82" s="119">
        <f t="shared" ca="1" si="156"/>
        <v>78</v>
      </c>
      <c r="AG82" s="119">
        <f t="shared" ca="1" si="156"/>
        <v>62</v>
      </c>
      <c r="AH82" s="119">
        <f t="shared" ref="AH82:BI82" ca="1" si="157">AH179</f>
        <v>49</v>
      </c>
      <c r="AI82" s="119">
        <f t="shared" ca="1" si="157"/>
        <v>5</v>
      </c>
      <c r="AJ82" s="119">
        <f t="shared" ca="1" si="157"/>
        <v>35</v>
      </c>
      <c r="AK82" s="119">
        <f t="shared" ca="1" si="157"/>
        <v>44</v>
      </c>
      <c r="AL82" s="119">
        <f t="shared" ca="1" si="157"/>
        <v>32</v>
      </c>
      <c r="AM82" s="119">
        <f t="shared" ca="1" si="157"/>
        <v>2</v>
      </c>
      <c r="AN82" s="119">
        <f t="shared" ca="1" si="157"/>
        <v>26</v>
      </c>
      <c r="AO82" s="119">
        <f t="shared" ca="1" si="157"/>
        <v>19</v>
      </c>
      <c r="AP82" s="119">
        <f t="shared" ca="1" si="157"/>
        <v>64</v>
      </c>
      <c r="AQ82" s="119">
        <f t="shared" ca="1" si="157"/>
        <v>47</v>
      </c>
      <c r="AR82" s="119">
        <f t="shared" ca="1" si="157"/>
        <v>7</v>
      </c>
      <c r="AS82" s="119">
        <f t="shared" ca="1" si="157"/>
        <v>42</v>
      </c>
      <c r="AT82" s="119">
        <f t="shared" ca="1" si="157"/>
        <v>42</v>
      </c>
      <c r="AU82" s="119">
        <f t="shared" ca="1" si="157"/>
        <v>30</v>
      </c>
      <c r="AV82" s="119">
        <f t="shared" ca="1" si="157"/>
        <v>60</v>
      </c>
      <c r="AW82" s="119">
        <f t="shared" ca="1" si="157"/>
        <v>20</v>
      </c>
      <c r="AX82" s="119">
        <f t="shared" ca="1" si="157"/>
        <v>27</v>
      </c>
      <c r="AY82" s="119">
        <f t="shared" ca="1" si="157"/>
        <v>20</v>
      </c>
      <c r="AZ82" s="119">
        <f t="shared" ca="1" si="157"/>
        <v>73</v>
      </c>
      <c r="BA82" s="119">
        <f t="shared" ca="1" si="157"/>
        <v>78</v>
      </c>
      <c r="BB82" s="119">
        <f t="shared" ca="1" si="157"/>
        <v>20</v>
      </c>
      <c r="BC82" s="119">
        <f t="shared" ca="1" si="157"/>
        <v>8</v>
      </c>
      <c r="BD82" s="119">
        <f t="shared" ca="1" si="157"/>
        <v>68</v>
      </c>
      <c r="BE82" s="119">
        <f t="shared" ca="1" si="157"/>
        <v>73</v>
      </c>
      <c r="BF82" s="119">
        <f t="shared" ca="1" si="157"/>
        <v>60</v>
      </c>
      <c r="BG82" s="119">
        <f t="shared" ca="1" si="157"/>
        <v>60</v>
      </c>
      <c r="BH82" s="119">
        <f t="shared" ca="1" si="157"/>
        <v>56</v>
      </c>
      <c r="BI82" s="120">
        <f t="shared" ca="1" si="157"/>
        <v>63</v>
      </c>
    </row>
    <row r="83" spans="1:61" ht="13.15" x14ac:dyDescent="0.4">
      <c r="A83" s="116">
        <v>80</v>
      </c>
      <c r="B83" s="117">
        <f t="shared" ref="B83:AG83" ca="1" si="158">IF(B180&gt;=B179,B180+1,B180)</f>
        <v>40</v>
      </c>
      <c r="C83" s="117">
        <f t="shared" ca="1" si="158"/>
        <v>58</v>
      </c>
      <c r="D83" s="117">
        <f t="shared" ca="1" si="158"/>
        <v>38</v>
      </c>
      <c r="E83" s="117">
        <f t="shared" ca="1" si="158"/>
        <v>54</v>
      </c>
      <c r="F83" s="117">
        <f t="shared" ca="1" si="158"/>
        <v>26</v>
      </c>
      <c r="G83" s="117">
        <f t="shared" ca="1" si="158"/>
        <v>5</v>
      </c>
      <c r="H83" s="117">
        <f t="shared" ca="1" si="158"/>
        <v>79</v>
      </c>
      <c r="I83" s="117">
        <f t="shared" ca="1" si="158"/>
        <v>69</v>
      </c>
      <c r="J83" s="117">
        <f t="shared" ca="1" si="158"/>
        <v>81</v>
      </c>
      <c r="K83" s="117">
        <f t="shared" ca="1" si="158"/>
        <v>9</v>
      </c>
      <c r="L83" s="117">
        <f t="shared" ca="1" si="158"/>
        <v>31</v>
      </c>
      <c r="M83" s="117">
        <f t="shared" ca="1" si="158"/>
        <v>34</v>
      </c>
      <c r="N83" s="117">
        <f t="shared" ca="1" si="158"/>
        <v>40</v>
      </c>
      <c r="O83" s="117">
        <f t="shared" ca="1" si="158"/>
        <v>79</v>
      </c>
      <c r="P83" s="117">
        <f t="shared" ca="1" si="158"/>
        <v>75</v>
      </c>
      <c r="Q83" s="117">
        <f t="shared" ca="1" si="158"/>
        <v>4</v>
      </c>
      <c r="R83" s="117">
        <f t="shared" ca="1" si="158"/>
        <v>63</v>
      </c>
      <c r="S83" s="117">
        <f t="shared" ca="1" si="158"/>
        <v>21</v>
      </c>
      <c r="T83" s="117">
        <f t="shared" ca="1" si="158"/>
        <v>12</v>
      </c>
      <c r="U83" s="117">
        <f t="shared" ca="1" si="158"/>
        <v>29</v>
      </c>
      <c r="V83" s="117">
        <f t="shared" ca="1" si="158"/>
        <v>77</v>
      </c>
      <c r="W83" s="117">
        <f t="shared" ca="1" si="158"/>
        <v>22</v>
      </c>
      <c r="X83" s="117">
        <f t="shared" ca="1" si="158"/>
        <v>29</v>
      </c>
      <c r="Y83" s="117">
        <f t="shared" ca="1" si="158"/>
        <v>16</v>
      </c>
      <c r="Z83" s="117">
        <f t="shared" ca="1" si="158"/>
        <v>57</v>
      </c>
      <c r="AA83" s="117">
        <f t="shared" ca="1" si="158"/>
        <v>69</v>
      </c>
      <c r="AB83" s="117">
        <f t="shared" ca="1" si="158"/>
        <v>21</v>
      </c>
      <c r="AC83" s="117">
        <f t="shared" ca="1" si="158"/>
        <v>16</v>
      </c>
      <c r="AD83" s="117">
        <f t="shared" ca="1" si="158"/>
        <v>3</v>
      </c>
      <c r="AE83" s="117">
        <f t="shared" ca="1" si="158"/>
        <v>2</v>
      </c>
      <c r="AF83" s="117">
        <f t="shared" ca="1" si="158"/>
        <v>65</v>
      </c>
      <c r="AG83" s="117">
        <f t="shared" ca="1" si="158"/>
        <v>20</v>
      </c>
      <c r="AH83" s="117">
        <f t="shared" ref="AH83:BI83" ca="1" si="159">IF(AH180&gt;=AH179,AH180+1,AH180)</f>
        <v>39</v>
      </c>
      <c r="AI83" s="117">
        <f t="shared" ca="1" si="159"/>
        <v>19</v>
      </c>
      <c r="AJ83" s="117">
        <f t="shared" ca="1" si="159"/>
        <v>50</v>
      </c>
      <c r="AK83" s="117">
        <f t="shared" ca="1" si="159"/>
        <v>38</v>
      </c>
      <c r="AL83" s="117">
        <f t="shared" ca="1" si="159"/>
        <v>45</v>
      </c>
      <c r="AM83" s="117">
        <f t="shared" ca="1" si="159"/>
        <v>37</v>
      </c>
      <c r="AN83" s="117">
        <f t="shared" ca="1" si="159"/>
        <v>48</v>
      </c>
      <c r="AO83" s="117">
        <f t="shared" ca="1" si="159"/>
        <v>12</v>
      </c>
      <c r="AP83" s="117">
        <f t="shared" ca="1" si="159"/>
        <v>29</v>
      </c>
      <c r="AQ83" s="117">
        <f t="shared" ca="1" si="159"/>
        <v>53</v>
      </c>
      <c r="AR83" s="117">
        <f t="shared" ca="1" si="159"/>
        <v>8</v>
      </c>
      <c r="AS83" s="117">
        <f t="shared" ca="1" si="159"/>
        <v>65</v>
      </c>
      <c r="AT83" s="117">
        <f t="shared" ca="1" si="159"/>
        <v>38</v>
      </c>
      <c r="AU83" s="117">
        <f t="shared" ca="1" si="159"/>
        <v>48</v>
      </c>
      <c r="AV83" s="117">
        <f t="shared" ca="1" si="159"/>
        <v>75</v>
      </c>
      <c r="AW83" s="117">
        <f t="shared" ca="1" si="159"/>
        <v>9</v>
      </c>
      <c r="AX83" s="117">
        <f t="shared" ca="1" si="159"/>
        <v>32</v>
      </c>
      <c r="AY83" s="117">
        <f t="shared" ca="1" si="159"/>
        <v>24</v>
      </c>
      <c r="AZ83" s="117">
        <f t="shared" ca="1" si="159"/>
        <v>41</v>
      </c>
      <c r="BA83" s="117">
        <f t="shared" ca="1" si="159"/>
        <v>37</v>
      </c>
      <c r="BB83" s="117">
        <f t="shared" ca="1" si="159"/>
        <v>43</v>
      </c>
      <c r="BC83" s="117">
        <f t="shared" ca="1" si="159"/>
        <v>48</v>
      </c>
      <c r="BD83" s="117">
        <f t="shared" ca="1" si="159"/>
        <v>81</v>
      </c>
      <c r="BE83" s="117">
        <f t="shared" ca="1" si="159"/>
        <v>59</v>
      </c>
      <c r="BF83" s="117">
        <f t="shared" ca="1" si="159"/>
        <v>29</v>
      </c>
      <c r="BG83" s="117">
        <f t="shared" ca="1" si="159"/>
        <v>68</v>
      </c>
      <c r="BH83" s="117">
        <f t="shared" ca="1" si="159"/>
        <v>78</v>
      </c>
      <c r="BI83" s="118">
        <f t="shared" ca="1" si="159"/>
        <v>36</v>
      </c>
    </row>
    <row r="84" spans="1:61" ht="13.15" x14ac:dyDescent="0.4">
      <c r="A84" s="116">
        <v>81</v>
      </c>
      <c r="B84" s="119">
        <f t="shared" ref="B84:AG84" ca="1" si="160">IF(B181&gt;=MIN(B82,B83),IF((B181+1)&gt;=MAX(B82,B83),B181+2,B181+1),B181)</f>
        <v>58</v>
      </c>
      <c r="C84" s="119">
        <f t="shared" ca="1" si="160"/>
        <v>72</v>
      </c>
      <c r="D84" s="119">
        <f t="shared" ca="1" si="160"/>
        <v>57</v>
      </c>
      <c r="E84" s="119">
        <f t="shared" ca="1" si="160"/>
        <v>64</v>
      </c>
      <c r="F84" s="119">
        <f t="shared" ca="1" si="160"/>
        <v>65</v>
      </c>
      <c r="G84" s="119">
        <f t="shared" ca="1" si="160"/>
        <v>36</v>
      </c>
      <c r="H84" s="119">
        <f t="shared" ca="1" si="160"/>
        <v>15</v>
      </c>
      <c r="I84" s="119">
        <f t="shared" ca="1" si="160"/>
        <v>40</v>
      </c>
      <c r="J84" s="119">
        <f t="shared" ca="1" si="160"/>
        <v>4</v>
      </c>
      <c r="K84" s="119">
        <f t="shared" ca="1" si="160"/>
        <v>76</v>
      </c>
      <c r="L84" s="119">
        <f t="shared" ca="1" si="160"/>
        <v>59</v>
      </c>
      <c r="M84" s="119">
        <f t="shared" ca="1" si="160"/>
        <v>78</v>
      </c>
      <c r="N84" s="119">
        <f t="shared" ca="1" si="160"/>
        <v>75</v>
      </c>
      <c r="O84" s="119">
        <f t="shared" ca="1" si="160"/>
        <v>25</v>
      </c>
      <c r="P84" s="119">
        <f t="shared" ca="1" si="160"/>
        <v>46</v>
      </c>
      <c r="Q84" s="119">
        <f t="shared" ca="1" si="160"/>
        <v>39</v>
      </c>
      <c r="R84" s="119">
        <f t="shared" ca="1" si="160"/>
        <v>31</v>
      </c>
      <c r="S84" s="119">
        <f t="shared" ca="1" si="160"/>
        <v>10</v>
      </c>
      <c r="T84" s="119">
        <f t="shared" ca="1" si="160"/>
        <v>41</v>
      </c>
      <c r="U84" s="119">
        <f t="shared" ca="1" si="160"/>
        <v>3</v>
      </c>
      <c r="V84" s="119">
        <f t="shared" ca="1" si="160"/>
        <v>33</v>
      </c>
      <c r="W84" s="119">
        <f t="shared" ca="1" si="160"/>
        <v>40</v>
      </c>
      <c r="X84" s="119">
        <f t="shared" ca="1" si="160"/>
        <v>26</v>
      </c>
      <c r="Y84" s="119">
        <f t="shared" ca="1" si="160"/>
        <v>71</v>
      </c>
      <c r="Z84" s="119">
        <f t="shared" ca="1" si="160"/>
        <v>3</v>
      </c>
      <c r="AA84" s="119">
        <f t="shared" ca="1" si="160"/>
        <v>43</v>
      </c>
      <c r="AB84" s="119">
        <f t="shared" ca="1" si="160"/>
        <v>7</v>
      </c>
      <c r="AC84" s="119">
        <f t="shared" ca="1" si="160"/>
        <v>41</v>
      </c>
      <c r="AD84" s="119">
        <f t="shared" ca="1" si="160"/>
        <v>60</v>
      </c>
      <c r="AE84" s="119">
        <f t="shared" ca="1" si="160"/>
        <v>47</v>
      </c>
      <c r="AF84" s="119">
        <f t="shared" ca="1" si="160"/>
        <v>5</v>
      </c>
      <c r="AG84" s="119">
        <f t="shared" ca="1" si="160"/>
        <v>57</v>
      </c>
      <c r="AH84" s="119">
        <f t="shared" ref="AH84:BI84" ca="1" si="161">IF(AH181&gt;=MIN(AH82,AH83),IF((AH181+1)&gt;=MAX(AH82,AH83),AH181+2,AH181+1),AH181)</f>
        <v>13</v>
      </c>
      <c r="AI84" s="119">
        <f t="shared" ca="1" si="161"/>
        <v>43</v>
      </c>
      <c r="AJ84" s="119">
        <f t="shared" ca="1" si="161"/>
        <v>14</v>
      </c>
      <c r="AK84" s="119">
        <f t="shared" ca="1" si="161"/>
        <v>36</v>
      </c>
      <c r="AL84" s="119">
        <f t="shared" ca="1" si="161"/>
        <v>42</v>
      </c>
      <c r="AM84" s="119">
        <f t="shared" ca="1" si="161"/>
        <v>34</v>
      </c>
      <c r="AN84" s="119">
        <f t="shared" ca="1" si="161"/>
        <v>1</v>
      </c>
      <c r="AO84" s="119">
        <f t="shared" ca="1" si="161"/>
        <v>35</v>
      </c>
      <c r="AP84" s="119">
        <f t="shared" ca="1" si="161"/>
        <v>67</v>
      </c>
      <c r="AQ84" s="119">
        <f t="shared" ca="1" si="161"/>
        <v>23</v>
      </c>
      <c r="AR84" s="119">
        <f t="shared" ca="1" si="161"/>
        <v>15</v>
      </c>
      <c r="AS84" s="119">
        <f t="shared" ca="1" si="161"/>
        <v>32</v>
      </c>
      <c r="AT84" s="119">
        <f t="shared" ca="1" si="161"/>
        <v>81</v>
      </c>
      <c r="AU84" s="119">
        <f t="shared" ca="1" si="161"/>
        <v>40</v>
      </c>
      <c r="AV84" s="119">
        <f t="shared" ca="1" si="161"/>
        <v>26</v>
      </c>
      <c r="AW84" s="119">
        <f t="shared" ca="1" si="161"/>
        <v>45</v>
      </c>
      <c r="AX84" s="119">
        <f t="shared" ca="1" si="161"/>
        <v>72</v>
      </c>
      <c r="AY84" s="119">
        <f t="shared" ca="1" si="161"/>
        <v>51</v>
      </c>
      <c r="AZ84" s="119">
        <f t="shared" ca="1" si="161"/>
        <v>30</v>
      </c>
      <c r="BA84" s="119">
        <f t="shared" ca="1" si="161"/>
        <v>51</v>
      </c>
      <c r="BB84" s="119">
        <f t="shared" ca="1" si="161"/>
        <v>18</v>
      </c>
      <c r="BC84" s="119">
        <f t="shared" ca="1" si="161"/>
        <v>75</v>
      </c>
      <c r="BD84" s="119">
        <f t="shared" ca="1" si="161"/>
        <v>58</v>
      </c>
      <c r="BE84" s="119">
        <f t="shared" ca="1" si="161"/>
        <v>75</v>
      </c>
      <c r="BF84" s="119">
        <f t="shared" ca="1" si="161"/>
        <v>61</v>
      </c>
      <c r="BG84" s="119">
        <f t="shared" ca="1" si="161"/>
        <v>58</v>
      </c>
      <c r="BH84" s="119">
        <f t="shared" ca="1" si="161"/>
        <v>38</v>
      </c>
      <c r="BI84" s="120">
        <f t="shared" ca="1" si="161"/>
        <v>35</v>
      </c>
    </row>
    <row r="85" spans="1:61" ht="13.15" x14ac:dyDescent="0.4">
      <c r="A85" s="116">
        <v>82</v>
      </c>
      <c r="B85" s="117">
        <f t="shared" ref="B85:AG85" ca="1" si="162">B182</f>
        <v>20</v>
      </c>
      <c r="C85" s="117">
        <f t="shared" ca="1" si="162"/>
        <v>43</v>
      </c>
      <c r="D85" s="117">
        <f t="shared" ca="1" si="162"/>
        <v>12</v>
      </c>
      <c r="E85" s="117">
        <f t="shared" ca="1" si="162"/>
        <v>17</v>
      </c>
      <c r="F85" s="117">
        <f t="shared" ca="1" si="162"/>
        <v>76</v>
      </c>
      <c r="G85" s="117">
        <f t="shared" ca="1" si="162"/>
        <v>5</v>
      </c>
      <c r="H85" s="117">
        <f t="shared" ca="1" si="162"/>
        <v>17</v>
      </c>
      <c r="I85" s="117">
        <f t="shared" ca="1" si="162"/>
        <v>35</v>
      </c>
      <c r="J85" s="117">
        <f t="shared" ca="1" si="162"/>
        <v>25</v>
      </c>
      <c r="K85" s="117">
        <f t="shared" ca="1" si="162"/>
        <v>4</v>
      </c>
      <c r="L85" s="117">
        <f t="shared" ca="1" si="162"/>
        <v>25</v>
      </c>
      <c r="M85" s="117">
        <f t="shared" ca="1" si="162"/>
        <v>56</v>
      </c>
      <c r="N85" s="117">
        <f t="shared" ca="1" si="162"/>
        <v>78</v>
      </c>
      <c r="O85" s="117">
        <f t="shared" ca="1" si="162"/>
        <v>61</v>
      </c>
      <c r="P85" s="117">
        <f t="shared" ca="1" si="162"/>
        <v>79</v>
      </c>
      <c r="Q85" s="117">
        <f t="shared" ca="1" si="162"/>
        <v>59</v>
      </c>
      <c r="R85" s="117">
        <f t="shared" ca="1" si="162"/>
        <v>25</v>
      </c>
      <c r="S85" s="117">
        <f t="shared" ca="1" si="162"/>
        <v>38</v>
      </c>
      <c r="T85" s="117">
        <f t="shared" ca="1" si="162"/>
        <v>54</v>
      </c>
      <c r="U85" s="117">
        <f t="shared" ca="1" si="162"/>
        <v>58</v>
      </c>
      <c r="V85" s="117">
        <f t="shared" ca="1" si="162"/>
        <v>69</v>
      </c>
      <c r="W85" s="117">
        <f t="shared" ca="1" si="162"/>
        <v>71</v>
      </c>
      <c r="X85" s="117">
        <f t="shared" ca="1" si="162"/>
        <v>77</v>
      </c>
      <c r="Y85" s="117">
        <f t="shared" ca="1" si="162"/>
        <v>72</v>
      </c>
      <c r="Z85" s="117">
        <f t="shared" ca="1" si="162"/>
        <v>31</v>
      </c>
      <c r="AA85" s="117">
        <f t="shared" ca="1" si="162"/>
        <v>29</v>
      </c>
      <c r="AB85" s="117">
        <f t="shared" ca="1" si="162"/>
        <v>59</v>
      </c>
      <c r="AC85" s="117">
        <f t="shared" ca="1" si="162"/>
        <v>44</v>
      </c>
      <c r="AD85" s="117">
        <f t="shared" ca="1" si="162"/>
        <v>81</v>
      </c>
      <c r="AE85" s="117">
        <f t="shared" ca="1" si="162"/>
        <v>78</v>
      </c>
      <c r="AF85" s="117">
        <f t="shared" ca="1" si="162"/>
        <v>75</v>
      </c>
      <c r="AG85" s="117">
        <f t="shared" ca="1" si="162"/>
        <v>47</v>
      </c>
      <c r="AH85" s="117">
        <f t="shared" ref="AH85:BI85" ca="1" si="163">AH182</f>
        <v>54</v>
      </c>
      <c r="AI85" s="117">
        <f t="shared" ca="1" si="163"/>
        <v>8</v>
      </c>
      <c r="AJ85" s="117">
        <f t="shared" ca="1" si="163"/>
        <v>79</v>
      </c>
      <c r="AK85" s="117">
        <f t="shared" ca="1" si="163"/>
        <v>71</v>
      </c>
      <c r="AL85" s="117">
        <f t="shared" ca="1" si="163"/>
        <v>48</v>
      </c>
      <c r="AM85" s="117">
        <f t="shared" ca="1" si="163"/>
        <v>51</v>
      </c>
      <c r="AN85" s="117">
        <f t="shared" ca="1" si="163"/>
        <v>40</v>
      </c>
      <c r="AO85" s="117">
        <f t="shared" ca="1" si="163"/>
        <v>62</v>
      </c>
      <c r="AP85" s="117">
        <f t="shared" ca="1" si="163"/>
        <v>17</v>
      </c>
      <c r="AQ85" s="117">
        <f t="shared" ca="1" si="163"/>
        <v>1</v>
      </c>
      <c r="AR85" s="117">
        <f t="shared" ca="1" si="163"/>
        <v>35</v>
      </c>
      <c r="AS85" s="117">
        <f t="shared" ca="1" si="163"/>
        <v>4</v>
      </c>
      <c r="AT85" s="117">
        <f t="shared" ca="1" si="163"/>
        <v>23</v>
      </c>
      <c r="AU85" s="117">
        <f t="shared" ca="1" si="163"/>
        <v>71</v>
      </c>
      <c r="AV85" s="117">
        <f t="shared" ca="1" si="163"/>
        <v>26</v>
      </c>
      <c r="AW85" s="117">
        <f t="shared" ca="1" si="163"/>
        <v>53</v>
      </c>
      <c r="AX85" s="117">
        <f t="shared" ca="1" si="163"/>
        <v>25</v>
      </c>
      <c r="AY85" s="117">
        <f t="shared" ca="1" si="163"/>
        <v>67</v>
      </c>
      <c r="AZ85" s="117">
        <f t="shared" ca="1" si="163"/>
        <v>36</v>
      </c>
      <c r="BA85" s="117">
        <f t="shared" ca="1" si="163"/>
        <v>44</v>
      </c>
      <c r="BB85" s="117">
        <f t="shared" ca="1" si="163"/>
        <v>74</v>
      </c>
      <c r="BC85" s="117">
        <f t="shared" ca="1" si="163"/>
        <v>62</v>
      </c>
      <c r="BD85" s="117">
        <f t="shared" ca="1" si="163"/>
        <v>71</v>
      </c>
      <c r="BE85" s="117">
        <f t="shared" ca="1" si="163"/>
        <v>55</v>
      </c>
      <c r="BF85" s="117">
        <f t="shared" ca="1" si="163"/>
        <v>17</v>
      </c>
      <c r="BG85" s="117">
        <f t="shared" ca="1" si="163"/>
        <v>23</v>
      </c>
      <c r="BH85" s="117">
        <f t="shared" ca="1" si="163"/>
        <v>59</v>
      </c>
      <c r="BI85" s="118">
        <f t="shared" ca="1" si="163"/>
        <v>41</v>
      </c>
    </row>
    <row r="86" spans="1:61" ht="13.15" x14ac:dyDescent="0.4">
      <c r="A86" s="116">
        <v>83</v>
      </c>
      <c r="B86" s="119">
        <f t="shared" ref="B86:AG86" ca="1" si="164">IF(B183&gt;=B182,B183+1,B183)</f>
        <v>7</v>
      </c>
      <c r="C86" s="119">
        <f t="shared" ca="1" si="164"/>
        <v>60</v>
      </c>
      <c r="D86" s="119">
        <f t="shared" ca="1" si="164"/>
        <v>22</v>
      </c>
      <c r="E86" s="119">
        <f t="shared" ca="1" si="164"/>
        <v>65</v>
      </c>
      <c r="F86" s="119">
        <f t="shared" ca="1" si="164"/>
        <v>66</v>
      </c>
      <c r="G86" s="119">
        <f t="shared" ca="1" si="164"/>
        <v>1</v>
      </c>
      <c r="H86" s="119">
        <f t="shared" ca="1" si="164"/>
        <v>71</v>
      </c>
      <c r="I86" s="119">
        <f t="shared" ca="1" si="164"/>
        <v>20</v>
      </c>
      <c r="J86" s="119">
        <f t="shared" ca="1" si="164"/>
        <v>3</v>
      </c>
      <c r="K86" s="119">
        <f t="shared" ca="1" si="164"/>
        <v>13</v>
      </c>
      <c r="L86" s="119">
        <f t="shared" ca="1" si="164"/>
        <v>3</v>
      </c>
      <c r="M86" s="119">
        <f t="shared" ca="1" si="164"/>
        <v>59</v>
      </c>
      <c r="N86" s="119">
        <f t="shared" ca="1" si="164"/>
        <v>8</v>
      </c>
      <c r="O86" s="119">
        <f t="shared" ca="1" si="164"/>
        <v>64</v>
      </c>
      <c r="P86" s="119">
        <f t="shared" ca="1" si="164"/>
        <v>30</v>
      </c>
      <c r="Q86" s="119">
        <f t="shared" ca="1" si="164"/>
        <v>32</v>
      </c>
      <c r="R86" s="119">
        <f t="shared" ca="1" si="164"/>
        <v>65</v>
      </c>
      <c r="S86" s="119">
        <f t="shared" ca="1" si="164"/>
        <v>16</v>
      </c>
      <c r="T86" s="119">
        <f t="shared" ca="1" si="164"/>
        <v>75</v>
      </c>
      <c r="U86" s="119">
        <f t="shared" ca="1" si="164"/>
        <v>34</v>
      </c>
      <c r="V86" s="119">
        <f t="shared" ca="1" si="164"/>
        <v>14</v>
      </c>
      <c r="W86" s="119">
        <f t="shared" ca="1" si="164"/>
        <v>33</v>
      </c>
      <c r="X86" s="119">
        <f t="shared" ca="1" si="164"/>
        <v>9</v>
      </c>
      <c r="Y86" s="119">
        <f t="shared" ca="1" si="164"/>
        <v>48</v>
      </c>
      <c r="Z86" s="119">
        <f t="shared" ca="1" si="164"/>
        <v>58</v>
      </c>
      <c r="AA86" s="119">
        <f t="shared" ca="1" si="164"/>
        <v>8</v>
      </c>
      <c r="AB86" s="119">
        <f t="shared" ca="1" si="164"/>
        <v>29</v>
      </c>
      <c r="AC86" s="119">
        <f t="shared" ca="1" si="164"/>
        <v>79</v>
      </c>
      <c r="AD86" s="119">
        <f t="shared" ca="1" si="164"/>
        <v>58</v>
      </c>
      <c r="AE86" s="119">
        <f t="shared" ca="1" si="164"/>
        <v>63</v>
      </c>
      <c r="AF86" s="119">
        <f t="shared" ca="1" si="164"/>
        <v>49</v>
      </c>
      <c r="AG86" s="119">
        <f t="shared" ca="1" si="164"/>
        <v>48</v>
      </c>
      <c r="AH86" s="119">
        <f t="shared" ref="AH86:BI86" ca="1" si="165">IF(AH183&gt;=AH182,AH183+1,AH183)</f>
        <v>60</v>
      </c>
      <c r="AI86" s="119">
        <f t="shared" ca="1" si="165"/>
        <v>34</v>
      </c>
      <c r="AJ86" s="119">
        <f t="shared" ca="1" si="165"/>
        <v>80</v>
      </c>
      <c r="AK86" s="119">
        <f t="shared" ca="1" si="165"/>
        <v>64</v>
      </c>
      <c r="AL86" s="119">
        <f t="shared" ca="1" si="165"/>
        <v>77</v>
      </c>
      <c r="AM86" s="119">
        <f t="shared" ca="1" si="165"/>
        <v>3</v>
      </c>
      <c r="AN86" s="119">
        <f t="shared" ca="1" si="165"/>
        <v>7</v>
      </c>
      <c r="AO86" s="119">
        <f t="shared" ca="1" si="165"/>
        <v>42</v>
      </c>
      <c r="AP86" s="119">
        <f t="shared" ca="1" si="165"/>
        <v>60</v>
      </c>
      <c r="AQ86" s="119">
        <f t="shared" ca="1" si="165"/>
        <v>14</v>
      </c>
      <c r="AR86" s="119">
        <f t="shared" ca="1" si="165"/>
        <v>70</v>
      </c>
      <c r="AS86" s="119">
        <f t="shared" ca="1" si="165"/>
        <v>73</v>
      </c>
      <c r="AT86" s="119">
        <f t="shared" ca="1" si="165"/>
        <v>55</v>
      </c>
      <c r="AU86" s="119">
        <f t="shared" ca="1" si="165"/>
        <v>53</v>
      </c>
      <c r="AV86" s="119">
        <f t="shared" ca="1" si="165"/>
        <v>51</v>
      </c>
      <c r="AW86" s="119">
        <f t="shared" ca="1" si="165"/>
        <v>75</v>
      </c>
      <c r="AX86" s="119">
        <f t="shared" ca="1" si="165"/>
        <v>20</v>
      </c>
      <c r="AY86" s="119">
        <f t="shared" ca="1" si="165"/>
        <v>42</v>
      </c>
      <c r="AZ86" s="119">
        <f t="shared" ca="1" si="165"/>
        <v>39</v>
      </c>
      <c r="BA86" s="119">
        <f t="shared" ca="1" si="165"/>
        <v>31</v>
      </c>
      <c r="BB86" s="119">
        <f t="shared" ca="1" si="165"/>
        <v>45</v>
      </c>
      <c r="BC86" s="119">
        <f t="shared" ca="1" si="165"/>
        <v>6</v>
      </c>
      <c r="BD86" s="119">
        <f t="shared" ca="1" si="165"/>
        <v>36</v>
      </c>
      <c r="BE86" s="119">
        <f t="shared" ca="1" si="165"/>
        <v>12</v>
      </c>
      <c r="BF86" s="119">
        <f t="shared" ca="1" si="165"/>
        <v>81</v>
      </c>
      <c r="BG86" s="119">
        <f t="shared" ca="1" si="165"/>
        <v>63</v>
      </c>
      <c r="BH86" s="119">
        <f t="shared" ca="1" si="165"/>
        <v>72</v>
      </c>
      <c r="BI86" s="120">
        <f t="shared" ca="1" si="165"/>
        <v>74</v>
      </c>
    </row>
    <row r="87" spans="1:61" ht="13.15" x14ac:dyDescent="0.4">
      <c r="A87" s="116">
        <v>84</v>
      </c>
      <c r="B87" s="117">
        <f t="shared" ref="B87:AG87" ca="1" si="166">IF(B184&gt;=MIN(B85,B86),IF((B184+1)&gt;=MAX(B85,B86),B184+2,B184+1),B184)</f>
        <v>62</v>
      </c>
      <c r="C87" s="117">
        <f t="shared" ca="1" si="166"/>
        <v>54</v>
      </c>
      <c r="D87" s="117">
        <f t="shared" ca="1" si="166"/>
        <v>53</v>
      </c>
      <c r="E87" s="117">
        <f t="shared" ca="1" si="166"/>
        <v>77</v>
      </c>
      <c r="F87" s="117">
        <f t="shared" ca="1" si="166"/>
        <v>74</v>
      </c>
      <c r="G87" s="117">
        <f t="shared" ca="1" si="166"/>
        <v>65</v>
      </c>
      <c r="H87" s="117">
        <f t="shared" ca="1" si="166"/>
        <v>52</v>
      </c>
      <c r="I87" s="117">
        <f t="shared" ca="1" si="166"/>
        <v>47</v>
      </c>
      <c r="J87" s="117">
        <f t="shared" ca="1" si="166"/>
        <v>71</v>
      </c>
      <c r="K87" s="117">
        <f t="shared" ca="1" si="166"/>
        <v>15</v>
      </c>
      <c r="L87" s="117">
        <f t="shared" ca="1" si="166"/>
        <v>17</v>
      </c>
      <c r="M87" s="117">
        <f t="shared" ca="1" si="166"/>
        <v>74</v>
      </c>
      <c r="N87" s="117">
        <f t="shared" ca="1" si="166"/>
        <v>61</v>
      </c>
      <c r="O87" s="117">
        <f t="shared" ca="1" si="166"/>
        <v>39</v>
      </c>
      <c r="P87" s="117">
        <f t="shared" ca="1" si="166"/>
        <v>22</v>
      </c>
      <c r="Q87" s="117">
        <f t="shared" ca="1" si="166"/>
        <v>47</v>
      </c>
      <c r="R87" s="117">
        <f t="shared" ca="1" si="166"/>
        <v>3</v>
      </c>
      <c r="S87" s="117">
        <f t="shared" ca="1" si="166"/>
        <v>67</v>
      </c>
      <c r="T87" s="117">
        <f t="shared" ca="1" si="166"/>
        <v>80</v>
      </c>
      <c r="U87" s="117">
        <f t="shared" ca="1" si="166"/>
        <v>16</v>
      </c>
      <c r="V87" s="117">
        <f t="shared" ca="1" si="166"/>
        <v>46</v>
      </c>
      <c r="W87" s="117">
        <f t="shared" ca="1" si="166"/>
        <v>73</v>
      </c>
      <c r="X87" s="117">
        <f t="shared" ca="1" si="166"/>
        <v>2</v>
      </c>
      <c r="Y87" s="117">
        <f t="shared" ca="1" si="166"/>
        <v>22</v>
      </c>
      <c r="Z87" s="117">
        <f t="shared" ca="1" si="166"/>
        <v>66</v>
      </c>
      <c r="AA87" s="117">
        <f t="shared" ca="1" si="166"/>
        <v>28</v>
      </c>
      <c r="AB87" s="117">
        <f t="shared" ca="1" si="166"/>
        <v>26</v>
      </c>
      <c r="AC87" s="117">
        <f t="shared" ca="1" si="166"/>
        <v>64</v>
      </c>
      <c r="AD87" s="117">
        <f t="shared" ca="1" si="166"/>
        <v>63</v>
      </c>
      <c r="AE87" s="117">
        <f t="shared" ca="1" si="166"/>
        <v>72</v>
      </c>
      <c r="AF87" s="117">
        <f t="shared" ca="1" si="166"/>
        <v>39</v>
      </c>
      <c r="AG87" s="117">
        <f t="shared" ca="1" si="166"/>
        <v>29</v>
      </c>
      <c r="AH87" s="117">
        <f t="shared" ref="AH87:BI87" ca="1" si="167">IF(AH184&gt;=MIN(AH85,AH86),IF((AH184+1)&gt;=MAX(AH85,AH86),AH184+2,AH184+1),AH184)</f>
        <v>53</v>
      </c>
      <c r="AI87" s="117">
        <f t="shared" ca="1" si="167"/>
        <v>73</v>
      </c>
      <c r="AJ87" s="117">
        <f t="shared" ca="1" si="167"/>
        <v>60</v>
      </c>
      <c r="AK87" s="117">
        <f t="shared" ca="1" si="167"/>
        <v>48</v>
      </c>
      <c r="AL87" s="117">
        <f t="shared" ca="1" si="167"/>
        <v>2</v>
      </c>
      <c r="AM87" s="117">
        <f t="shared" ca="1" si="167"/>
        <v>53</v>
      </c>
      <c r="AN87" s="117">
        <f t="shared" ca="1" si="167"/>
        <v>17</v>
      </c>
      <c r="AO87" s="117">
        <f t="shared" ca="1" si="167"/>
        <v>23</v>
      </c>
      <c r="AP87" s="117">
        <f t="shared" ca="1" si="167"/>
        <v>41</v>
      </c>
      <c r="AQ87" s="117">
        <f t="shared" ca="1" si="167"/>
        <v>4</v>
      </c>
      <c r="AR87" s="117">
        <f t="shared" ca="1" si="167"/>
        <v>57</v>
      </c>
      <c r="AS87" s="117">
        <f t="shared" ca="1" si="167"/>
        <v>10</v>
      </c>
      <c r="AT87" s="117">
        <f t="shared" ca="1" si="167"/>
        <v>60</v>
      </c>
      <c r="AU87" s="117">
        <f t="shared" ca="1" si="167"/>
        <v>49</v>
      </c>
      <c r="AV87" s="117">
        <f t="shared" ca="1" si="167"/>
        <v>70</v>
      </c>
      <c r="AW87" s="117">
        <f t="shared" ca="1" si="167"/>
        <v>29</v>
      </c>
      <c r="AX87" s="117">
        <f t="shared" ca="1" si="167"/>
        <v>43</v>
      </c>
      <c r="AY87" s="117">
        <f t="shared" ca="1" si="167"/>
        <v>77</v>
      </c>
      <c r="AZ87" s="117">
        <f t="shared" ca="1" si="167"/>
        <v>70</v>
      </c>
      <c r="BA87" s="117">
        <f t="shared" ca="1" si="167"/>
        <v>79</v>
      </c>
      <c r="BB87" s="117">
        <f t="shared" ca="1" si="167"/>
        <v>14</v>
      </c>
      <c r="BC87" s="117">
        <f t="shared" ca="1" si="167"/>
        <v>35</v>
      </c>
      <c r="BD87" s="117">
        <f t="shared" ca="1" si="167"/>
        <v>47</v>
      </c>
      <c r="BE87" s="117">
        <f t="shared" ca="1" si="167"/>
        <v>39</v>
      </c>
      <c r="BF87" s="117">
        <f t="shared" ca="1" si="167"/>
        <v>52</v>
      </c>
      <c r="BG87" s="117">
        <f t="shared" ca="1" si="167"/>
        <v>31</v>
      </c>
      <c r="BH87" s="117">
        <f t="shared" ca="1" si="167"/>
        <v>79</v>
      </c>
      <c r="BI87" s="118">
        <f t="shared" ca="1" si="167"/>
        <v>18</v>
      </c>
    </row>
    <row r="88" spans="1:61" ht="13.15" x14ac:dyDescent="0.4">
      <c r="A88" s="116">
        <v>85</v>
      </c>
      <c r="B88" s="119">
        <f t="shared" ref="B88:AG88" ca="1" si="168">B185</f>
        <v>37</v>
      </c>
      <c r="C88" s="119">
        <f t="shared" ca="1" si="168"/>
        <v>17</v>
      </c>
      <c r="D88" s="119">
        <f t="shared" ca="1" si="168"/>
        <v>2</v>
      </c>
      <c r="E88" s="119">
        <f t="shared" ca="1" si="168"/>
        <v>64</v>
      </c>
      <c r="F88" s="119">
        <f t="shared" ca="1" si="168"/>
        <v>24</v>
      </c>
      <c r="G88" s="119">
        <f t="shared" ca="1" si="168"/>
        <v>36</v>
      </c>
      <c r="H88" s="119">
        <f t="shared" ca="1" si="168"/>
        <v>30</v>
      </c>
      <c r="I88" s="119">
        <f t="shared" ca="1" si="168"/>
        <v>26</v>
      </c>
      <c r="J88" s="119">
        <f t="shared" ca="1" si="168"/>
        <v>44</v>
      </c>
      <c r="K88" s="119">
        <f t="shared" ca="1" si="168"/>
        <v>61</v>
      </c>
      <c r="L88" s="119">
        <f t="shared" ca="1" si="168"/>
        <v>12</v>
      </c>
      <c r="M88" s="119">
        <f t="shared" ca="1" si="168"/>
        <v>45</v>
      </c>
      <c r="N88" s="119">
        <f t="shared" ca="1" si="168"/>
        <v>63</v>
      </c>
      <c r="O88" s="119">
        <f t="shared" ca="1" si="168"/>
        <v>71</v>
      </c>
      <c r="P88" s="119">
        <f t="shared" ca="1" si="168"/>
        <v>13</v>
      </c>
      <c r="Q88" s="119">
        <f t="shared" ca="1" si="168"/>
        <v>11</v>
      </c>
      <c r="R88" s="119">
        <f t="shared" ca="1" si="168"/>
        <v>70</v>
      </c>
      <c r="S88" s="119">
        <f t="shared" ca="1" si="168"/>
        <v>64</v>
      </c>
      <c r="T88" s="119">
        <f t="shared" ca="1" si="168"/>
        <v>67</v>
      </c>
      <c r="U88" s="119">
        <f t="shared" ca="1" si="168"/>
        <v>66</v>
      </c>
      <c r="V88" s="119">
        <f t="shared" ca="1" si="168"/>
        <v>69</v>
      </c>
      <c r="W88" s="119">
        <f t="shared" ca="1" si="168"/>
        <v>11</v>
      </c>
      <c r="X88" s="119">
        <f t="shared" ca="1" si="168"/>
        <v>27</v>
      </c>
      <c r="Y88" s="119">
        <f t="shared" ca="1" si="168"/>
        <v>69</v>
      </c>
      <c r="Z88" s="119">
        <f t="shared" ca="1" si="168"/>
        <v>55</v>
      </c>
      <c r="AA88" s="119">
        <f t="shared" ca="1" si="168"/>
        <v>81</v>
      </c>
      <c r="AB88" s="119">
        <f t="shared" ca="1" si="168"/>
        <v>55</v>
      </c>
      <c r="AC88" s="119">
        <f t="shared" ca="1" si="168"/>
        <v>25</v>
      </c>
      <c r="AD88" s="119">
        <f t="shared" ca="1" si="168"/>
        <v>71</v>
      </c>
      <c r="AE88" s="119">
        <f t="shared" ca="1" si="168"/>
        <v>76</v>
      </c>
      <c r="AF88" s="119">
        <f t="shared" ca="1" si="168"/>
        <v>59</v>
      </c>
      <c r="AG88" s="119">
        <f t="shared" ca="1" si="168"/>
        <v>62</v>
      </c>
      <c r="AH88" s="119">
        <f t="shared" ref="AH88:BI88" ca="1" si="169">AH185</f>
        <v>4</v>
      </c>
      <c r="AI88" s="119">
        <f t="shared" ca="1" si="169"/>
        <v>7</v>
      </c>
      <c r="AJ88" s="119">
        <f t="shared" ca="1" si="169"/>
        <v>44</v>
      </c>
      <c r="AK88" s="119">
        <f t="shared" ca="1" si="169"/>
        <v>14</v>
      </c>
      <c r="AL88" s="119">
        <f t="shared" ca="1" si="169"/>
        <v>13</v>
      </c>
      <c r="AM88" s="119">
        <f t="shared" ca="1" si="169"/>
        <v>9</v>
      </c>
      <c r="AN88" s="119">
        <f t="shared" ca="1" si="169"/>
        <v>76</v>
      </c>
      <c r="AO88" s="119">
        <f t="shared" ca="1" si="169"/>
        <v>32</v>
      </c>
      <c r="AP88" s="119">
        <f t="shared" ca="1" si="169"/>
        <v>46</v>
      </c>
      <c r="AQ88" s="119">
        <f t="shared" ca="1" si="169"/>
        <v>31</v>
      </c>
      <c r="AR88" s="119">
        <f t="shared" ca="1" si="169"/>
        <v>52</v>
      </c>
      <c r="AS88" s="119">
        <f t="shared" ca="1" si="169"/>
        <v>55</v>
      </c>
      <c r="AT88" s="119">
        <f t="shared" ca="1" si="169"/>
        <v>56</v>
      </c>
      <c r="AU88" s="119">
        <f t="shared" ca="1" si="169"/>
        <v>48</v>
      </c>
      <c r="AV88" s="119">
        <f t="shared" ca="1" si="169"/>
        <v>59</v>
      </c>
      <c r="AW88" s="119">
        <f t="shared" ca="1" si="169"/>
        <v>71</v>
      </c>
      <c r="AX88" s="119">
        <f t="shared" ca="1" si="169"/>
        <v>18</v>
      </c>
      <c r="AY88" s="119">
        <f t="shared" ca="1" si="169"/>
        <v>17</v>
      </c>
      <c r="AZ88" s="119">
        <f t="shared" ca="1" si="169"/>
        <v>49</v>
      </c>
      <c r="BA88" s="119">
        <f t="shared" ca="1" si="169"/>
        <v>35</v>
      </c>
      <c r="BB88" s="119">
        <f t="shared" ca="1" si="169"/>
        <v>58</v>
      </c>
      <c r="BC88" s="119">
        <f t="shared" ca="1" si="169"/>
        <v>31</v>
      </c>
      <c r="BD88" s="119">
        <f t="shared" ca="1" si="169"/>
        <v>32</v>
      </c>
      <c r="BE88" s="119">
        <f t="shared" ca="1" si="169"/>
        <v>66</v>
      </c>
      <c r="BF88" s="119">
        <f t="shared" ca="1" si="169"/>
        <v>3</v>
      </c>
      <c r="BG88" s="119">
        <f t="shared" ca="1" si="169"/>
        <v>7</v>
      </c>
      <c r="BH88" s="119">
        <f t="shared" ca="1" si="169"/>
        <v>47</v>
      </c>
      <c r="BI88" s="120">
        <f t="shared" ca="1" si="169"/>
        <v>33</v>
      </c>
    </row>
    <row r="89" spans="1:61" ht="13.15" x14ac:dyDescent="0.4">
      <c r="A89" s="116">
        <v>86</v>
      </c>
      <c r="B89" s="117">
        <f t="shared" ref="B89:AG89" ca="1" si="170">IF(B186&gt;=B185,B186+1,B186)</f>
        <v>27</v>
      </c>
      <c r="C89" s="117">
        <f t="shared" ca="1" si="170"/>
        <v>73</v>
      </c>
      <c r="D89" s="117">
        <f t="shared" ca="1" si="170"/>
        <v>18</v>
      </c>
      <c r="E89" s="117">
        <f t="shared" ca="1" si="170"/>
        <v>31</v>
      </c>
      <c r="F89" s="117">
        <f t="shared" ca="1" si="170"/>
        <v>75</v>
      </c>
      <c r="G89" s="117">
        <f t="shared" ca="1" si="170"/>
        <v>11</v>
      </c>
      <c r="H89" s="117">
        <f t="shared" ca="1" si="170"/>
        <v>7</v>
      </c>
      <c r="I89" s="117">
        <f t="shared" ca="1" si="170"/>
        <v>75</v>
      </c>
      <c r="J89" s="117">
        <f t="shared" ca="1" si="170"/>
        <v>60</v>
      </c>
      <c r="K89" s="117">
        <f t="shared" ca="1" si="170"/>
        <v>34</v>
      </c>
      <c r="L89" s="117">
        <f t="shared" ca="1" si="170"/>
        <v>39</v>
      </c>
      <c r="M89" s="117">
        <f t="shared" ca="1" si="170"/>
        <v>63</v>
      </c>
      <c r="N89" s="117">
        <f t="shared" ca="1" si="170"/>
        <v>53</v>
      </c>
      <c r="O89" s="117">
        <f t="shared" ca="1" si="170"/>
        <v>4</v>
      </c>
      <c r="P89" s="117">
        <f t="shared" ca="1" si="170"/>
        <v>55</v>
      </c>
      <c r="Q89" s="117">
        <f t="shared" ca="1" si="170"/>
        <v>69</v>
      </c>
      <c r="R89" s="117">
        <f t="shared" ca="1" si="170"/>
        <v>12</v>
      </c>
      <c r="S89" s="117">
        <f t="shared" ca="1" si="170"/>
        <v>5</v>
      </c>
      <c r="T89" s="117">
        <f t="shared" ca="1" si="170"/>
        <v>54</v>
      </c>
      <c r="U89" s="117">
        <f t="shared" ca="1" si="170"/>
        <v>77</v>
      </c>
      <c r="V89" s="117">
        <f t="shared" ca="1" si="170"/>
        <v>15</v>
      </c>
      <c r="W89" s="117">
        <f t="shared" ca="1" si="170"/>
        <v>76</v>
      </c>
      <c r="X89" s="117">
        <f t="shared" ca="1" si="170"/>
        <v>59</v>
      </c>
      <c r="Y89" s="117">
        <f t="shared" ca="1" si="170"/>
        <v>25</v>
      </c>
      <c r="Z89" s="117">
        <f t="shared" ca="1" si="170"/>
        <v>71</v>
      </c>
      <c r="AA89" s="117">
        <f t="shared" ca="1" si="170"/>
        <v>15</v>
      </c>
      <c r="AB89" s="117">
        <f t="shared" ca="1" si="170"/>
        <v>58</v>
      </c>
      <c r="AC89" s="117">
        <f t="shared" ca="1" si="170"/>
        <v>14</v>
      </c>
      <c r="AD89" s="117">
        <f t="shared" ca="1" si="170"/>
        <v>42</v>
      </c>
      <c r="AE89" s="117">
        <f t="shared" ca="1" si="170"/>
        <v>44</v>
      </c>
      <c r="AF89" s="117">
        <f t="shared" ca="1" si="170"/>
        <v>65</v>
      </c>
      <c r="AG89" s="117">
        <f t="shared" ca="1" si="170"/>
        <v>32</v>
      </c>
      <c r="AH89" s="117">
        <f t="shared" ref="AH89:BI89" ca="1" si="171">IF(AH186&gt;=AH185,AH186+1,AH186)</f>
        <v>73</v>
      </c>
      <c r="AI89" s="117">
        <f t="shared" ca="1" si="171"/>
        <v>28</v>
      </c>
      <c r="AJ89" s="117">
        <f t="shared" ca="1" si="171"/>
        <v>30</v>
      </c>
      <c r="AK89" s="117">
        <f t="shared" ca="1" si="171"/>
        <v>60</v>
      </c>
      <c r="AL89" s="117">
        <f t="shared" ca="1" si="171"/>
        <v>12</v>
      </c>
      <c r="AM89" s="117">
        <f t="shared" ca="1" si="171"/>
        <v>45</v>
      </c>
      <c r="AN89" s="117">
        <f t="shared" ca="1" si="171"/>
        <v>72</v>
      </c>
      <c r="AO89" s="117">
        <f t="shared" ca="1" si="171"/>
        <v>70</v>
      </c>
      <c r="AP89" s="117">
        <f t="shared" ca="1" si="171"/>
        <v>1</v>
      </c>
      <c r="AQ89" s="117">
        <f t="shared" ca="1" si="171"/>
        <v>13</v>
      </c>
      <c r="AR89" s="117">
        <f t="shared" ca="1" si="171"/>
        <v>45</v>
      </c>
      <c r="AS89" s="117">
        <f t="shared" ca="1" si="171"/>
        <v>11</v>
      </c>
      <c r="AT89" s="117">
        <f t="shared" ca="1" si="171"/>
        <v>77</v>
      </c>
      <c r="AU89" s="117">
        <f t="shared" ca="1" si="171"/>
        <v>70</v>
      </c>
      <c r="AV89" s="117">
        <f t="shared" ca="1" si="171"/>
        <v>70</v>
      </c>
      <c r="AW89" s="117">
        <f t="shared" ca="1" si="171"/>
        <v>30</v>
      </c>
      <c r="AX89" s="117">
        <f t="shared" ca="1" si="171"/>
        <v>68</v>
      </c>
      <c r="AY89" s="117">
        <f t="shared" ca="1" si="171"/>
        <v>26</v>
      </c>
      <c r="AZ89" s="117">
        <f t="shared" ca="1" si="171"/>
        <v>33</v>
      </c>
      <c r="BA89" s="117">
        <f t="shared" ca="1" si="171"/>
        <v>79</v>
      </c>
      <c r="BB89" s="117">
        <f t="shared" ca="1" si="171"/>
        <v>69</v>
      </c>
      <c r="BC89" s="117">
        <f t="shared" ca="1" si="171"/>
        <v>48</v>
      </c>
      <c r="BD89" s="117">
        <f t="shared" ca="1" si="171"/>
        <v>57</v>
      </c>
      <c r="BE89" s="117">
        <f t="shared" ca="1" si="171"/>
        <v>23</v>
      </c>
      <c r="BF89" s="117">
        <f t="shared" ca="1" si="171"/>
        <v>76</v>
      </c>
      <c r="BG89" s="117">
        <f t="shared" ca="1" si="171"/>
        <v>80</v>
      </c>
      <c r="BH89" s="117">
        <f t="shared" ca="1" si="171"/>
        <v>33</v>
      </c>
      <c r="BI89" s="118">
        <f t="shared" ca="1" si="171"/>
        <v>1</v>
      </c>
    </row>
    <row r="90" spans="1:61" ht="13.15" x14ac:dyDescent="0.4">
      <c r="A90" s="116">
        <v>87</v>
      </c>
      <c r="B90" s="119">
        <f t="shared" ref="B90:AG90" ca="1" si="172">IF(B187&gt;=MIN(B88,B89),IF((B187+1)&gt;=MAX(B88,B89),B187+2,B187+1),B187)</f>
        <v>7</v>
      </c>
      <c r="C90" s="119">
        <f t="shared" ca="1" si="172"/>
        <v>14</v>
      </c>
      <c r="D90" s="119">
        <f t="shared" ca="1" si="172"/>
        <v>59</v>
      </c>
      <c r="E90" s="119">
        <f t="shared" ca="1" si="172"/>
        <v>81</v>
      </c>
      <c r="F90" s="119">
        <f t="shared" ca="1" si="172"/>
        <v>57</v>
      </c>
      <c r="G90" s="119">
        <f t="shared" ca="1" si="172"/>
        <v>14</v>
      </c>
      <c r="H90" s="119">
        <f t="shared" ca="1" si="172"/>
        <v>19</v>
      </c>
      <c r="I90" s="119">
        <f t="shared" ca="1" si="172"/>
        <v>80</v>
      </c>
      <c r="J90" s="119">
        <f t="shared" ca="1" si="172"/>
        <v>72</v>
      </c>
      <c r="K90" s="119">
        <f t="shared" ca="1" si="172"/>
        <v>32</v>
      </c>
      <c r="L90" s="119">
        <f t="shared" ca="1" si="172"/>
        <v>44</v>
      </c>
      <c r="M90" s="119">
        <f t="shared" ca="1" si="172"/>
        <v>34</v>
      </c>
      <c r="N90" s="119">
        <f t="shared" ca="1" si="172"/>
        <v>14</v>
      </c>
      <c r="O90" s="119">
        <f t="shared" ca="1" si="172"/>
        <v>70</v>
      </c>
      <c r="P90" s="119">
        <f t="shared" ca="1" si="172"/>
        <v>35</v>
      </c>
      <c r="Q90" s="119">
        <f t="shared" ca="1" si="172"/>
        <v>33</v>
      </c>
      <c r="R90" s="119">
        <f t="shared" ca="1" si="172"/>
        <v>32</v>
      </c>
      <c r="S90" s="119">
        <f t="shared" ca="1" si="172"/>
        <v>34</v>
      </c>
      <c r="T90" s="119">
        <f t="shared" ca="1" si="172"/>
        <v>32</v>
      </c>
      <c r="U90" s="119">
        <f t="shared" ca="1" si="172"/>
        <v>53</v>
      </c>
      <c r="V90" s="119">
        <f t="shared" ca="1" si="172"/>
        <v>62</v>
      </c>
      <c r="W90" s="119">
        <f t="shared" ca="1" si="172"/>
        <v>80</v>
      </c>
      <c r="X90" s="119">
        <f t="shared" ca="1" si="172"/>
        <v>10</v>
      </c>
      <c r="Y90" s="119">
        <f t="shared" ca="1" si="172"/>
        <v>39</v>
      </c>
      <c r="Z90" s="119">
        <f t="shared" ca="1" si="172"/>
        <v>56</v>
      </c>
      <c r="AA90" s="119">
        <f t="shared" ca="1" si="172"/>
        <v>78</v>
      </c>
      <c r="AB90" s="119">
        <f t="shared" ca="1" si="172"/>
        <v>50</v>
      </c>
      <c r="AC90" s="119">
        <f t="shared" ca="1" si="172"/>
        <v>7</v>
      </c>
      <c r="AD90" s="119">
        <f t="shared" ca="1" si="172"/>
        <v>32</v>
      </c>
      <c r="AE90" s="119">
        <f t="shared" ca="1" si="172"/>
        <v>15</v>
      </c>
      <c r="AF90" s="119">
        <f t="shared" ca="1" si="172"/>
        <v>68</v>
      </c>
      <c r="AG90" s="119">
        <f t="shared" ca="1" si="172"/>
        <v>42</v>
      </c>
      <c r="AH90" s="119">
        <f t="shared" ref="AH90:BI90" ca="1" si="173">IF(AH187&gt;=MIN(AH88,AH89),IF((AH187+1)&gt;=MAX(AH88,AH89),AH187+2,AH187+1),AH187)</f>
        <v>60</v>
      </c>
      <c r="AI90" s="119">
        <f t="shared" ca="1" si="173"/>
        <v>62</v>
      </c>
      <c r="AJ90" s="119">
        <f t="shared" ca="1" si="173"/>
        <v>71</v>
      </c>
      <c r="AK90" s="119">
        <f t="shared" ca="1" si="173"/>
        <v>24</v>
      </c>
      <c r="AL90" s="119">
        <f t="shared" ca="1" si="173"/>
        <v>60</v>
      </c>
      <c r="AM90" s="119">
        <f t="shared" ca="1" si="173"/>
        <v>22</v>
      </c>
      <c r="AN90" s="119">
        <f t="shared" ca="1" si="173"/>
        <v>10</v>
      </c>
      <c r="AO90" s="119">
        <f t="shared" ca="1" si="173"/>
        <v>30</v>
      </c>
      <c r="AP90" s="119">
        <f t="shared" ca="1" si="173"/>
        <v>4</v>
      </c>
      <c r="AQ90" s="119">
        <f t="shared" ca="1" si="173"/>
        <v>16</v>
      </c>
      <c r="AR90" s="119">
        <f t="shared" ca="1" si="173"/>
        <v>72</v>
      </c>
      <c r="AS90" s="119">
        <f t="shared" ca="1" si="173"/>
        <v>6</v>
      </c>
      <c r="AT90" s="119">
        <f t="shared" ca="1" si="173"/>
        <v>76</v>
      </c>
      <c r="AU90" s="119">
        <f t="shared" ca="1" si="173"/>
        <v>22</v>
      </c>
      <c r="AV90" s="119">
        <f t="shared" ca="1" si="173"/>
        <v>5</v>
      </c>
      <c r="AW90" s="119">
        <f t="shared" ca="1" si="173"/>
        <v>2</v>
      </c>
      <c r="AX90" s="119">
        <f t="shared" ca="1" si="173"/>
        <v>61</v>
      </c>
      <c r="AY90" s="119">
        <f t="shared" ca="1" si="173"/>
        <v>24</v>
      </c>
      <c r="AZ90" s="119">
        <f t="shared" ca="1" si="173"/>
        <v>6</v>
      </c>
      <c r="BA90" s="119">
        <f t="shared" ca="1" si="173"/>
        <v>11</v>
      </c>
      <c r="BB90" s="119">
        <f t="shared" ca="1" si="173"/>
        <v>73</v>
      </c>
      <c r="BC90" s="119">
        <f t="shared" ca="1" si="173"/>
        <v>68</v>
      </c>
      <c r="BD90" s="119">
        <f t="shared" ca="1" si="173"/>
        <v>78</v>
      </c>
      <c r="BE90" s="119">
        <f t="shared" ca="1" si="173"/>
        <v>70</v>
      </c>
      <c r="BF90" s="119">
        <f t="shared" ca="1" si="173"/>
        <v>23</v>
      </c>
      <c r="BG90" s="119">
        <f t="shared" ca="1" si="173"/>
        <v>30</v>
      </c>
      <c r="BH90" s="119">
        <f t="shared" ca="1" si="173"/>
        <v>1</v>
      </c>
      <c r="BI90" s="120">
        <f t="shared" ca="1" si="173"/>
        <v>47</v>
      </c>
    </row>
    <row r="91" spans="1:61" ht="13.15" x14ac:dyDescent="0.4">
      <c r="A91" s="116">
        <v>88</v>
      </c>
      <c r="B91" s="117">
        <f t="shared" ref="B91:AG91" ca="1" si="174">B188</f>
        <v>61</v>
      </c>
      <c r="C91" s="117">
        <f t="shared" ca="1" si="174"/>
        <v>59</v>
      </c>
      <c r="D91" s="117">
        <f t="shared" ca="1" si="174"/>
        <v>49</v>
      </c>
      <c r="E91" s="117">
        <f t="shared" ca="1" si="174"/>
        <v>49</v>
      </c>
      <c r="F91" s="117">
        <f t="shared" ca="1" si="174"/>
        <v>79</v>
      </c>
      <c r="G91" s="117">
        <f t="shared" ca="1" si="174"/>
        <v>49</v>
      </c>
      <c r="H91" s="117">
        <f t="shared" ca="1" si="174"/>
        <v>1</v>
      </c>
      <c r="I91" s="117">
        <f t="shared" ca="1" si="174"/>
        <v>3</v>
      </c>
      <c r="J91" s="117">
        <f t="shared" ca="1" si="174"/>
        <v>75</v>
      </c>
      <c r="K91" s="117">
        <f t="shared" ca="1" si="174"/>
        <v>24</v>
      </c>
      <c r="L91" s="117">
        <f t="shared" ca="1" si="174"/>
        <v>24</v>
      </c>
      <c r="M91" s="117">
        <f t="shared" ca="1" si="174"/>
        <v>23</v>
      </c>
      <c r="N91" s="117">
        <f t="shared" ca="1" si="174"/>
        <v>43</v>
      </c>
      <c r="O91" s="117">
        <f t="shared" ca="1" si="174"/>
        <v>21</v>
      </c>
      <c r="P91" s="117">
        <f t="shared" ca="1" si="174"/>
        <v>24</v>
      </c>
      <c r="Q91" s="117">
        <f t="shared" ca="1" si="174"/>
        <v>67</v>
      </c>
      <c r="R91" s="117">
        <f t="shared" ca="1" si="174"/>
        <v>58</v>
      </c>
      <c r="S91" s="117">
        <f t="shared" ca="1" si="174"/>
        <v>13</v>
      </c>
      <c r="T91" s="117">
        <f t="shared" ca="1" si="174"/>
        <v>32</v>
      </c>
      <c r="U91" s="117">
        <f t="shared" ca="1" si="174"/>
        <v>21</v>
      </c>
      <c r="V91" s="117">
        <f t="shared" ca="1" si="174"/>
        <v>14</v>
      </c>
      <c r="W91" s="117">
        <f t="shared" ca="1" si="174"/>
        <v>24</v>
      </c>
      <c r="X91" s="117">
        <f t="shared" ca="1" si="174"/>
        <v>19</v>
      </c>
      <c r="Y91" s="117">
        <f t="shared" ca="1" si="174"/>
        <v>72</v>
      </c>
      <c r="Z91" s="117">
        <f t="shared" ca="1" si="174"/>
        <v>11</v>
      </c>
      <c r="AA91" s="117">
        <f t="shared" ca="1" si="174"/>
        <v>52</v>
      </c>
      <c r="AB91" s="117">
        <f t="shared" ca="1" si="174"/>
        <v>74</v>
      </c>
      <c r="AC91" s="117">
        <f t="shared" ca="1" si="174"/>
        <v>78</v>
      </c>
      <c r="AD91" s="117">
        <f t="shared" ca="1" si="174"/>
        <v>16</v>
      </c>
      <c r="AE91" s="117">
        <f t="shared" ca="1" si="174"/>
        <v>54</v>
      </c>
      <c r="AF91" s="117">
        <f t="shared" ca="1" si="174"/>
        <v>61</v>
      </c>
      <c r="AG91" s="117">
        <f t="shared" ca="1" si="174"/>
        <v>48</v>
      </c>
      <c r="AH91" s="117">
        <f t="shared" ref="AH91:BI91" ca="1" si="175">AH188</f>
        <v>53</v>
      </c>
      <c r="AI91" s="117">
        <f t="shared" ca="1" si="175"/>
        <v>70</v>
      </c>
      <c r="AJ91" s="117">
        <f t="shared" ca="1" si="175"/>
        <v>55</v>
      </c>
      <c r="AK91" s="117">
        <f t="shared" ca="1" si="175"/>
        <v>56</v>
      </c>
      <c r="AL91" s="117">
        <f t="shared" ca="1" si="175"/>
        <v>72</v>
      </c>
      <c r="AM91" s="117">
        <f t="shared" ca="1" si="175"/>
        <v>22</v>
      </c>
      <c r="AN91" s="117">
        <f t="shared" ca="1" si="175"/>
        <v>80</v>
      </c>
      <c r="AO91" s="117">
        <f t="shared" ca="1" si="175"/>
        <v>56</v>
      </c>
      <c r="AP91" s="117">
        <f t="shared" ca="1" si="175"/>
        <v>30</v>
      </c>
      <c r="AQ91" s="117">
        <f t="shared" ca="1" si="175"/>
        <v>15</v>
      </c>
      <c r="AR91" s="117">
        <f t="shared" ca="1" si="175"/>
        <v>6</v>
      </c>
      <c r="AS91" s="117">
        <f t="shared" ca="1" si="175"/>
        <v>7</v>
      </c>
      <c r="AT91" s="117">
        <f t="shared" ca="1" si="175"/>
        <v>47</v>
      </c>
      <c r="AU91" s="117">
        <f t="shared" ca="1" si="175"/>
        <v>74</v>
      </c>
      <c r="AV91" s="117">
        <f t="shared" ca="1" si="175"/>
        <v>77</v>
      </c>
      <c r="AW91" s="117">
        <f t="shared" ca="1" si="175"/>
        <v>77</v>
      </c>
      <c r="AX91" s="117">
        <f t="shared" ca="1" si="175"/>
        <v>14</v>
      </c>
      <c r="AY91" s="117">
        <f t="shared" ca="1" si="175"/>
        <v>17</v>
      </c>
      <c r="AZ91" s="117">
        <f t="shared" ca="1" si="175"/>
        <v>8</v>
      </c>
      <c r="BA91" s="117">
        <f t="shared" ca="1" si="175"/>
        <v>58</v>
      </c>
      <c r="BB91" s="117">
        <f t="shared" ca="1" si="175"/>
        <v>8</v>
      </c>
      <c r="BC91" s="117">
        <f t="shared" ca="1" si="175"/>
        <v>62</v>
      </c>
      <c r="BD91" s="117">
        <f t="shared" ca="1" si="175"/>
        <v>45</v>
      </c>
      <c r="BE91" s="117">
        <f t="shared" ca="1" si="175"/>
        <v>33</v>
      </c>
      <c r="BF91" s="117">
        <f t="shared" ca="1" si="175"/>
        <v>12</v>
      </c>
      <c r="BG91" s="117">
        <f t="shared" ca="1" si="175"/>
        <v>79</v>
      </c>
      <c r="BH91" s="117">
        <f t="shared" ca="1" si="175"/>
        <v>72</v>
      </c>
      <c r="BI91" s="118">
        <f t="shared" ca="1" si="175"/>
        <v>40</v>
      </c>
    </row>
    <row r="92" spans="1:61" ht="13.15" x14ac:dyDescent="0.4">
      <c r="A92" s="116">
        <v>89</v>
      </c>
      <c r="B92" s="119">
        <f t="shared" ref="B92:AG92" ca="1" si="176">IF(B189&gt;=B188,B189+1,B189)</f>
        <v>81</v>
      </c>
      <c r="C92" s="119">
        <f t="shared" ca="1" si="176"/>
        <v>72</v>
      </c>
      <c r="D92" s="119">
        <f t="shared" ca="1" si="176"/>
        <v>9</v>
      </c>
      <c r="E92" s="119">
        <f t="shared" ca="1" si="176"/>
        <v>1</v>
      </c>
      <c r="F92" s="119">
        <f t="shared" ca="1" si="176"/>
        <v>23</v>
      </c>
      <c r="G92" s="119">
        <f t="shared" ca="1" si="176"/>
        <v>27</v>
      </c>
      <c r="H92" s="119">
        <f t="shared" ca="1" si="176"/>
        <v>36</v>
      </c>
      <c r="I92" s="119">
        <f t="shared" ca="1" si="176"/>
        <v>65</v>
      </c>
      <c r="J92" s="119">
        <f t="shared" ca="1" si="176"/>
        <v>29</v>
      </c>
      <c r="K92" s="119">
        <f t="shared" ca="1" si="176"/>
        <v>62</v>
      </c>
      <c r="L92" s="119">
        <f t="shared" ca="1" si="176"/>
        <v>3</v>
      </c>
      <c r="M92" s="119">
        <f t="shared" ca="1" si="176"/>
        <v>47</v>
      </c>
      <c r="N92" s="119">
        <f t="shared" ca="1" si="176"/>
        <v>19</v>
      </c>
      <c r="O92" s="119">
        <f t="shared" ca="1" si="176"/>
        <v>28</v>
      </c>
      <c r="P92" s="119">
        <f t="shared" ca="1" si="176"/>
        <v>76</v>
      </c>
      <c r="Q92" s="119">
        <f t="shared" ca="1" si="176"/>
        <v>47</v>
      </c>
      <c r="R92" s="119">
        <f t="shared" ca="1" si="176"/>
        <v>11</v>
      </c>
      <c r="S92" s="119">
        <f t="shared" ca="1" si="176"/>
        <v>27</v>
      </c>
      <c r="T92" s="119">
        <f t="shared" ca="1" si="176"/>
        <v>19</v>
      </c>
      <c r="U92" s="119">
        <f t="shared" ca="1" si="176"/>
        <v>24</v>
      </c>
      <c r="V92" s="119">
        <f t="shared" ca="1" si="176"/>
        <v>36</v>
      </c>
      <c r="W92" s="119">
        <f t="shared" ca="1" si="176"/>
        <v>70</v>
      </c>
      <c r="X92" s="119">
        <f t="shared" ca="1" si="176"/>
        <v>54</v>
      </c>
      <c r="Y92" s="119">
        <f t="shared" ca="1" si="176"/>
        <v>38</v>
      </c>
      <c r="Z92" s="119">
        <f t="shared" ca="1" si="176"/>
        <v>74</v>
      </c>
      <c r="AA92" s="119">
        <f t="shared" ca="1" si="176"/>
        <v>16</v>
      </c>
      <c r="AB92" s="119">
        <f t="shared" ca="1" si="176"/>
        <v>24</v>
      </c>
      <c r="AC92" s="119">
        <f t="shared" ca="1" si="176"/>
        <v>51</v>
      </c>
      <c r="AD92" s="119">
        <f t="shared" ca="1" si="176"/>
        <v>34</v>
      </c>
      <c r="AE92" s="119">
        <f t="shared" ca="1" si="176"/>
        <v>62</v>
      </c>
      <c r="AF92" s="119">
        <f t="shared" ca="1" si="176"/>
        <v>59</v>
      </c>
      <c r="AG92" s="119">
        <f t="shared" ca="1" si="176"/>
        <v>24</v>
      </c>
      <c r="AH92" s="119">
        <f t="shared" ref="AH92:BI92" ca="1" si="177">IF(AH189&gt;=AH188,AH189+1,AH189)</f>
        <v>74</v>
      </c>
      <c r="AI92" s="119">
        <f t="shared" ca="1" si="177"/>
        <v>21</v>
      </c>
      <c r="AJ92" s="119">
        <f t="shared" ca="1" si="177"/>
        <v>65</v>
      </c>
      <c r="AK92" s="119">
        <f t="shared" ca="1" si="177"/>
        <v>54</v>
      </c>
      <c r="AL92" s="119">
        <f t="shared" ca="1" si="177"/>
        <v>68</v>
      </c>
      <c r="AM92" s="119">
        <f t="shared" ca="1" si="177"/>
        <v>57</v>
      </c>
      <c r="AN92" s="119">
        <f t="shared" ca="1" si="177"/>
        <v>45</v>
      </c>
      <c r="AO92" s="119">
        <f t="shared" ca="1" si="177"/>
        <v>17</v>
      </c>
      <c r="AP92" s="119">
        <f t="shared" ca="1" si="177"/>
        <v>67</v>
      </c>
      <c r="AQ92" s="119">
        <f t="shared" ca="1" si="177"/>
        <v>26</v>
      </c>
      <c r="AR92" s="119">
        <f t="shared" ca="1" si="177"/>
        <v>5</v>
      </c>
      <c r="AS92" s="119">
        <f t="shared" ca="1" si="177"/>
        <v>26</v>
      </c>
      <c r="AT92" s="119">
        <f t="shared" ca="1" si="177"/>
        <v>25</v>
      </c>
      <c r="AU92" s="119">
        <f t="shared" ca="1" si="177"/>
        <v>16</v>
      </c>
      <c r="AV92" s="119">
        <f t="shared" ca="1" si="177"/>
        <v>32</v>
      </c>
      <c r="AW92" s="119">
        <f t="shared" ca="1" si="177"/>
        <v>44</v>
      </c>
      <c r="AX92" s="119">
        <f t="shared" ca="1" si="177"/>
        <v>76</v>
      </c>
      <c r="AY92" s="119">
        <f t="shared" ca="1" si="177"/>
        <v>60</v>
      </c>
      <c r="AZ92" s="119">
        <f t="shared" ca="1" si="177"/>
        <v>38</v>
      </c>
      <c r="BA92" s="119">
        <f t="shared" ca="1" si="177"/>
        <v>6</v>
      </c>
      <c r="BB92" s="119">
        <f t="shared" ca="1" si="177"/>
        <v>12</v>
      </c>
      <c r="BC92" s="119">
        <f t="shared" ca="1" si="177"/>
        <v>14</v>
      </c>
      <c r="BD92" s="119">
        <f t="shared" ca="1" si="177"/>
        <v>79</v>
      </c>
      <c r="BE92" s="119">
        <f t="shared" ca="1" si="177"/>
        <v>55</v>
      </c>
      <c r="BF92" s="119">
        <f t="shared" ca="1" si="177"/>
        <v>56</v>
      </c>
      <c r="BG92" s="119">
        <f t="shared" ca="1" si="177"/>
        <v>35</v>
      </c>
      <c r="BH92" s="119">
        <f t="shared" ca="1" si="177"/>
        <v>30</v>
      </c>
      <c r="BI92" s="120">
        <f t="shared" ca="1" si="177"/>
        <v>75</v>
      </c>
    </row>
    <row r="93" spans="1:61" ht="13.5" thickBot="1" x14ac:dyDescent="0.45">
      <c r="A93" s="121">
        <v>90</v>
      </c>
      <c r="B93" s="122">
        <f t="shared" ref="B93:AG93" ca="1" si="178">IF(B190&gt;=MIN(B91,B92),IF((B190+1)&gt;=MAX(B91,B92),B190+2,B190+1),B190)</f>
        <v>75</v>
      </c>
      <c r="C93" s="122">
        <f t="shared" ca="1" si="178"/>
        <v>39</v>
      </c>
      <c r="D93" s="122">
        <f t="shared" ca="1" si="178"/>
        <v>67</v>
      </c>
      <c r="E93" s="122">
        <f t="shared" ca="1" si="178"/>
        <v>68</v>
      </c>
      <c r="F93" s="122">
        <f t="shared" ca="1" si="178"/>
        <v>8</v>
      </c>
      <c r="G93" s="122">
        <f t="shared" ca="1" si="178"/>
        <v>69</v>
      </c>
      <c r="H93" s="122">
        <f t="shared" ca="1" si="178"/>
        <v>15</v>
      </c>
      <c r="I93" s="122">
        <f t="shared" ca="1" si="178"/>
        <v>11</v>
      </c>
      <c r="J93" s="122">
        <f t="shared" ca="1" si="178"/>
        <v>48</v>
      </c>
      <c r="K93" s="122">
        <f t="shared" ca="1" si="178"/>
        <v>68</v>
      </c>
      <c r="L93" s="122">
        <f t="shared" ca="1" si="178"/>
        <v>9</v>
      </c>
      <c r="M93" s="122">
        <f t="shared" ca="1" si="178"/>
        <v>61</v>
      </c>
      <c r="N93" s="122">
        <f t="shared" ca="1" si="178"/>
        <v>9</v>
      </c>
      <c r="O93" s="122">
        <f t="shared" ca="1" si="178"/>
        <v>18</v>
      </c>
      <c r="P93" s="122">
        <f t="shared" ca="1" si="178"/>
        <v>20</v>
      </c>
      <c r="Q93" s="122">
        <f t="shared" ca="1" si="178"/>
        <v>57</v>
      </c>
      <c r="R93" s="122">
        <f t="shared" ca="1" si="178"/>
        <v>45</v>
      </c>
      <c r="S93" s="122">
        <f t="shared" ca="1" si="178"/>
        <v>37</v>
      </c>
      <c r="T93" s="122">
        <f t="shared" ca="1" si="178"/>
        <v>54</v>
      </c>
      <c r="U93" s="122">
        <f t="shared" ca="1" si="178"/>
        <v>40</v>
      </c>
      <c r="V93" s="122">
        <f t="shared" ca="1" si="178"/>
        <v>16</v>
      </c>
      <c r="W93" s="122">
        <f t="shared" ca="1" si="178"/>
        <v>80</v>
      </c>
      <c r="X93" s="122">
        <f t="shared" ca="1" si="178"/>
        <v>26</v>
      </c>
      <c r="Y93" s="122">
        <f t="shared" ca="1" si="178"/>
        <v>56</v>
      </c>
      <c r="Z93" s="122">
        <f t="shared" ca="1" si="178"/>
        <v>15</v>
      </c>
      <c r="AA93" s="122">
        <f t="shared" ca="1" si="178"/>
        <v>12</v>
      </c>
      <c r="AB93" s="122">
        <f t="shared" ca="1" si="178"/>
        <v>45</v>
      </c>
      <c r="AC93" s="122">
        <f t="shared" ca="1" si="178"/>
        <v>57</v>
      </c>
      <c r="AD93" s="122">
        <f t="shared" ca="1" si="178"/>
        <v>4</v>
      </c>
      <c r="AE93" s="122">
        <f t="shared" ca="1" si="178"/>
        <v>39</v>
      </c>
      <c r="AF93" s="122">
        <f t="shared" ca="1" si="178"/>
        <v>26</v>
      </c>
      <c r="AG93" s="122">
        <f t="shared" ca="1" si="178"/>
        <v>68</v>
      </c>
      <c r="AH93" s="122">
        <f t="shared" ref="AH93:BI93" ca="1" si="179">IF(AH190&gt;=MIN(AH91,AH92),IF((AH190+1)&gt;=MAX(AH91,AH92),AH190+2,AH190+1),AH190)</f>
        <v>8</v>
      </c>
      <c r="AI93" s="122">
        <f t="shared" ca="1" si="179"/>
        <v>48</v>
      </c>
      <c r="AJ93" s="122">
        <f t="shared" ca="1" si="179"/>
        <v>15</v>
      </c>
      <c r="AK93" s="122">
        <f t="shared" ca="1" si="179"/>
        <v>24</v>
      </c>
      <c r="AL93" s="122">
        <f t="shared" ca="1" si="179"/>
        <v>28</v>
      </c>
      <c r="AM93" s="122">
        <f t="shared" ca="1" si="179"/>
        <v>14</v>
      </c>
      <c r="AN93" s="122">
        <f t="shared" ca="1" si="179"/>
        <v>74</v>
      </c>
      <c r="AO93" s="122">
        <f t="shared" ca="1" si="179"/>
        <v>64</v>
      </c>
      <c r="AP93" s="122">
        <f t="shared" ca="1" si="179"/>
        <v>66</v>
      </c>
      <c r="AQ93" s="122">
        <f t="shared" ca="1" si="179"/>
        <v>46</v>
      </c>
      <c r="AR93" s="122">
        <f t="shared" ca="1" si="179"/>
        <v>10</v>
      </c>
      <c r="AS93" s="122">
        <f t="shared" ca="1" si="179"/>
        <v>74</v>
      </c>
      <c r="AT93" s="122">
        <f t="shared" ca="1" si="179"/>
        <v>74</v>
      </c>
      <c r="AU93" s="122">
        <f t="shared" ca="1" si="179"/>
        <v>3</v>
      </c>
      <c r="AV93" s="122">
        <f t="shared" ca="1" si="179"/>
        <v>5</v>
      </c>
      <c r="AW93" s="122">
        <f t="shared" ca="1" si="179"/>
        <v>66</v>
      </c>
      <c r="AX93" s="122">
        <f t="shared" ca="1" si="179"/>
        <v>2</v>
      </c>
      <c r="AY93" s="122">
        <f t="shared" ca="1" si="179"/>
        <v>37</v>
      </c>
      <c r="AZ93" s="122">
        <f t="shared" ca="1" si="179"/>
        <v>30</v>
      </c>
      <c r="BA93" s="122">
        <f t="shared" ca="1" si="179"/>
        <v>80</v>
      </c>
      <c r="BB93" s="122">
        <f t="shared" ca="1" si="179"/>
        <v>60</v>
      </c>
      <c r="BC93" s="122">
        <f t="shared" ca="1" si="179"/>
        <v>11</v>
      </c>
      <c r="BD93" s="122">
        <f t="shared" ca="1" si="179"/>
        <v>54</v>
      </c>
      <c r="BE93" s="122">
        <f t="shared" ca="1" si="179"/>
        <v>41</v>
      </c>
      <c r="BF93" s="122">
        <f t="shared" ca="1" si="179"/>
        <v>32</v>
      </c>
      <c r="BG93" s="122">
        <f t="shared" ca="1" si="179"/>
        <v>28</v>
      </c>
      <c r="BH93" s="122">
        <f t="shared" ca="1" si="179"/>
        <v>42</v>
      </c>
      <c r="BI93" s="53">
        <f t="shared" ca="1" si="179"/>
        <v>13</v>
      </c>
    </row>
    <row r="97" spans="1:61" x14ac:dyDescent="0.35">
      <c r="A97" s="18" t="s">
        <v>522</v>
      </c>
    </row>
    <row r="98" spans="1:61" x14ac:dyDescent="0.35">
      <c r="A98" s="18" t="s">
        <v>523</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4">
      <c r="B99" s="20" t="s">
        <v>517</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45">
      <c r="A100" s="111" t="s">
        <v>518</v>
      </c>
      <c r="B100" s="112" t="s">
        <v>114</v>
      </c>
      <c r="C100" s="112" t="s">
        <v>245</v>
      </c>
      <c r="D100" s="112" t="s">
        <v>246</v>
      </c>
      <c r="E100" s="112" t="s">
        <v>247</v>
      </c>
      <c r="F100" s="112" t="s">
        <v>248</v>
      </c>
      <c r="G100" s="112" t="s">
        <v>249</v>
      </c>
      <c r="H100" s="112" t="s">
        <v>250</v>
      </c>
      <c r="I100" s="112" t="s">
        <v>251</v>
      </c>
      <c r="J100" s="112" t="s">
        <v>252</v>
      </c>
      <c r="K100" s="112" t="s">
        <v>253</v>
      </c>
      <c r="L100" s="112" t="s">
        <v>254</v>
      </c>
      <c r="M100" s="112" t="s">
        <v>255</v>
      </c>
      <c r="N100" s="112" t="s">
        <v>256</v>
      </c>
      <c r="O100" s="112" t="s">
        <v>257</v>
      </c>
      <c r="P100" s="112" t="s">
        <v>258</v>
      </c>
      <c r="Q100" s="112" t="s">
        <v>259</v>
      </c>
      <c r="R100" s="112" t="s">
        <v>260</v>
      </c>
      <c r="S100" s="112" t="s">
        <v>261</v>
      </c>
      <c r="T100" s="112" t="s">
        <v>262</v>
      </c>
      <c r="U100" s="112" t="s">
        <v>263</v>
      </c>
      <c r="V100" s="112" t="s">
        <v>264</v>
      </c>
      <c r="W100" s="112" t="s">
        <v>265</v>
      </c>
      <c r="X100" s="112" t="s">
        <v>266</v>
      </c>
      <c r="Y100" s="112" t="s">
        <v>267</v>
      </c>
      <c r="Z100" s="112" t="s">
        <v>268</v>
      </c>
      <c r="AA100" s="112" t="s">
        <v>269</v>
      </c>
      <c r="AB100" s="112" t="s">
        <v>270</v>
      </c>
      <c r="AC100" s="112" t="s">
        <v>271</v>
      </c>
      <c r="AD100" s="112" t="s">
        <v>272</v>
      </c>
      <c r="AE100" s="112" t="s">
        <v>273</v>
      </c>
      <c r="AF100" s="112" t="s">
        <v>274</v>
      </c>
      <c r="AG100" s="112" t="s">
        <v>275</v>
      </c>
      <c r="AH100" s="112" t="s">
        <v>276</v>
      </c>
      <c r="AI100" s="112" t="s">
        <v>277</v>
      </c>
      <c r="AJ100" s="112" t="s">
        <v>278</v>
      </c>
      <c r="AK100" s="112" t="s">
        <v>279</v>
      </c>
      <c r="AL100" s="112" t="s">
        <v>280</v>
      </c>
      <c r="AM100" s="112" t="s">
        <v>281</v>
      </c>
      <c r="AN100" s="112" t="s">
        <v>282</v>
      </c>
      <c r="AO100" s="112" t="s">
        <v>283</v>
      </c>
      <c r="AP100" s="112" t="s">
        <v>284</v>
      </c>
      <c r="AQ100" s="112" t="s">
        <v>285</v>
      </c>
      <c r="AR100" s="112" t="s">
        <v>286</v>
      </c>
      <c r="AS100" s="112" t="s">
        <v>287</v>
      </c>
      <c r="AT100" s="112" t="s">
        <v>288</v>
      </c>
      <c r="AU100" s="112" t="s">
        <v>289</v>
      </c>
      <c r="AV100" s="112" t="s">
        <v>290</v>
      </c>
      <c r="AW100" s="112" t="s">
        <v>291</v>
      </c>
      <c r="AX100" s="112" t="s">
        <v>292</v>
      </c>
      <c r="AY100" s="112" t="s">
        <v>293</v>
      </c>
      <c r="AZ100" s="112" t="s">
        <v>294</v>
      </c>
      <c r="BA100" s="112" t="s">
        <v>295</v>
      </c>
      <c r="BB100" s="112" t="s">
        <v>296</v>
      </c>
      <c r="BC100" s="112" t="s">
        <v>297</v>
      </c>
      <c r="BD100" s="112" t="s">
        <v>298</v>
      </c>
      <c r="BE100" s="112" t="s">
        <v>299</v>
      </c>
      <c r="BF100" s="112" t="s">
        <v>300</v>
      </c>
      <c r="BG100" s="112" t="s">
        <v>301</v>
      </c>
      <c r="BH100" s="112" t="s">
        <v>302</v>
      </c>
      <c r="BI100" s="113" t="s">
        <v>303</v>
      </c>
    </row>
    <row r="101" spans="1:61" ht="13.15" x14ac:dyDescent="0.4">
      <c r="A101" s="111">
        <v>1</v>
      </c>
      <c r="B101" s="114">
        <f ca="1">RANDBETWEEN(1,81)</f>
        <v>10</v>
      </c>
      <c r="C101" s="114">
        <f t="shared" ref="C101:BI101" ca="1" si="180">RANDBETWEEN(1,81)</f>
        <v>34</v>
      </c>
      <c r="D101" s="114">
        <f t="shared" ca="1" si="180"/>
        <v>20</v>
      </c>
      <c r="E101" s="114">
        <f t="shared" ca="1" si="180"/>
        <v>37</v>
      </c>
      <c r="F101" s="114">
        <f t="shared" ca="1" si="180"/>
        <v>38</v>
      </c>
      <c r="G101" s="114">
        <f t="shared" ca="1" si="180"/>
        <v>75</v>
      </c>
      <c r="H101" s="114">
        <f t="shared" ca="1" si="180"/>
        <v>33</v>
      </c>
      <c r="I101" s="114">
        <f t="shared" ca="1" si="180"/>
        <v>60</v>
      </c>
      <c r="J101" s="114">
        <f t="shared" ca="1" si="180"/>
        <v>74</v>
      </c>
      <c r="K101" s="114">
        <f t="shared" ca="1" si="180"/>
        <v>77</v>
      </c>
      <c r="L101" s="114">
        <f t="shared" ca="1" si="180"/>
        <v>78</v>
      </c>
      <c r="M101" s="114">
        <f t="shared" ca="1" si="180"/>
        <v>30</v>
      </c>
      <c r="N101" s="114">
        <f t="shared" ca="1" si="180"/>
        <v>27</v>
      </c>
      <c r="O101" s="114">
        <f t="shared" ca="1" si="180"/>
        <v>62</v>
      </c>
      <c r="P101" s="114">
        <f t="shared" ca="1" si="180"/>
        <v>8</v>
      </c>
      <c r="Q101" s="114">
        <f t="shared" ca="1" si="180"/>
        <v>50</v>
      </c>
      <c r="R101" s="114">
        <f t="shared" ca="1" si="180"/>
        <v>38</v>
      </c>
      <c r="S101" s="114">
        <f t="shared" ca="1" si="180"/>
        <v>77</v>
      </c>
      <c r="T101" s="114">
        <f t="shared" ca="1" si="180"/>
        <v>65</v>
      </c>
      <c r="U101" s="114">
        <f t="shared" ca="1" si="180"/>
        <v>22</v>
      </c>
      <c r="V101" s="114">
        <f t="shared" ca="1" si="180"/>
        <v>59</v>
      </c>
      <c r="W101" s="114">
        <f t="shared" ca="1" si="180"/>
        <v>34</v>
      </c>
      <c r="X101" s="114">
        <f t="shared" ca="1" si="180"/>
        <v>46</v>
      </c>
      <c r="Y101" s="114">
        <f t="shared" ca="1" si="180"/>
        <v>39</v>
      </c>
      <c r="Z101" s="114">
        <f t="shared" ca="1" si="180"/>
        <v>74</v>
      </c>
      <c r="AA101" s="114">
        <f t="shared" ca="1" si="180"/>
        <v>14</v>
      </c>
      <c r="AB101" s="114">
        <f t="shared" ca="1" si="180"/>
        <v>14</v>
      </c>
      <c r="AC101" s="114">
        <f t="shared" ca="1" si="180"/>
        <v>60</v>
      </c>
      <c r="AD101" s="114">
        <f t="shared" ca="1" si="180"/>
        <v>58</v>
      </c>
      <c r="AE101" s="114">
        <f t="shared" ca="1" si="180"/>
        <v>79</v>
      </c>
      <c r="AF101" s="114">
        <f t="shared" ca="1" si="180"/>
        <v>45</v>
      </c>
      <c r="AG101" s="114">
        <f t="shared" ca="1" si="180"/>
        <v>66</v>
      </c>
      <c r="AH101" s="114">
        <f t="shared" ca="1" si="180"/>
        <v>28</v>
      </c>
      <c r="AI101" s="114">
        <f t="shared" ca="1" si="180"/>
        <v>78</v>
      </c>
      <c r="AJ101" s="114">
        <f t="shared" ca="1" si="180"/>
        <v>76</v>
      </c>
      <c r="AK101" s="114">
        <f t="shared" ca="1" si="180"/>
        <v>3</v>
      </c>
      <c r="AL101" s="114">
        <f t="shared" ca="1" si="180"/>
        <v>49</v>
      </c>
      <c r="AM101" s="114">
        <f t="shared" ca="1" si="180"/>
        <v>45</v>
      </c>
      <c r="AN101" s="114">
        <f t="shared" ca="1" si="180"/>
        <v>64</v>
      </c>
      <c r="AO101" s="114">
        <f t="shared" ca="1" si="180"/>
        <v>60</v>
      </c>
      <c r="AP101" s="114">
        <f t="shared" ca="1" si="180"/>
        <v>34</v>
      </c>
      <c r="AQ101" s="114">
        <f t="shared" ca="1" si="180"/>
        <v>74</v>
      </c>
      <c r="AR101" s="114">
        <f t="shared" ca="1" si="180"/>
        <v>24</v>
      </c>
      <c r="AS101" s="114">
        <f t="shared" ca="1" si="180"/>
        <v>68</v>
      </c>
      <c r="AT101" s="114">
        <f t="shared" ca="1" si="180"/>
        <v>74</v>
      </c>
      <c r="AU101" s="114">
        <f t="shared" ca="1" si="180"/>
        <v>16</v>
      </c>
      <c r="AV101" s="114">
        <f t="shared" ca="1" si="180"/>
        <v>5</v>
      </c>
      <c r="AW101" s="114">
        <f t="shared" ca="1" si="180"/>
        <v>2</v>
      </c>
      <c r="AX101" s="114">
        <f t="shared" ca="1" si="180"/>
        <v>61</v>
      </c>
      <c r="AY101" s="114">
        <f t="shared" ca="1" si="180"/>
        <v>45</v>
      </c>
      <c r="AZ101" s="114">
        <f t="shared" ca="1" si="180"/>
        <v>79</v>
      </c>
      <c r="BA101" s="114">
        <f t="shared" ca="1" si="180"/>
        <v>32</v>
      </c>
      <c r="BB101" s="114">
        <f t="shared" ca="1" si="180"/>
        <v>51</v>
      </c>
      <c r="BC101" s="114">
        <f t="shared" ca="1" si="180"/>
        <v>76</v>
      </c>
      <c r="BD101" s="114">
        <f t="shared" ca="1" si="180"/>
        <v>20</v>
      </c>
      <c r="BE101" s="114">
        <f t="shared" ca="1" si="180"/>
        <v>79</v>
      </c>
      <c r="BF101" s="114">
        <f t="shared" ca="1" si="180"/>
        <v>31</v>
      </c>
      <c r="BG101" s="114">
        <f t="shared" ca="1" si="180"/>
        <v>21</v>
      </c>
      <c r="BH101" s="114">
        <f t="shared" ca="1" si="180"/>
        <v>41</v>
      </c>
      <c r="BI101" s="115">
        <f t="shared" ca="1" si="180"/>
        <v>37</v>
      </c>
    </row>
    <row r="102" spans="1:61" ht="13.15" x14ac:dyDescent="0.4">
      <c r="A102" s="116">
        <v>2</v>
      </c>
      <c r="B102" s="117">
        <f ca="1">RANDBETWEEN(1,81-1)</f>
        <v>35</v>
      </c>
      <c r="C102" s="117">
        <f t="shared" ref="C102:BI102" ca="1" si="181">RANDBETWEEN(1,81-1)</f>
        <v>26</v>
      </c>
      <c r="D102" s="117">
        <f t="shared" ca="1" si="181"/>
        <v>46</v>
      </c>
      <c r="E102" s="117">
        <f t="shared" ca="1" si="181"/>
        <v>19</v>
      </c>
      <c r="F102" s="117">
        <f t="shared" ca="1" si="181"/>
        <v>14</v>
      </c>
      <c r="G102" s="117">
        <f t="shared" ca="1" si="181"/>
        <v>28</v>
      </c>
      <c r="H102" s="117">
        <f t="shared" ca="1" si="181"/>
        <v>23</v>
      </c>
      <c r="I102" s="117">
        <f t="shared" ca="1" si="181"/>
        <v>26</v>
      </c>
      <c r="J102" s="117">
        <f t="shared" ca="1" si="181"/>
        <v>4</v>
      </c>
      <c r="K102" s="117">
        <f t="shared" ca="1" si="181"/>
        <v>62</v>
      </c>
      <c r="L102" s="117">
        <f t="shared" ca="1" si="181"/>
        <v>40</v>
      </c>
      <c r="M102" s="117">
        <f t="shared" ca="1" si="181"/>
        <v>52</v>
      </c>
      <c r="N102" s="117">
        <f t="shared" ca="1" si="181"/>
        <v>78</v>
      </c>
      <c r="O102" s="117">
        <f t="shared" ca="1" si="181"/>
        <v>53</v>
      </c>
      <c r="P102" s="117">
        <f t="shared" ca="1" si="181"/>
        <v>67</v>
      </c>
      <c r="Q102" s="117">
        <f t="shared" ca="1" si="181"/>
        <v>75</v>
      </c>
      <c r="R102" s="117">
        <f t="shared" ca="1" si="181"/>
        <v>33</v>
      </c>
      <c r="S102" s="117">
        <f t="shared" ca="1" si="181"/>
        <v>20</v>
      </c>
      <c r="T102" s="117">
        <f t="shared" ca="1" si="181"/>
        <v>41</v>
      </c>
      <c r="U102" s="117">
        <f t="shared" ca="1" si="181"/>
        <v>68</v>
      </c>
      <c r="V102" s="117">
        <f t="shared" ca="1" si="181"/>
        <v>52</v>
      </c>
      <c r="W102" s="117">
        <f t="shared" ca="1" si="181"/>
        <v>17</v>
      </c>
      <c r="X102" s="117">
        <f t="shared" ca="1" si="181"/>
        <v>21</v>
      </c>
      <c r="Y102" s="117">
        <f t="shared" ca="1" si="181"/>
        <v>30</v>
      </c>
      <c r="Z102" s="117">
        <f t="shared" ca="1" si="181"/>
        <v>39</v>
      </c>
      <c r="AA102" s="117">
        <f t="shared" ca="1" si="181"/>
        <v>12</v>
      </c>
      <c r="AB102" s="117">
        <f t="shared" ca="1" si="181"/>
        <v>10</v>
      </c>
      <c r="AC102" s="117">
        <f t="shared" ca="1" si="181"/>
        <v>22</v>
      </c>
      <c r="AD102" s="117">
        <f t="shared" ca="1" si="181"/>
        <v>29</v>
      </c>
      <c r="AE102" s="117">
        <f t="shared" ca="1" si="181"/>
        <v>46</v>
      </c>
      <c r="AF102" s="117">
        <f t="shared" ca="1" si="181"/>
        <v>28</v>
      </c>
      <c r="AG102" s="117">
        <f t="shared" ca="1" si="181"/>
        <v>46</v>
      </c>
      <c r="AH102" s="117">
        <f t="shared" ca="1" si="181"/>
        <v>18</v>
      </c>
      <c r="AI102" s="117">
        <f t="shared" ca="1" si="181"/>
        <v>47</v>
      </c>
      <c r="AJ102" s="117">
        <f t="shared" ca="1" si="181"/>
        <v>55</v>
      </c>
      <c r="AK102" s="117">
        <f t="shared" ca="1" si="181"/>
        <v>64</v>
      </c>
      <c r="AL102" s="117">
        <f t="shared" ca="1" si="181"/>
        <v>38</v>
      </c>
      <c r="AM102" s="117">
        <f t="shared" ca="1" si="181"/>
        <v>63</v>
      </c>
      <c r="AN102" s="117">
        <f t="shared" ca="1" si="181"/>
        <v>20</v>
      </c>
      <c r="AO102" s="117">
        <f t="shared" ca="1" si="181"/>
        <v>76</v>
      </c>
      <c r="AP102" s="117">
        <f t="shared" ca="1" si="181"/>
        <v>68</v>
      </c>
      <c r="AQ102" s="117">
        <f t="shared" ca="1" si="181"/>
        <v>12</v>
      </c>
      <c r="AR102" s="117">
        <f t="shared" ca="1" si="181"/>
        <v>42</v>
      </c>
      <c r="AS102" s="117">
        <f t="shared" ca="1" si="181"/>
        <v>59</v>
      </c>
      <c r="AT102" s="117">
        <f t="shared" ca="1" si="181"/>
        <v>63</v>
      </c>
      <c r="AU102" s="117">
        <f t="shared" ca="1" si="181"/>
        <v>60</v>
      </c>
      <c r="AV102" s="117">
        <f t="shared" ca="1" si="181"/>
        <v>20</v>
      </c>
      <c r="AW102" s="117">
        <f t="shared" ca="1" si="181"/>
        <v>43</v>
      </c>
      <c r="AX102" s="117">
        <f t="shared" ca="1" si="181"/>
        <v>53</v>
      </c>
      <c r="AY102" s="117">
        <f t="shared" ca="1" si="181"/>
        <v>60</v>
      </c>
      <c r="AZ102" s="117">
        <f t="shared" ca="1" si="181"/>
        <v>53</v>
      </c>
      <c r="BA102" s="117">
        <f t="shared" ca="1" si="181"/>
        <v>1</v>
      </c>
      <c r="BB102" s="117">
        <f t="shared" ca="1" si="181"/>
        <v>57</v>
      </c>
      <c r="BC102" s="117">
        <f t="shared" ca="1" si="181"/>
        <v>51</v>
      </c>
      <c r="BD102" s="117">
        <f t="shared" ca="1" si="181"/>
        <v>61</v>
      </c>
      <c r="BE102" s="117">
        <f t="shared" ca="1" si="181"/>
        <v>77</v>
      </c>
      <c r="BF102" s="117">
        <f t="shared" ca="1" si="181"/>
        <v>27</v>
      </c>
      <c r="BG102" s="117">
        <f t="shared" ca="1" si="181"/>
        <v>35</v>
      </c>
      <c r="BH102" s="117">
        <f t="shared" ca="1" si="181"/>
        <v>55</v>
      </c>
      <c r="BI102" s="118">
        <f t="shared" ca="1" si="181"/>
        <v>65</v>
      </c>
    </row>
    <row r="103" spans="1:61" ht="13.15" x14ac:dyDescent="0.4">
      <c r="A103" s="116">
        <v>3</v>
      </c>
      <c r="B103" s="119">
        <f ca="1">RANDBETWEEN(1,81-2)</f>
        <v>78</v>
      </c>
      <c r="C103" s="119">
        <f t="shared" ref="C103:BI103" ca="1" si="182">RANDBETWEEN(1,81-2)</f>
        <v>34</v>
      </c>
      <c r="D103" s="119">
        <f t="shared" ca="1" si="182"/>
        <v>70</v>
      </c>
      <c r="E103" s="119">
        <f t="shared" ca="1" si="182"/>
        <v>66</v>
      </c>
      <c r="F103" s="119">
        <f t="shared" ca="1" si="182"/>
        <v>8</v>
      </c>
      <c r="G103" s="119">
        <f t="shared" ca="1" si="182"/>
        <v>26</v>
      </c>
      <c r="H103" s="119">
        <f t="shared" ca="1" si="182"/>
        <v>6</v>
      </c>
      <c r="I103" s="119">
        <f t="shared" ca="1" si="182"/>
        <v>53</v>
      </c>
      <c r="J103" s="119">
        <f t="shared" ca="1" si="182"/>
        <v>57</v>
      </c>
      <c r="K103" s="119">
        <f t="shared" ca="1" si="182"/>
        <v>37</v>
      </c>
      <c r="L103" s="119">
        <f t="shared" ca="1" si="182"/>
        <v>71</v>
      </c>
      <c r="M103" s="119">
        <f t="shared" ca="1" si="182"/>
        <v>48</v>
      </c>
      <c r="N103" s="119">
        <f t="shared" ca="1" si="182"/>
        <v>13</v>
      </c>
      <c r="O103" s="119">
        <f t="shared" ca="1" si="182"/>
        <v>76</v>
      </c>
      <c r="P103" s="119">
        <f t="shared" ca="1" si="182"/>
        <v>51</v>
      </c>
      <c r="Q103" s="119">
        <f t="shared" ca="1" si="182"/>
        <v>72</v>
      </c>
      <c r="R103" s="119">
        <f t="shared" ca="1" si="182"/>
        <v>16</v>
      </c>
      <c r="S103" s="119">
        <f t="shared" ca="1" si="182"/>
        <v>13</v>
      </c>
      <c r="T103" s="119">
        <f t="shared" ca="1" si="182"/>
        <v>2</v>
      </c>
      <c r="U103" s="119">
        <f t="shared" ca="1" si="182"/>
        <v>68</v>
      </c>
      <c r="V103" s="119">
        <f t="shared" ca="1" si="182"/>
        <v>64</v>
      </c>
      <c r="W103" s="119">
        <f t="shared" ca="1" si="182"/>
        <v>44</v>
      </c>
      <c r="X103" s="119">
        <f t="shared" ca="1" si="182"/>
        <v>15</v>
      </c>
      <c r="Y103" s="119">
        <f t="shared" ca="1" si="182"/>
        <v>17</v>
      </c>
      <c r="Z103" s="119">
        <f t="shared" ca="1" si="182"/>
        <v>31</v>
      </c>
      <c r="AA103" s="119">
        <f t="shared" ca="1" si="182"/>
        <v>34</v>
      </c>
      <c r="AB103" s="119">
        <f t="shared" ca="1" si="182"/>
        <v>75</v>
      </c>
      <c r="AC103" s="119">
        <f t="shared" ca="1" si="182"/>
        <v>44</v>
      </c>
      <c r="AD103" s="119">
        <f t="shared" ca="1" si="182"/>
        <v>72</v>
      </c>
      <c r="AE103" s="119">
        <f t="shared" ca="1" si="182"/>
        <v>17</v>
      </c>
      <c r="AF103" s="119">
        <f t="shared" ca="1" si="182"/>
        <v>12</v>
      </c>
      <c r="AG103" s="119">
        <f t="shared" ca="1" si="182"/>
        <v>39</v>
      </c>
      <c r="AH103" s="119">
        <f t="shared" ca="1" si="182"/>
        <v>17</v>
      </c>
      <c r="AI103" s="119">
        <f t="shared" ca="1" si="182"/>
        <v>50</v>
      </c>
      <c r="AJ103" s="119">
        <f t="shared" ca="1" si="182"/>
        <v>43</v>
      </c>
      <c r="AK103" s="119">
        <f t="shared" ca="1" si="182"/>
        <v>53</v>
      </c>
      <c r="AL103" s="119">
        <f t="shared" ca="1" si="182"/>
        <v>48</v>
      </c>
      <c r="AM103" s="119">
        <f t="shared" ca="1" si="182"/>
        <v>14</v>
      </c>
      <c r="AN103" s="119">
        <f t="shared" ca="1" si="182"/>
        <v>71</v>
      </c>
      <c r="AO103" s="119">
        <f t="shared" ca="1" si="182"/>
        <v>44</v>
      </c>
      <c r="AP103" s="119">
        <f t="shared" ca="1" si="182"/>
        <v>44</v>
      </c>
      <c r="AQ103" s="119">
        <f t="shared" ca="1" si="182"/>
        <v>42</v>
      </c>
      <c r="AR103" s="119">
        <f t="shared" ca="1" si="182"/>
        <v>8</v>
      </c>
      <c r="AS103" s="119">
        <f t="shared" ca="1" si="182"/>
        <v>50</v>
      </c>
      <c r="AT103" s="119">
        <f t="shared" ca="1" si="182"/>
        <v>39</v>
      </c>
      <c r="AU103" s="119">
        <f t="shared" ca="1" si="182"/>
        <v>65</v>
      </c>
      <c r="AV103" s="119">
        <f t="shared" ca="1" si="182"/>
        <v>29</v>
      </c>
      <c r="AW103" s="119">
        <f t="shared" ca="1" si="182"/>
        <v>24</v>
      </c>
      <c r="AX103" s="119">
        <f t="shared" ca="1" si="182"/>
        <v>48</v>
      </c>
      <c r="AY103" s="119">
        <f t="shared" ca="1" si="182"/>
        <v>34</v>
      </c>
      <c r="AZ103" s="119">
        <f t="shared" ca="1" si="182"/>
        <v>16</v>
      </c>
      <c r="BA103" s="119">
        <f t="shared" ca="1" si="182"/>
        <v>75</v>
      </c>
      <c r="BB103" s="119">
        <f t="shared" ca="1" si="182"/>
        <v>32</v>
      </c>
      <c r="BC103" s="119">
        <f t="shared" ca="1" si="182"/>
        <v>32</v>
      </c>
      <c r="BD103" s="119">
        <f t="shared" ca="1" si="182"/>
        <v>51</v>
      </c>
      <c r="BE103" s="119">
        <f t="shared" ca="1" si="182"/>
        <v>66</v>
      </c>
      <c r="BF103" s="119">
        <f t="shared" ca="1" si="182"/>
        <v>32</v>
      </c>
      <c r="BG103" s="119">
        <f t="shared" ca="1" si="182"/>
        <v>55</v>
      </c>
      <c r="BH103" s="119">
        <f t="shared" ca="1" si="182"/>
        <v>52</v>
      </c>
      <c r="BI103" s="120">
        <f t="shared" ca="1" si="182"/>
        <v>7</v>
      </c>
    </row>
    <row r="104" spans="1:61" ht="13.15" x14ac:dyDescent="0.4">
      <c r="A104" s="116">
        <v>4</v>
      </c>
      <c r="B104" s="117">
        <f ca="1">RANDBETWEEN(1,81)</f>
        <v>76</v>
      </c>
      <c r="C104" s="117">
        <f t="shared" ref="C104:BI104" ca="1" si="183">RANDBETWEEN(1,81)</f>
        <v>33</v>
      </c>
      <c r="D104" s="117">
        <f t="shared" ca="1" si="183"/>
        <v>11</v>
      </c>
      <c r="E104" s="117">
        <f t="shared" ca="1" si="183"/>
        <v>31</v>
      </c>
      <c r="F104" s="117">
        <f t="shared" ca="1" si="183"/>
        <v>62</v>
      </c>
      <c r="G104" s="117">
        <f t="shared" ca="1" si="183"/>
        <v>47</v>
      </c>
      <c r="H104" s="117">
        <f t="shared" ca="1" si="183"/>
        <v>66</v>
      </c>
      <c r="I104" s="117">
        <f t="shared" ca="1" si="183"/>
        <v>13</v>
      </c>
      <c r="J104" s="117">
        <f t="shared" ca="1" si="183"/>
        <v>71</v>
      </c>
      <c r="K104" s="117">
        <f t="shared" ca="1" si="183"/>
        <v>46</v>
      </c>
      <c r="L104" s="117">
        <f t="shared" ca="1" si="183"/>
        <v>58</v>
      </c>
      <c r="M104" s="117">
        <f t="shared" ca="1" si="183"/>
        <v>67</v>
      </c>
      <c r="N104" s="117">
        <f t="shared" ca="1" si="183"/>
        <v>42</v>
      </c>
      <c r="O104" s="117">
        <f t="shared" ca="1" si="183"/>
        <v>61</v>
      </c>
      <c r="P104" s="117">
        <f t="shared" ca="1" si="183"/>
        <v>64</v>
      </c>
      <c r="Q104" s="117">
        <f t="shared" ca="1" si="183"/>
        <v>43</v>
      </c>
      <c r="R104" s="117">
        <f t="shared" ca="1" si="183"/>
        <v>45</v>
      </c>
      <c r="S104" s="117">
        <f t="shared" ca="1" si="183"/>
        <v>17</v>
      </c>
      <c r="T104" s="117">
        <f t="shared" ca="1" si="183"/>
        <v>7</v>
      </c>
      <c r="U104" s="117">
        <f t="shared" ca="1" si="183"/>
        <v>12</v>
      </c>
      <c r="V104" s="117">
        <f t="shared" ca="1" si="183"/>
        <v>78</v>
      </c>
      <c r="W104" s="117">
        <f t="shared" ca="1" si="183"/>
        <v>75</v>
      </c>
      <c r="X104" s="117">
        <f t="shared" ca="1" si="183"/>
        <v>15</v>
      </c>
      <c r="Y104" s="117">
        <f t="shared" ca="1" si="183"/>
        <v>7</v>
      </c>
      <c r="Z104" s="117">
        <f t="shared" ca="1" si="183"/>
        <v>59</v>
      </c>
      <c r="AA104" s="117">
        <f t="shared" ca="1" si="183"/>
        <v>14</v>
      </c>
      <c r="AB104" s="117">
        <f t="shared" ca="1" si="183"/>
        <v>19</v>
      </c>
      <c r="AC104" s="117">
        <f t="shared" ca="1" si="183"/>
        <v>33</v>
      </c>
      <c r="AD104" s="117">
        <f t="shared" ca="1" si="183"/>
        <v>27</v>
      </c>
      <c r="AE104" s="117">
        <f t="shared" ca="1" si="183"/>
        <v>74</v>
      </c>
      <c r="AF104" s="117">
        <f t="shared" ca="1" si="183"/>
        <v>67</v>
      </c>
      <c r="AG104" s="117">
        <f t="shared" ca="1" si="183"/>
        <v>8</v>
      </c>
      <c r="AH104" s="117">
        <f t="shared" ca="1" si="183"/>
        <v>52</v>
      </c>
      <c r="AI104" s="117">
        <f t="shared" ca="1" si="183"/>
        <v>64</v>
      </c>
      <c r="AJ104" s="117">
        <f t="shared" ca="1" si="183"/>
        <v>10</v>
      </c>
      <c r="AK104" s="117">
        <f t="shared" ca="1" si="183"/>
        <v>57</v>
      </c>
      <c r="AL104" s="117">
        <f t="shared" ca="1" si="183"/>
        <v>10</v>
      </c>
      <c r="AM104" s="117">
        <f t="shared" ca="1" si="183"/>
        <v>79</v>
      </c>
      <c r="AN104" s="117">
        <f t="shared" ca="1" si="183"/>
        <v>23</v>
      </c>
      <c r="AO104" s="117">
        <f t="shared" ca="1" si="183"/>
        <v>40</v>
      </c>
      <c r="AP104" s="117">
        <f t="shared" ca="1" si="183"/>
        <v>34</v>
      </c>
      <c r="AQ104" s="117">
        <f t="shared" ca="1" si="183"/>
        <v>22</v>
      </c>
      <c r="AR104" s="117">
        <f t="shared" ca="1" si="183"/>
        <v>7</v>
      </c>
      <c r="AS104" s="117">
        <f t="shared" ca="1" si="183"/>
        <v>25</v>
      </c>
      <c r="AT104" s="117">
        <f t="shared" ca="1" si="183"/>
        <v>30</v>
      </c>
      <c r="AU104" s="117">
        <f t="shared" ca="1" si="183"/>
        <v>50</v>
      </c>
      <c r="AV104" s="117">
        <f t="shared" ca="1" si="183"/>
        <v>48</v>
      </c>
      <c r="AW104" s="117">
        <f t="shared" ca="1" si="183"/>
        <v>81</v>
      </c>
      <c r="AX104" s="117">
        <f t="shared" ca="1" si="183"/>
        <v>8</v>
      </c>
      <c r="AY104" s="117">
        <f t="shared" ca="1" si="183"/>
        <v>43</v>
      </c>
      <c r="AZ104" s="117">
        <f t="shared" ca="1" si="183"/>
        <v>19</v>
      </c>
      <c r="BA104" s="117">
        <f t="shared" ca="1" si="183"/>
        <v>25</v>
      </c>
      <c r="BB104" s="117">
        <f t="shared" ca="1" si="183"/>
        <v>14</v>
      </c>
      <c r="BC104" s="117">
        <f t="shared" ca="1" si="183"/>
        <v>26</v>
      </c>
      <c r="BD104" s="117">
        <f t="shared" ca="1" si="183"/>
        <v>56</v>
      </c>
      <c r="BE104" s="117">
        <f t="shared" ca="1" si="183"/>
        <v>11</v>
      </c>
      <c r="BF104" s="117">
        <f t="shared" ca="1" si="183"/>
        <v>8</v>
      </c>
      <c r="BG104" s="117">
        <f t="shared" ca="1" si="183"/>
        <v>51</v>
      </c>
      <c r="BH104" s="117">
        <f t="shared" ca="1" si="183"/>
        <v>76</v>
      </c>
      <c r="BI104" s="118">
        <f t="shared" ca="1" si="183"/>
        <v>22</v>
      </c>
    </row>
    <row r="105" spans="1:61" ht="13.15" x14ac:dyDescent="0.4">
      <c r="A105" s="116">
        <v>5</v>
      </c>
      <c r="B105" s="119">
        <f ca="1">RANDBETWEEN(1,81-1)</f>
        <v>13</v>
      </c>
      <c r="C105" s="119">
        <f t="shared" ref="C105:BI105" ca="1" si="184">RANDBETWEEN(1,81-1)</f>
        <v>40</v>
      </c>
      <c r="D105" s="119">
        <f t="shared" ca="1" si="184"/>
        <v>35</v>
      </c>
      <c r="E105" s="119">
        <f t="shared" ca="1" si="184"/>
        <v>79</v>
      </c>
      <c r="F105" s="119">
        <f t="shared" ca="1" si="184"/>
        <v>66</v>
      </c>
      <c r="G105" s="119">
        <f t="shared" ca="1" si="184"/>
        <v>64</v>
      </c>
      <c r="H105" s="119">
        <f t="shared" ca="1" si="184"/>
        <v>49</v>
      </c>
      <c r="I105" s="119">
        <f t="shared" ca="1" si="184"/>
        <v>69</v>
      </c>
      <c r="J105" s="119">
        <f t="shared" ca="1" si="184"/>
        <v>33</v>
      </c>
      <c r="K105" s="119">
        <f t="shared" ca="1" si="184"/>
        <v>75</v>
      </c>
      <c r="L105" s="119">
        <f t="shared" ca="1" si="184"/>
        <v>4</v>
      </c>
      <c r="M105" s="119">
        <f t="shared" ca="1" si="184"/>
        <v>6</v>
      </c>
      <c r="N105" s="119">
        <f t="shared" ca="1" si="184"/>
        <v>66</v>
      </c>
      <c r="O105" s="119">
        <f t="shared" ca="1" si="184"/>
        <v>59</v>
      </c>
      <c r="P105" s="119">
        <f t="shared" ca="1" si="184"/>
        <v>14</v>
      </c>
      <c r="Q105" s="119">
        <f t="shared" ca="1" si="184"/>
        <v>5</v>
      </c>
      <c r="R105" s="119">
        <f t="shared" ca="1" si="184"/>
        <v>17</v>
      </c>
      <c r="S105" s="119">
        <f t="shared" ca="1" si="184"/>
        <v>70</v>
      </c>
      <c r="T105" s="119">
        <f t="shared" ca="1" si="184"/>
        <v>49</v>
      </c>
      <c r="U105" s="119">
        <f t="shared" ca="1" si="184"/>
        <v>57</v>
      </c>
      <c r="V105" s="119">
        <f t="shared" ca="1" si="184"/>
        <v>11</v>
      </c>
      <c r="W105" s="119">
        <f t="shared" ca="1" si="184"/>
        <v>41</v>
      </c>
      <c r="X105" s="119">
        <f t="shared" ca="1" si="184"/>
        <v>20</v>
      </c>
      <c r="Y105" s="119">
        <f t="shared" ca="1" si="184"/>
        <v>20</v>
      </c>
      <c r="Z105" s="119">
        <f t="shared" ca="1" si="184"/>
        <v>37</v>
      </c>
      <c r="AA105" s="119">
        <f t="shared" ca="1" si="184"/>
        <v>68</v>
      </c>
      <c r="AB105" s="119">
        <f t="shared" ca="1" si="184"/>
        <v>32</v>
      </c>
      <c r="AC105" s="119">
        <f t="shared" ca="1" si="184"/>
        <v>56</v>
      </c>
      <c r="AD105" s="119">
        <f t="shared" ca="1" si="184"/>
        <v>38</v>
      </c>
      <c r="AE105" s="119">
        <f t="shared" ca="1" si="184"/>
        <v>41</v>
      </c>
      <c r="AF105" s="119">
        <f t="shared" ca="1" si="184"/>
        <v>8</v>
      </c>
      <c r="AG105" s="119">
        <f t="shared" ca="1" si="184"/>
        <v>10</v>
      </c>
      <c r="AH105" s="119">
        <f t="shared" ca="1" si="184"/>
        <v>16</v>
      </c>
      <c r="AI105" s="119">
        <f t="shared" ca="1" si="184"/>
        <v>72</v>
      </c>
      <c r="AJ105" s="119">
        <f t="shared" ca="1" si="184"/>
        <v>54</v>
      </c>
      <c r="AK105" s="119">
        <f t="shared" ca="1" si="184"/>
        <v>34</v>
      </c>
      <c r="AL105" s="119">
        <f t="shared" ca="1" si="184"/>
        <v>59</v>
      </c>
      <c r="AM105" s="119">
        <f t="shared" ca="1" si="184"/>
        <v>80</v>
      </c>
      <c r="AN105" s="119">
        <f t="shared" ca="1" si="184"/>
        <v>13</v>
      </c>
      <c r="AO105" s="119">
        <f t="shared" ca="1" si="184"/>
        <v>43</v>
      </c>
      <c r="AP105" s="119">
        <f t="shared" ca="1" si="184"/>
        <v>63</v>
      </c>
      <c r="AQ105" s="119">
        <f t="shared" ca="1" si="184"/>
        <v>42</v>
      </c>
      <c r="AR105" s="119">
        <f t="shared" ca="1" si="184"/>
        <v>17</v>
      </c>
      <c r="AS105" s="119">
        <f t="shared" ca="1" si="184"/>
        <v>66</v>
      </c>
      <c r="AT105" s="119">
        <f t="shared" ca="1" si="184"/>
        <v>39</v>
      </c>
      <c r="AU105" s="119">
        <f t="shared" ca="1" si="184"/>
        <v>24</v>
      </c>
      <c r="AV105" s="119">
        <f t="shared" ca="1" si="184"/>
        <v>39</v>
      </c>
      <c r="AW105" s="119">
        <f t="shared" ca="1" si="184"/>
        <v>23</v>
      </c>
      <c r="AX105" s="119">
        <f t="shared" ca="1" si="184"/>
        <v>30</v>
      </c>
      <c r="AY105" s="119">
        <f t="shared" ca="1" si="184"/>
        <v>58</v>
      </c>
      <c r="AZ105" s="119">
        <f t="shared" ca="1" si="184"/>
        <v>38</v>
      </c>
      <c r="BA105" s="119">
        <f t="shared" ca="1" si="184"/>
        <v>31</v>
      </c>
      <c r="BB105" s="119">
        <f t="shared" ca="1" si="184"/>
        <v>69</v>
      </c>
      <c r="BC105" s="119">
        <f t="shared" ca="1" si="184"/>
        <v>63</v>
      </c>
      <c r="BD105" s="119">
        <f t="shared" ca="1" si="184"/>
        <v>14</v>
      </c>
      <c r="BE105" s="119">
        <f t="shared" ca="1" si="184"/>
        <v>5</v>
      </c>
      <c r="BF105" s="119">
        <f t="shared" ca="1" si="184"/>
        <v>29</v>
      </c>
      <c r="BG105" s="119">
        <f t="shared" ca="1" si="184"/>
        <v>53</v>
      </c>
      <c r="BH105" s="119">
        <f t="shared" ca="1" si="184"/>
        <v>47</v>
      </c>
      <c r="BI105" s="120">
        <f t="shared" ca="1" si="184"/>
        <v>25</v>
      </c>
    </row>
    <row r="106" spans="1:61" ht="13.15" x14ac:dyDescent="0.4">
      <c r="A106" s="116">
        <v>6</v>
      </c>
      <c r="B106" s="117">
        <f ca="1">RANDBETWEEN(1,81-2)</f>
        <v>11</v>
      </c>
      <c r="C106" s="117">
        <f t="shared" ref="C106:BI106" ca="1" si="185">RANDBETWEEN(1,81-2)</f>
        <v>72</v>
      </c>
      <c r="D106" s="117">
        <f t="shared" ca="1" si="185"/>
        <v>41</v>
      </c>
      <c r="E106" s="117">
        <f t="shared" ca="1" si="185"/>
        <v>3</v>
      </c>
      <c r="F106" s="117">
        <f t="shared" ca="1" si="185"/>
        <v>59</v>
      </c>
      <c r="G106" s="117">
        <f t="shared" ca="1" si="185"/>
        <v>67</v>
      </c>
      <c r="H106" s="117">
        <f t="shared" ca="1" si="185"/>
        <v>54</v>
      </c>
      <c r="I106" s="117">
        <f t="shared" ca="1" si="185"/>
        <v>7</v>
      </c>
      <c r="J106" s="117">
        <f t="shared" ca="1" si="185"/>
        <v>58</v>
      </c>
      <c r="K106" s="117">
        <f t="shared" ca="1" si="185"/>
        <v>29</v>
      </c>
      <c r="L106" s="117">
        <f t="shared" ca="1" si="185"/>
        <v>58</v>
      </c>
      <c r="M106" s="117">
        <f t="shared" ca="1" si="185"/>
        <v>57</v>
      </c>
      <c r="N106" s="117">
        <f t="shared" ca="1" si="185"/>
        <v>8</v>
      </c>
      <c r="O106" s="117">
        <f t="shared" ca="1" si="185"/>
        <v>36</v>
      </c>
      <c r="P106" s="117">
        <f t="shared" ca="1" si="185"/>
        <v>64</v>
      </c>
      <c r="Q106" s="117">
        <f t="shared" ca="1" si="185"/>
        <v>39</v>
      </c>
      <c r="R106" s="117">
        <f t="shared" ca="1" si="185"/>
        <v>54</v>
      </c>
      <c r="S106" s="117">
        <f t="shared" ca="1" si="185"/>
        <v>49</v>
      </c>
      <c r="T106" s="117">
        <f t="shared" ca="1" si="185"/>
        <v>9</v>
      </c>
      <c r="U106" s="117">
        <f t="shared" ca="1" si="185"/>
        <v>31</v>
      </c>
      <c r="V106" s="117">
        <f t="shared" ca="1" si="185"/>
        <v>77</v>
      </c>
      <c r="W106" s="117">
        <f t="shared" ca="1" si="185"/>
        <v>22</v>
      </c>
      <c r="X106" s="117">
        <f t="shared" ca="1" si="185"/>
        <v>17</v>
      </c>
      <c r="Y106" s="117">
        <f t="shared" ca="1" si="185"/>
        <v>48</v>
      </c>
      <c r="Z106" s="117">
        <f t="shared" ca="1" si="185"/>
        <v>17</v>
      </c>
      <c r="AA106" s="117">
        <f t="shared" ca="1" si="185"/>
        <v>57</v>
      </c>
      <c r="AB106" s="117">
        <f t="shared" ca="1" si="185"/>
        <v>16</v>
      </c>
      <c r="AC106" s="117">
        <f t="shared" ca="1" si="185"/>
        <v>68</v>
      </c>
      <c r="AD106" s="117">
        <f t="shared" ca="1" si="185"/>
        <v>8</v>
      </c>
      <c r="AE106" s="117">
        <f t="shared" ca="1" si="185"/>
        <v>9</v>
      </c>
      <c r="AF106" s="117">
        <f t="shared" ca="1" si="185"/>
        <v>33</v>
      </c>
      <c r="AG106" s="117">
        <f t="shared" ca="1" si="185"/>
        <v>71</v>
      </c>
      <c r="AH106" s="117">
        <f t="shared" ca="1" si="185"/>
        <v>17</v>
      </c>
      <c r="AI106" s="117">
        <f t="shared" ca="1" si="185"/>
        <v>45</v>
      </c>
      <c r="AJ106" s="117">
        <f t="shared" ca="1" si="185"/>
        <v>8</v>
      </c>
      <c r="AK106" s="117">
        <f t="shared" ca="1" si="185"/>
        <v>61</v>
      </c>
      <c r="AL106" s="117">
        <f t="shared" ca="1" si="185"/>
        <v>64</v>
      </c>
      <c r="AM106" s="117">
        <f t="shared" ca="1" si="185"/>
        <v>18</v>
      </c>
      <c r="AN106" s="117">
        <f t="shared" ca="1" si="185"/>
        <v>36</v>
      </c>
      <c r="AO106" s="117">
        <f t="shared" ca="1" si="185"/>
        <v>49</v>
      </c>
      <c r="AP106" s="117">
        <f t="shared" ca="1" si="185"/>
        <v>63</v>
      </c>
      <c r="AQ106" s="117">
        <f t="shared" ca="1" si="185"/>
        <v>2</v>
      </c>
      <c r="AR106" s="117">
        <f t="shared" ca="1" si="185"/>
        <v>12</v>
      </c>
      <c r="AS106" s="117">
        <f t="shared" ca="1" si="185"/>
        <v>53</v>
      </c>
      <c r="AT106" s="117">
        <f t="shared" ca="1" si="185"/>
        <v>63</v>
      </c>
      <c r="AU106" s="117">
        <f t="shared" ca="1" si="185"/>
        <v>20</v>
      </c>
      <c r="AV106" s="117">
        <f t="shared" ca="1" si="185"/>
        <v>37</v>
      </c>
      <c r="AW106" s="117">
        <f t="shared" ca="1" si="185"/>
        <v>42</v>
      </c>
      <c r="AX106" s="117">
        <f t="shared" ca="1" si="185"/>
        <v>29</v>
      </c>
      <c r="AY106" s="117">
        <f t="shared" ca="1" si="185"/>
        <v>43</v>
      </c>
      <c r="AZ106" s="117">
        <f t="shared" ca="1" si="185"/>
        <v>7</v>
      </c>
      <c r="BA106" s="117">
        <f t="shared" ca="1" si="185"/>
        <v>63</v>
      </c>
      <c r="BB106" s="117">
        <f t="shared" ca="1" si="185"/>
        <v>46</v>
      </c>
      <c r="BC106" s="117">
        <f t="shared" ca="1" si="185"/>
        <v>8</v>
      </c>
      <c r="BD106" s="117">
        <f t="shared" ca="1" si="185"/>
        <v>47</v>
      </c>
      <c r="BE106" s="117">
        <f t="shared" ca="1" si="185"/>
        <v>15</v>
      </c>
      <c r="BF106" s="117">
        <f t="shared" ca="1" si="185"/>
        <v>14</v>
      </c>
      <c r="BG106" s="117">
        <f t="shared" ca="1" si="185"/>
        <v>77</v>
      </c>
      <c r="BH106" s="117">
        <f t="shared" ca="1" si="185"/>
        <v>19</v>
      </c>
      <c r="BI106" s="118">
        <f t="shared" ca="1" si="185"/>
        <v>25</v>
      </c>
    </row>
    <row r="107" spans="1:61" ht="13.15" x14ac:dyDescent="0.4">
      <c r="A107" s="116">
        <v>7</v>
      </c>
      <c r="B107" s="119">
        <f ca="1">RANDBETWEEN(1,81)</f>
        <v>41</v>
      </c>
      <c r="C107" s="119">
        <f t="shared" ref="C107:BI107" ca="1" si="186">RANDBETWEEN(1,81)</f>
        <v>53</v>
      </c>
      <c r="D107" s="119">
        <f t="shared" ca="1" si="186"/>
        <v>22</v>
      </c>
      <c r="E107" s="119">
        <f t="shared" ca="1" si="186"/>
        <v>46</v>
      </c>
      <c r="F107" s="119">
        <f t="shared" ca="1" si="186"/>
        <v>7</v>
      </c>
      <c r="G107" s="119">
        <f t="shared" ca="1" si="186"/>
        <v>51</v>
      </c>
      <c r="H107" s="119">
        <f t="shared" ca="1" si="186"/>
        <v>71</v>
      </c>
      <c r="I107" s="119">
        <f t="shared" ca="1" si="186"/>
        <v>22</v>
      </c>
      <c r="J107" s="119">
        <f t="shared" ca="1" si="186"/>
        <v>45</v>
      </c>
      <c r="K107" s="119">
        <f t="shared" ca="1" si="186"/>
        <v>12</v>
      </c>
      <c r="L107" s="119">
        <f t="shared" ca="1" si="186"/>
        <v>50</v>
      </c>
      <c r="M107" s="119">
        <f t="shared" ca="1" si="186"/>
        <v>77</v>
      </c>
      <c r="N107" s="119">
        <f t="shared" ca="1" si="186"/>
        <v>17</v>
      </c>
      <c r="O107" s="119">
        <f t="shared" ca="1" si="186"/>
        <v>32</v>
      </c>
      <c r="P107" s="119">
        <f t="shared" ca="1" si="186"/>
        <v>74</v>
      </c>
      <c r="Q107" s="119">
        <f t="shared" ca="1" si="186"/>
        <v>28</v>
      </c>
      <c r="R107" s="119">
        <f t="shared" ca="1" si="186"/>
        <v>24</v>
      </c>
      <c r="S107" s="119">
        <f t="shared" ca="1" si="186"/>
        <v>45</v>
      </c>
      <c r="T107" s="119">
        <f t="shared" ca="1" si="186"/>
        <v>77</v>
      </c>
      <c r="U107" s="119">
        <f t="shared" ca="1" si="186"/>
        <v>5</v>
      </c>
      <c r="V107" s="119">
        <f t="shared" ca="1" si="186"/>
        <v>76</v>
      </c>
      <c r="W107" s="119">
        <f t="shared" ca="1" si="186"/>
        <v>31</v>
      </c>
      <c r="X107" s="119">
        <f t="shared" ca="1" si="186"/>
        <v>44</v>
      </c>
      <c r="Y107" s="119">
        <f t="shared" ca="1" si="186"/>
        <v>22</v>
      </c>
      <c r="Z107" s="119">
        <f t="shared" ca="1" si="186"/>
        <v>37</v>
      </c>
      <c r="AA107" s="119">
        <f t="shared" ca="1" si="186"/>
        <v>60</v>
      </c>
      <c r="AB107" s="119">
        <f t="shared" ca="1" si="186"/>
        <v>63</v>
      </c>
      <c r="AC107" s="119">
        <f t="shared" ca="1" si="186"/>
        <v>44</v>
      </c>
      <c r="AD107" s="119">
        <f t="shared" ca="1" si="186"/>
        <v>18</v>
      </c>
      <c r="AE107" s="119">
        <f t="shared" ca="1" si="186"/>
        <v>40</v>
      </c>
      <c r="AF107" s="119">
        <f t="shared" ca="1" si="186"/>
        <v>47</v>
      </c>
      <c r="AG107" s="119">
        <f t="shared" ca="1" si="186"/>
        <v>63</v>
      </c>
      <c r="AH107" s="119">
        <f t="shared" ca="1" si="186"/>
        <v>73</v>
      </c>
      <c r="AI107" s="119">
        <f t="shared" ca="1" si="186"/>
        <v>34</v>
      </c>
      <c r="AJ107" s="119">
        <f t="shared" ca="1" si="186"/>
        <v>45</v>
      </c>
      <c r="AK107" s="119">
        <f t="shared" ca="1" si="186"/>
        <v>40</v>
      </c>
      <c r="AL107" s="119">
        <f t="shared" ca="1" si="186"/>
        <v>18</v>
      </c>
      <c r="AM107" s="119">
        <f t="shared" ca="1" si="186"/>
        <v>76</v>
      </c>
      <c r="AN107" s="119">
        <f t="shared" ca="1" si="186"/>
        <v>28</v>
      </c>
      <c r="AO107" s="119">
        <f t="shared" ca="1" si="186"/>
        <v>71</v>
      </c>
      <c r="AP107" s="119">
        <f t="shared" ca="1" si="186"/>
        <v>18</v>
      </c>
      <c r="AQ107" s="119">
        <f t="shared" ca="1" si="186"/>
        <v>22</v>
      </c>
      <c r="AR107" s="119">
        <f t="shared" ca="1" si="186"/>
        <v>10</v>
      </c>
      <c r="AS107" s="119">
        <f t="shared" ca="1" si="186"/>
        <v>44</v>
      </c>
      <c r="AT107" s="119">
        <f t="shared" ca="1" si="186"/>
        <v>37</v>
      </c>
      <c r="AU107" s="119">
        <f t="shared" ca="1" si="186"/>
        <v>61</v>
      </c>
      <c r="AV107" s="119">
        <f t="shared" ca="1" si="186"/>
        <v>68</v>
      </c>
      <c r="AW107" s="119">
        <f t="shared" ca="1" si="186"/>
        <v>65</v>
      </c>
      <c r="AX107" s="119">
        <f t="shared" ca="1" si="186"/>
        <v>16</v>
      </c>
      <c r="AY107" s="119">
        <f t="shared" ca="1" si="186"/>
        <v>55</v>
      </c>
      <c r="AZ107" s="119">
        <f t="shared" ca="1" si="186"/>
        <v>78</v>
      </c>
      <c r="BA107" s="119">
        <f t="shared" ca="1" si="186"/>
        <v>41</v>
      </c>
      <c r="BB107" s="119">
        <f t="shared" ca="1" si="186"/>
        <v>56</v>
      </c>
      <c r="BC107" s="119">
        <f t="shared" ca="1" si="186"/>
        <v>42</v>
      </c>
      <c r="BD107" s="119">
        <f t="shared" ca="1" si="186"/>
        <v>27</v>
      </c>
      <c r="BE107" s="119">
        <f t="shared" ca="1" si="186"/>
        <v>55</v>
      </c>
      <c r="BF107" s="119">
        <f t="shared" ca="1" si="186"/>
        <v>20</v>
      </c>
      <c r="BG107" s="119">
        <f t="shared" ca="1" si="186"/>
        <v>30</v>
      </c>
      <c r="BH107" s="119">
        <f t="shared" ca="1" si="186"/>
        <v>39</v>
      </c>
      <c r="BI107" s="120">
        <f t="shared" ca="1" si="186"/>
        <v>60</v>
      </c>
    </row>
    <row r="108" spans="1:61" ht="13.15" x14ac:dyDescent="0.4">
      <c r="A108" s="116">
        <v>8</v>
      </c>
      <c r="B108" s="117">
        <f ca="1">RANDBETWEEN(1,81-1)</f>
        <v>13</v>
      </c>
      <c r="C108" s="117">
        <f t="shared" ref="C108:BI108" ca="1" si="187">RANDBETWEEN(1,81-1)</f>
        <v>69</v>
      </c>
      <c r="D108" s="117">
        <f t="shared" ca="1" si="187"/>
        <v>5</v>
      </c>
      <c r="E108" s="117">
        <f t="shared" ca="1" si="187"/>
        <v>23</v>
      </c>
      <c r="F108" s="117">
        <f t="shared" ca="1" si="187"/>
        <v>3</v>
      </c>
      <c r="G108" s="117">
        <f t="shared" ca="1" si="187"/>
        <v>29</v>
      </c>
      <c r="H108" s="117">
        <f t="shared" ca="1" si="187"/>
        <v>77</v>
      </c>
      <c r="I108" s="117">
        <f t="shared" ca="1" si="187"/>
        <v>62</v>
      </c>
      <c r="J108" s="117">
        <f t="shared" ca="1" si="187"/>
        <v>8</v>
      </c>
      <c r="K108" s="117">
        <f t="shared" ca="1" si="187"/>
        <v>68</v>
      </c>
      <c r="L108" s="117">
        <f t="shared" ca="1" si="187"/>
        <v>17</v>
      </c>
      <c r="M108" s="117">
        <f t="shared" ca="1" si="187"/>
        <v>43</v>
      </c>
      <c r="N108" s="117">
        <f t="shared" ca="1" si="187"/>
        <v>57</v>
      </c>
      <c r="O108" s="117">
        <f t="shared" ca="1" si="187"/>
        <v>24</v>
      </c>
      <c r="P108" s="117">
        <f t="shared" ca="1" si="187"/>
        <v>1</v>
      </c>
      <c r="Q108" s="117">
        <f t="shared" ca="1" si="187"/>
        <v>44</v>
      </c>
      <c r="R108" s="117">
        <f t="shared" ca="1" si="187"/>
        <v>31</v>
      </c>
      <c r="S108" s="117">
        <f t="shared" ca="1" si="187"/>
        <v>49</v>
      </c>
      <c r="T108" s="117">
        <f t="shared" ca="1" si="187"/>
        <v>40</v>
      </c>
      <c r="U108" s="117">
        <f t="shared" ca="1" si="187"/>
        <v>60</v>
      </c>
      <c r="V108" s="117">
        <f t="shared" ca="1" si="187"/>
        <v>31</v>
      </c>
      <c r="W108" s="117">
        <f t="shared" ca="1" si="187"/>
        <v>11</v>
      </c>
      <c r="X108" s="117">
        <f t="shared" ca="1" si="187"/>
        <v>41</v>
      </c>
      <c r="Y108" s="117">
        <f t="shared" ca="1" si="187"/>
        <v>42</v>
      </c>
      <c r="Z108" s="117">
        <f t="shared" ca="1" si="187"/>
        <v>29</v>
      </c>
      <c r="AA108" s="117">
        <f t="shared" ca="1" si="187"/>
        <v>22</v>
      </c>
      <c r="AB108" s="117">
        <f t="shared" ca="1" si="187"/>
        <v>40</v>
      </c>
      <c r="AC108" s="117">
        <f t="shared" ca="1" si="187"/>
        <v>13</v>
      </c>
      <c r="AD108" s="117">
        <f t="shared" ca="1" si="187"/>
        <v>54</v>
      </c>
      <c r="AE108" s="117">
        <f t="shared" ca="1" si="187"/>
        <v>61</v>
      </c>
      <c r="AF108" s="117">
        <f t="shared" ca="1" si="187"/>
        <v>43</v>
      </c>
      <c r="AG108" s="117">
        <f t="shared" ca="1" si="187"/>
        <v>73</v>
      </c>
      <c r="AH108" s="117">
        <f t="shared" ca="1" si="187"/>
        <v>73</v>
      </c>
      <c r="AI108" s="117">
        <f t="shared" ca="1" si="187"/>
        <v>12</v>
      </c>
      <c r="AJ108" s="117">
        <f t="shared" ca="1" si="187"/>
        <v>12</v>
      </c>
      <c r="AK108" s="117">
        <f t="shared" ca="1" si="187"/>
        <v>29</v>
      </c>
      <c r="AL108" s="117">
        <f t="shared" ca="1" si="187"/>
        <v>37</v>
      </c>
      <c r="AM108" s="117">
        <f t="shared" ca="1" si="187"/>
        <v>68</v>
      </c>
      <c r="AN108" s="117">
        <f t="shared" ca="1" si="187"/>
        <v>70</v>
      </c>
      <c r="AO108" s="117">
        <f t="shared" ca="1" si="187"/>
        <v>80</v>
      </c>
      <c r="AP108" s="117">
        <f t="shared" ca="1" si="187"/>
        <v>68</v>
      </c>
      <c r="AQ108" s="117">
        <f t="shared" ca="1" si="187"/>
        <v>19</v>
      </c>
      <c r="AR108" s="117">
        <f t="shared" ca="1" si="187"/>
        <v>58</v>
      </c>
      <c r="AS108" s="117">
        <f t="shared" ca="1" si="187"/>
        <v>54</v>
      </c>
      <c r="AT108" s="117">
        <f t="shared" ca="1" si="187"/>
        <v>50</v>
      </c>
      <c r="AU108" s="117">
        <f t="shared" ca="1" si="187"/>
        <v>56</v>
      </c>
      <c r="AV108" s="117">
        <f t="shared" ca="1" si="187"/>
        <v>5</v>
      </c>
      <c r="AW108" s="117">
        <f t="shared" ca="1" si="187"/>
        <v>62</v>
      </c>
      <c r="AX108" s="117">
        <f t="shared" ca="1" si="187"/>
        <v>26</v>
      </c>
      <c r="AY108" s="117">
        <f t="shared" ca="1" si="187"/>
        <v>25</v>
      </c>
      <c r="AZ108" s="117">
        <f t="shared" ca="1" si="187"/>
        <v>25</v>
      </c>
      <c r="BA108" s="117">
        <f t="shared" ca="1" si="187"/>
        <v>72</v>
      </c>
      <c r="BB108" s="117">
        <f t="shared" ca="1" si="187"/>
        <v>36</v>
      </c>
      <c r="BC108" s="117">
        <f t="shared" ca="1" si="187"/>
        <v>65</v>
      </c>
      <c r="BD108" s="117">
        <f t="shared" ca="1" si="187"/>
        <v>49</v>
      </c>
      <c r="BE108" s="117">
        <f t="shared" ca="1" si="187"/>
        <v>44</v>
      </c>
      <c r="BF108" s="117">
        <f t="shared" ca="1" si="187"/>
        <v>65</v>
      </c>
      <c r="BG108" s="117">
        <f t="shared" ca="1" si="187"/>
        <v>79</v>
      </c>
      <c r="BH108" s="117">
        <f t="shared" ca="1" si="187"/>
        <v>11</v>
      </c>
      <c r="BI108" s="118">
        <f t="shared" ca="1" si="187"/>
        <v>66</v>
      </c>
    </row>
    <row r="109" spans="1:61" ht="13.15" x14ac:dyDescent="0.4">
      <c r="A109" s="116">
        <v>9</v>
      </c>
      <c r="B109" s="119">
        <f ca="1">RANDBETWEEN(1,81-2)</f>
        <v>40</v>
      </c>
      <c r="C109" s="119">
        <f t="shared" ref="C109:BI109" ca="1" si="188">RANDBETWEEN(1,81-2)</f>
        <v>26</v>
      </c>
      <c r="D109" s="119">
        <f t="shared" ca="1" si="188"/>
        <v>72</v>
      </c>
      <c r="E109" s="119">
        <f t="shared" ca="1" si="188"/>
        <v>71</v>
      </c>
      <c r="F109" s="119">
        <f t="shared" ca="1" si="188"/>
        <v>19</v>
      </c>
      <c r="G109" s="119">
        <f t="shared" ca="1" si="188"/>
        <v>51</v>
      </c>
      <c r="H109" s="119">
        <f t="shared" ca="1" si="188"/>
        <v>19</v>
      </c>
      <c r="I109" s="119">
        <f t="shared" ca="1" si="188"/>
        <v>61</v>
      </c>
      <c r="J109" s="119">
        <f t="shared" ca="1" si="188"/>
        <v>25</v>
      </c>
      <c r="K109" s="119">
        <f t="shared" ca="1" si="188"/>
        <v>37</v>
      </c>
      <c r="L109" s="119">
        <f t="shared" ca="1" si="188"/>
        <v>5</v>
      </c>
      <c r="M109" s="119">
        <f t="shared" ca="1" si="188"/>
        <v>59</v>
      </c>
      <c r="N109" s="119">
        <f t="shared" ca="1" si="188"/>
        <v>7</v>
      </c>
      <c r="O109" s="119">
        <f t="shared" ca="1" si="188"/>
        <v>19</v>
      </c>
      <c r="P109" s="119">
        <f t="shared" ca="1" si="188"/>
        <v>44</v>
      </c>
      <c r="Q109" s="119">
        <f t="shared" ca="1" si="188"/>
        <v>9</v>
      </c>
      <c r="R109" s="119">
        <f t="shared" ca="1" si="188"/>
        <v>69</v>
      </c>
      <c r="S109" s="119">
        <f t="shared" ca="1" si="188"/>
        <v>11</v>
      </c>
      <c r="T109" s="119">
        <f t="shared" ca="1" si="188"/>
        <v>29</v>
      </c>
      <c r="U109" s="119">
        <f t="shared" ca="1" si="188"/>
        <v>61</v>
      </c>
      <c r="V109" s="119">
        <f t="shared" ca="1" si="188"/>
        <v>46</v>
      </c>
      <c r="W109" s="119">
        <f t="shared" ca="1" si="188"/>
        <v>24</v>
      </c>
      <c r="X109" s="119">
        <f t="shared" ca="1" si="188"/>
        <v>74</v>
      </c>
      <c r="Y109" s="119">
        <f t="shared" ca="1" si="188"/>
        <v>54</v>
      </c>
      <c r="Z109" s="119">
        <f t="shared" ca="1" si="188"/>
        <v>68</v>
      </c>
      <c r="AA109" s="119">
        <f t="shared" ca="1" si="188"/>
        <v>55</v>
      </c>
      <c r="AB109" s="119">
        <f t="shared" ca="1" si="188"/>
        <v>41</v>
      </c>
      <c r="AC109" s="119">
        <f t="shared" ca="1" si="188"/>
        <v>4</v>
      </c>
      <c r="AD109" s="119">
        <f t="shared" ca="1" si="188"/>
        <v>25</v>
      </c>
      <c r="AE109" s="119">
        <f t="shared" ca="1" si="188"/>
        <v>61</v>
      </c>
      <c r="AF109" s="119">
        <f t="shared" ca="1" si="188"/>
        <v>47</v>
      </c>
      <c r="AG109" s="119">
        <f t="shared" ca="1" si="188"/>
        <v>1</v>
      </c>
      <c r="AH109" s="119">
        <f t="shared" ca="1" si="188"/>
        <v>57</v>
      </c>
      <c r="AI109" s="119">
        <f t="shared" ca="1" si="188"/>
        <v>1</v>
      </c>
      <c r="AJ109" s="119">
        <f t="shared" ca="1" si="188"/>
        <v>38</v>
      </c>
      <c r="AK109" s="119">
        <f t="shared" ca="1" si="188"/>
        <v>11</v>
      </c>
      <c r="AL109" s="119">
        <f t="shared" ca="1" si="188"/>
        <v>40</v>
      </c>
      <c r="AM109" s="119">
        <f t="shared" ca="1" si="188"/>
        <v>48</v>
      </c>
      <c r="AN109" s="119">
        <f t="shared" ca="1" si="188"/>
        <v>9</v>
      </c>
      <c r="AO109" s="119">
        <f t="shared" ca="1" si="188"/>
        <v>35</v>
      </c>
      <c r="AP109" s="119">
        <f t="shared" ca="1" si="188"/>
        <v>38</v>
      </c>
      <c r="AQ109" s="119">
        <f t="shared" ca="1" si="188"/>
        <v>45</v>
      </c>
      <c r="AR109" s="119">
        <f t="shared" ca="1" si="188"/>
        <v>60</v>
      </c>
      <c r="AS109" s="119">
        <f t="shared" ca="1" si="188"/>
        <v>24</v>
      </c>
      <c r="AT109" s="119">
        <f t="shared" ca="1" si="188"/>
        <v>67</v>
      </c>
      <c r="AU109" s="119">
        <f t="shared" ca="1" si="188"/>
        <v>62</v>
      </c>
      <c r="AV109" s="119">
        <f t="shared" ca="1" si="188"/>
        <v>28</v>
      </c>
      <c r="AW109" s="119">
        <f t="shared" ca="1" si="188"/>
        <v>41</v>
      </c>
      <c r="AX109" s="119">
        <f t="shared" ca="1" si="188"/>
        <v>2</v>
      </c>
      <c r="AY109" s="119">
        <f t="shared" ca="1" si="188"/>
        <v>75</v>
      </c>
      <c r="AZ109" s="119">
        <f t="shared" ca="1" si="188"/>
        <v>35</v>
      </c>
      <c r="BA109" s="119">
        <f t="shared" ca="1" si="188"/>
        <v>59</v>
      </c>
      <c r="BB109" s="119">
        <f t="shared" ca="1" si="188"/>
        <v>41</v>
      </c>
      <c r="BC109" s="119">
        <f t="shared" ca="1" si="188"/>
        <v>49</v>
      </c>
      <c r="BD109" s="119">
        <f t="shared" ca="1" si="188"/>
        <v>59</v>
      </c>
      <c r="BE109" s="119">
        <f t="shared" ca="1" si="188"/>
        <v>64</v>
      </c>
      <c r="BF109" s="119">
        <f t="shared" ca="1" si="188"/>
        <v>53</v>
      </c>
      <c r="BG109" s="119">
        <f t="shared" ca="1" si="188"/>
        <v>49</v>
      </c>
      <c r="BH109" s="119">
        <f t="shared" ca="1" si="188"/>
        <v>9</v>
      </c>
      <c r="BI109" s="120">
        <f t="shared" ca="1" si="188"/>
        <v>19</v>
      </c>
    </row>
    <row r="110" spans="1:61" ht="13.15" x14ac:dyDescent="0.4">
      <c r="A110" s="116">
        <v>10</v>
      </c>
      <c r="B110" s="117">
        <f ca="1">RANDBETWEEN(1,81)</f>
        <v>52</v>
      </c>
      <c r="C110" s="117">
        <f t="shared" ref="C110:BI110" ca="1" si="189">RANDBETWEEN(1,81)</f>
        <v>44</v>
      </c>
      <c r="D110" s="117">
        <f t="shared" ca="1" si="189"/>
        <v>6</v>
      </c>
      <c r="E110" s="117">
        <f t="shared" ca="1" si="189"/>
        <v>51</v>
      </c>
      <c r="F110" s="117">
        <f t="shared" ca="1" si="189"/>
        <v>64</v>
      </c>
      <c r="G110" s="117">
        <f t="shared" ca="1" si="189"/>
        <v>53</v>
      </c>
      <c r="H110" s="117">
        <f t="shared" ca="1" si="189"/>
        <v>31</v>
      </c>
      <c r="I110" s="117">
        <f t="shared" ca="1" si="189"/>
        <v>6</v>
      </c>
      <c r="J110" s="117">
        <f t="shared" ca="1" si="189"/>
        <v>14</v>
      </c>
      <c r="K110" s="117">
        <f t="shared" ca="1" si="189"/>
        <v>16</v>
      </c>
      <c r="L110" s="117">
        <f t="shared" ca="1" si="189"/>
        <v>5</v>
      </c>
      <c r="M110" s="117">
        <f t="shared" ca="1" si="189"/>
        <v>46</v>
      </c>
      <c r="N110" s="117">
        <f t="shared" ca="1" si="189"/>
        <v>80</v>
      </c>
      <c r="O110" s="117">
        <f t="shared" ca="1" si="189"/>
        <v>54</v>
      </c>
      <c r="P110" s="117">
        <f t="shared" ca="1" si="189"/>
        <v>38</v>
      </c>
      <c r="Q110" s="117">
        <f t="shared" ca="1" si="189"/>
        <v>48</v>
      </c>
      <c r="R110" s="117">
        <f t="shared" ca="1" si="189"/>
        <v>60</v>
      </c>
      <c r="S110" s="117">
        <f t="shared" ca="1" si="189"/>
        <v>54</v>
      </c>
      <c r="T110" s="117">
        <f t="shared" ca="1" si="189"/>
        <v>22</v>
      </c>
      <c r="U110" s="117">
        <f t="shared" ca="1" si="189"/>
        <v>72</v>
      </c>
      <c r="V110" s="117">
        <f t="shared" ca="1" si="189"/>
        <v>74</v>
      </c>
      <c r="W110" s="117">
        <f t="shared" ca="1" si="189"/>
        <v>72</v>
      </c>
      <c r="X110" s="117">
        <f t="shared" ca="1" si="189"/>
        <v>47</v>
      </c>
      <c r="Y110" s="117">
        <f t="shared" ca="1" si="189"/>
        <v>78</v>
      </c>
      <c r="Z110" s="117">
        <f t="shared" ca="1" si="189"/>
        <v>39</v>
      </c>
      <c r="AA110" s="117">
        <f t="shared" ca="1" si="189"/>
        <v>72</v>
      </c>
      <c r="AB110" s="117">
        <f t="shared" ca="1" si="189"/>
        <v>46</v>
      </c>
      <c r="AC110" s="117">
        <f t="shared" ca="1" si="189"/>
        <v>74</v>
      </c>
      <c r="AD110" s="117">
        <f t="shared" ca="1" si="189"/>
        <v>29</v>
      </c>
      <c r="AE110" s="117">
        <f t="shared" ca="1" si="189"/>
        <v>6</v>
      </c>
      <c r="AF110" s="117">
        <f t="shared" ca="1" si="189"/>
        <v>53</v>
      </c>
      <c r="AG110" s="117">
        <f t="shared" ca="1" si="189"/>
        <v>77</v>
      </c>
      <c r="AH110" s="117">
        <f t="shared" ca="1" si="189"/>
        <v>78</v>
      </c>
      <c r="AI110" s="117">
        <f t="shared" ca="1" si="189"/>
        <v>81</v>
      </c>
      <c r="AJ110" s="117">
        <f t="shared" ca="1" si="189"/>
        <v>78</v>
      </c>
      <c r="AK110" s="117">
        <f t="shared" ca="1" si="189"/>
        <v>52</v>
      </c>
      <c r="AL110" s="117">
        <f t="shared" ca="1" si="189"/>
        <v>51</v>
      </c>
      <c r="AM110" s="117">
        <f t="shared" ca="1" si="189"/>
        <v>50</v>
      </c>
      <c r="AN110" s="117">
        <f t="shared" ca="1" si="189"/>
        <v>54</v>
      </c>
      <c r="AO110" s="117">
        <f t="shared" ca="1" si="189"/>
        <v>37</v>
      </c>
      <c r="AP110" s="117">
        <f t="shared" ca="1" si="189"/>
        <v>75</v>
      </c>
      <c r="AQ110" s="117">
        <f t="shared" ca="1" si="189"/>
        <v>56</v>
      </c>
      <c r="AR110" s="117">
        <f t="shared" ca="1" si="189"/>
        <v>42</v>
      </c>
      <c r="AS110" s="117">
        <f t="shared" ca="1" si="189"/>
        <v>10</v>
      </c>
      <c r="AT110" s="117">
        <f t="shared" ca="1" si="189"/>
        <v>76</v>
      </c>
      <c r="AU110" s="117">
        <f t="shared" ca="1" si="189"/>
        <v>74</v>
      </c>
      <c r="AV110" s="117">
        <f t="shared" ca="1" si="189"/>
        <v>2</v>
      </c>
      <c r="AW110" s="117">
        <f t="shared" ca="1" si="189"/>
        <v>31</v>
      </c>
      <c r="AX110" s="117">
        <f t="shared" ca="1" si="189"/>
        <v>40</v>
      </c>
      <c r="AY110" s="117">
        <f t="shared" ca="1" si="189"/>
        <v>69</v>
      </c>
      <c r="AZ110" s="117">
        <f t="shared" ca="1" si="189"/>
        <v>16</v>
      </c>
      <c r="BA110" s="117">
        <f t="shared" ca="1" si="189"/>
        <v>16</v>
      </c>
      <c r="BB110" s="117">
        <f t="shared" ca="1" si="189"/>
        <v>51</v>
      </c>
      <c r="BC110" s="117">
        <f t="shared" ca="1" si="189"/>
        <v>18</v>
      </c>
      <c r="BD110" s="117">
        <f t="shared" ca="1" si="189"/>
        <v>49</v>
      </c>
      <c r="BE110" s="117">
        <f t="shared" ca="1" si="189"/>
        <v>6</v>
      </c>
      <c r="BF110" s="117">
        <f t="shared" ca="1" si="189"/>
        <v>10</v>
      </c>
      <c r="BG110" s="117">
        <f t="shared" ca="1" si="189"/>
        <v>35</v>
      </c>
      <c r="BH110" s="117">
        <f t="shared" ca="1" si="189"/>
        <v>22</v>
      </c>
      <c r="BI110" s="118">
        <f t="shared" ca="1" si="189"/>
        <v>11</v>
      </c>
    </row>
    <row r="111" spans="1:61" ht="13.15" x14ac:dyDescent="0.4">
      <c r="A111" s="116">
        <v>11</v>
      </c>
      <c r="B111" s="119">
        <f ca="1">RANDBETWEEN(1,81-1)</f>
        <v>48</v>
      </c>
      <c r="C111" s="119">
        <f t="shared" ref="C111:BI111" ca="1" si="190">RANDBETWEEN(1,81-1)</f>
        <v>1</v>
      </c>
      <c r="D111" s="119">
        <f t="shared" ca="1" si="190"/>
        <v>16</v>
      </c>
      <c r="E111" s="119">
        <f t="shared" ca="1" si="190"/>
        <v>34</v>
      </c>
      <c r="F111" s="119">
        <f t="shared" ca="1" si="190"/>
        <v>11</v>
      </c>
      <c r="G111" s="119">
        <f t="shared" ca="1" si="190"/>
        <v>61</v>
      </c>
      <c r="H111" s="119">
        <f t="shared" ca="1" si="190"/>
        <v>46</v>
      </c>
      <c r="I111" s="119">
        <f t="shared" ca="1" si="190"/>
        <v>48</v>
      </c>
      <c r="J111" s="119">
        <f t="shared" ca="1" si="190"/>
        <v>12</v>
      </c>
      <c r="K111" s="119">
        <f t="shared" ca="1" si="190"/>
        <v>1</v>
      </c>
      <c r="L111" s="119">
        <f t="shared" ca="1" si="190"/>
        <v>73</v>
      </c>
      <c r="M111" s="119">
        <f t="shared" ca="1" si="190"/>
        <v>53</v>
      </c>
      <c r="N111" s="119">
        <f t="shared" ca="1" si="190"/>
        <v>5</v>
      </c>
      <c r="O111" s="119">
        <f t="shared" ca="1" si="190"/>
        <v>10</v>
      </c>
      <c r="P111" s="119">
        <f t="shared" ca="1" si="190"/>
        <v>66</v>
      </c>
      <c r="Q111" s="119">
        <f t="shared" ca="1" si="190"/>
        <v>8</v>
      </c>
      <c r="R111" s="119">
        <f t="shared" ca="1" si="190"/>
        <v>14</v>
      </c>
      <c r="S111" s="119">
        <f t="shared" ca="1" si="190"/>
        <v>77</v>
      </c>
      <c r="T111" s="119">
        <f t="shared" ca="1" si="190"/>
        <v>72</v>
      </c>
      <c r="U111" s="119">
        <f t="shared" ca="1" si="190"/>
        <v>18</v>
      </c>
      <c r="V111" s="119">
        <f t="shared" ca="1" si="190"/>
        <v>68</v>
      </c>
      <c r="W111" s="119">
        <f t="shared" ca="1" si="190"/>
        <v>54</v>
      </c>
      <c r="X111" s="119">
        <f t="shared" ca="1" si="190"/>
        <v>16</v>
      </c>
      <c r="Y111" s="119">
        <f t="shared" ca="1" si="190"/>
        <v>24</v>
      </c>
      <c r="Z111" s="119">
        <f t="shared" ca="1" si="190"/>
        <v>24</v>
      </c>
      <c r="AA111" s="119">
        <f t="shared" ca="1" si="190"/>
        <v>59</v>
      </c>
      <c r="AB111" s="119">
        <f t="shared" ca="1" si="190"/>
        <v>49</v>
      </c>
      <c r="AC111" s="119">
        <f t="shared" ca="1" si="190"/>
        <v>8</v>
      </c>
      <c r="AD111" s="119">
        <f t="shared" ca="1" si="190"/>
        <v>72</v>
      </c>
      <c r="AE111" s="119">
        <f t="shared" ca="1" si="190"/>
        <v>43</v>
      </c>
      <c r="AF111" s="119">
        <f t="shared" ca="1" si="190"/>
        <v>47</v>
      </c>
      <c r="AG111" s="119">
        <f t="shared" ca="1" si="190"/>
        <v>31</v>
      </c>
      <c r="AH111" s="119">
        <f t="shared" ca="1" si="190"/>
        <v>69</v>
      </c>
      <c r="AI111" s="119">
        <f t="shared" ca="1" si="190"/>
        <v>70</v>
      </c>
      <c r="AJ111" s="119">
        <f t="shared" ca="1" si="190"/>
        <v>33</v>
      </c>
      <c r="AK111" s="119">
        <f t="shared" ca="1" si="190"/>
        <v>14</v>
      </c>
      <c r="AL111" s="119">
        <f t="shared" ca="1" si="190"/>
        <v>14</v>
      </c>
      <c r="AM111" s="119">
        <f t="shared" ca="1" si="190"/>
        <v>71</v>
      </c>
      <c r="AN111" s="119">
        <f t="shared" ca="1" si="190"/>
        <v>61</v>
      </c>
      <c r="AO111" s="119">
        <f t="shared" ca="1" si="190"/>
        <v>54</v>
      </c>
      <c r="AP111" s="119">
        <f t="shared" ca="1" si="190"/>
        <v>68</v>
      </c>
      <c r="AQ111" s="119">
        <f t="shared" ca="1" si="190"/>
        <v>63</v>
      </c>
      <c r="AR111" s="119">
        <f t="shared" ca="1" si="190"/>
        <v>29</v>
      </c>
      <c r="AS111" s="119">
        <f t="shared" ca="1" si="190"/>
        <v>76</v>
      </c>
      <c r="AT111" s="119">
        <f t="shared" ca="1" si="190"/>
        <v>30</v>
      </c>
      <c r="AU111" s="119">
        <f t="shared" ca="1" si="190"/>
        <v>62</v>
      </c>
      <c r="AV111" s="119">
        <f t="shared" ca="1" si="190"/>
        <v>41</v>
      </c>
      <c r="AW111" s="119">
        <f t="shared" ca="1" si="190"/>
        <v>23</v>
      </c>
      <c r="AX111" s="119">
        <f t="shared" ca="1" si="190"/>
        <v>26</v>
      </c>
      <c r="AY111" s="119">
        <f t="shared" ca="1" si="190"/>
        <v>11</v>
      </c>
      <c r="AZ111" s="119">
        <f t="shared" ca="1" si="190"/>
        <v>71</v>
      </c>
      <c r="BA111" s="119">
        <f t="shared" ca="1" si="190"/>
        <v>79</v>
      </c>
      <c r="BB111" s="119">
        <f t="shared" ca="1" si="190"/>
        <v>19</v>
      </c>
      <c r="BC111" s="119">
        <f t="shared" ca="1" si="190"/>
        <v>49</v>
      </c>
      <c r="BD111" s="119">
        <f t="shared" ca="1" si="190"/>
        <v>52</v>
      </c>
      <c r="BE111" s="119">
        <f t="shared" ca="1" si="190"/>
        <v>66</v>
      </c>
      <c r="BF111" s="119">
        <f t="shared" ca="1" si="190"/>
        <v>65</v>
      </c>
      <c r="BG111" s="119">
        <f t="shared" ca="1" si="190"/>
        <v>55</v>
      </c>
      <c r="BH111" s="119">
        <f t="shared" ca="1" si="190"/>
        <v>33</v>
      </c>
      <c r="BI111" s="120">
        <f t="shared" ca="1" si="190"/>
        <v>72</v>
      </c>
    </row>
    <row r="112" spans="1:61" ht="13.15" x14ac:dyDescent="0.4">
      <c r="A112" s="116">
        <v>12</v>
      </c>
      <c r="B112" s="117">
        <f ca="1">RANDBETWEEN(1,81-2)</f>
        <v>10</v>
      </c>
      <c r="C112" s="117">
        <f t="shared" ref="C112:BI112" ca="1" si="191">RANDBETWEEN(1,81-2)</f>
        <v>9</v>
      </c>
      <c r="D112" s="117">
        <f t="shared" ca="1" si="191"/>
        <v>38</v>
      </c>
      <c r="E112" s="117">
        <f t="shared" ca="1" si="191"/>
        <v>44</v>
      </c>
      <c r="F112" s="117">
        <f t="shared" ca="1" si="191"/>
        <v>74</v>
      </c>
      <c r="G112" s="117">
        <f t="shared" ca="1" si="191"/>
        <v>17</v>
      </c>
      <c r="H112" s="117">
        <f t="shared" ca="1" si="191"/>
        <v>38</v>
      </c>
      <c r="I112" s="117">
        <f t="shared" ca="1" si="191"/>
        <v>28</v>
      </c>
      <c r="J112" s="117">
        <f t="shared" ca="1" si="191"/>
        <v>45</v>
      </c>
      <c r="K112" s="117">
        <f t="shared" ca="1" si="191"/>
        <v>33</v>
      </c>
      <c r="L112" s="117">
        <f t="shared" ca="1" si="191"/>
        <v>71</v>
      </c>
      <c r="M112" s="117">
        <f t="shared" ca="1" si="191"/>
        <v>61</v>
      </c>
      <c r="N112" s="117">
        <f t="shared" ca="1" si="191"/>
        <v>38</v>
      </c>
      <c r="O112" s="117">
        <f t="shared" ca="1" si="191"/>
        <v>53</v>
      </c>
      <c r="P112" s="117">
        <f t="shared" ca="1" si="191"/>
        <v>1</v>
      </c>
      <c r="Q112" s="117">
        <f t="shared" ca="1" si="191"/>
        <v>5</v>
      </c>
      <c r="R112" s="117">
        <f t="shared" ca="1" si="191"/>
        <v>8</v>
      </c>
      <c r="S112" s="117">
        <f t="shared" ca="1" si="191"/>
        <v>52</v>
      </c>
      <c r="T112" s="117">
        <f t="shared" ca="1" si="191"/>
        <v>53</v>
      </c>
      <c r="U112" s="117">
        <f t="shared" ca="1" si="191"/>
        <v>72</v>
      </c>
      <c r="V112" s="117">
        <f t="shared" ca="1" si="191"/>
        <v>54</v>
      </c>
      <c r="W112" s="117">
        <f t="shared" ca="1" si="191"/>
        <v>3</v>
      </c>
      <c r="X112" s="117">
        <f t="shared" ca="1" si="191"/>
        <v>12</v>
      </c>
      <c r="Y112" s="117">
        <f t="shared" ca="1" si="191"/>
        <v>2</v>
      </c>
      <c r="Z112" s="117">
        <f t="shared" ca="1" si="191"/>
        <v>22</v>
      </c>
      <c r="AA112" s="117">
        <f t="shared" ca="1" si="191"/>
        <v>39</v>
      </c>
      <c r="AB112" s="117">
        <f t="shared" ca="1" si="191"/>
        <v>72</v>
      </c>
      <c r="AC112" s="117">
        <f t="shared" ca="1" si="191"/>
        <v>73</v>
      </c>
      <c r="AD112" s="117">
        <f t="shared" ca="1" si="191"/>
        <v>61</v>
      </c>
      <c r="AE112" s="117">
        <f t="shared" ca="1" si="191"/>
        <v>51</v>
      </c>
      <c r="AF112" s="117">
        <f t="shared" ca="1" si="191"/>
        <v>57</v>
      </c>
      <c r="AG112" s="117">
        <f t="shared" ca="1" si="191"/>
        <v>77</v>
      </c>
      <c r="AH112" s="117">
        <f t="shared" ca="1" si="191"/>
        <v>22</v>
      </c>
      <c r="AI112" s="117">
        <f t="shared" ca="1" si="191"/>
        <v>36</v>
      </c>
      <c r="AJ112" s="117">
        <f t="shared" ca="1" si="191"/>
        <v>53</v>
      </c>
      <c r="AK112" s="117">
        <f t="shared" ca="1" si="191"/>
        <v>23</v>
      </c>
      <c r="AL112" s="117">
        <f t="shared" ca="1" si="191"/>
        <v>30</v>
      </c>
      <c r="AM112" s="117">
        <f t="shared" ca="1" si="191"/>
        <v>34</v>
      </c>
      <c r="AN112" s="117">
        <f t="shared" ca="1" si="191"/>
        <v>78</v>
      </c>
      <c r="AO112" s="117">
        <f t="shared" ca="1" si="191"/>
        <v>65</v>
      </c>
      <c r="AP112" s="117">
        <f t="shared" ca="1" si="191"/>
        <v>44</v>
      </c>
      <c r="AQ112" s="117">
        <f t="shared" ca="1" si="191"/>
        <v>66</v>
      </c>
      <c r="AR112" s="117">
        <f t="shared" ca="1" si="191"/>
        <v>48</v>
      </c>
      <c r="AS112" s="117">
        <f t="shared" ca="1" si="191"/>
        <v>51</v>
      </c>
      <c r="AT112" s="117">
        <f t="shared" ca="1" si="191"/>
        <v>45</v>
      </c>
      <c r="AU112" s="117">
        <f t="shared" ca="1" si="191"/>
        <v>23</v>
      </c>
      <c r="AV112" s="117">
        <f t="shared" ca="1" si="191"/>
        <v>14</v>
      </c>
      <c r="AW112" s="117">
        <f t="shared" ca="1" si="191"/>
        <v>74</v>
      </c>
      <c r="AX112" s="117">
        <f t="shared" ca="1" si="191"/>
        <v>34</v>
      </c>
      <c r="AY112" s="117">
        <f t="shared" ca="1" si="191"/>
        <v>72</v>
      </c>
      <c r="AZ112" s="117">
        <f t="shared" ca="1" si="191"/>
        <v>20</v>
      </c>
      <c r="BA112" s="117">
        <f t="shared" ca="1" si="191"/>
        <v>49</v>
      </c>
      <c r="BB112" s="117">
        <f t="shared" ca="1" si="191"/>
        <v>62</v>
      </c>
      <c r="BC112" s="117">
        <f t="shared" ca="1" si="191"/>
        <v>40</v>
      </c>
      <c r="BD112" s="117">
        <f t="shared" ca="1" si="191"/>
        <v>18</v>
      </c>
      <c r="BE112" s="117">
        <f t="shared" ca="1" si="191"/>
        <v>17</v>
      </c>
      <c r="BF112" s="117">
        <f t="shared" ca="1" si="191"/>
        <v>52</v>
      </c>
      <c r="BG112" s="117">
        <f t="shared" ca="1" si="191"/>
        <v>57</v>
      </c>
      <c r="BH112" s="117">
        <f t="shared" ca="1" si="191"/>
        <v>63</v>
      </c>
      <c r="BI112" s="118">
        <f t="shared" ca="1" si="191"/>
        <v>65</v>
      </c>
    </row>
    <row r="113" spans="1:61" ht="13.15" x14ac:dyDescent="0.4">
      <c r="A113" s="116">
        <v>13</v>
      </c>
      <c r="B113" s="119">
        <f ca="1">RANDBETWEEN(1,81)</f>
        <v>53</v>
      </c>
      <c r="C113" s="119">
        <f t="shared" ref="C113:BI113" ca="1" si="192">RANDBETWEEN(1,81)</f>
        <v>68</v>
      </c>
      <c r="D113" s="119">
        <f t="shared" ca="1" si="192"/>
        <v>25</v>
      </c>
      <c r="E113" s="119">
        <f t="shared" ca="1" si="192"/>
        <v>1</v>
      </c>
      <c r="F113" s="119">
        <f t="shared" ca="1" si="192"/>
        <v>26</v>
      </c>
      <c r="G113" s="119">
        <f t="shared" ca="1" si="192"/>
        <v>62</v>
      </c>
      <c r="H113" s="119">
        <f t="shared" ca="1" si="192"/>
        <v>38</v>
      </c>
      <c r="I113" s="119">
        <f t="shared" ca="1" si="192"/>
        <v>34</v>
      </c>
      <c r="J113" s="119">
        <f t="shared" ca="1" si="192"/>
        <v>41</v>
      </c>
      <c r="K113" s="119">
        <f t="shared" ca="1" si="192"/>
        <v>42</v>
      </c>
      <c r="L113" s="119">
        <f t="shared" ca="1" si="192"/>
        <v>72</v>
      </c>
      <c r="M113" s="119">
        <f t="shared" ca="1" si="192"/>
        <v>57</v>
      </c>
      <c r="N113" s="119">
        <f t="shared" ca="1" si="192"/>
        <v>76</v>
      </c>
      <c r="O113" s="119">
        <f t="shared" ca="1" si="192"/>
        <v>63</v>
      </c>
      <c r="P113" s="119">
        <f t="shared" ca="1" si="192"/>
        <v>23</v>
      </c>
      <c r="Q113" s="119">
        <f t="shared" ca="1" si="192"/>
        <v>62</v>
      </c>
      <c r="R113" s="119">
        <f t="shared" ca="1" si="192"/>
        <v>69</v>
      </c>
      <c r="S113" s="119">
        <f t="shared" ca="1" si="192"/>
        <v>31</v>
      </c>
      <c r="T113" s="119">
        <f t="shared" ca="1" si="192"/>
        <v>81</v>
      </c>
      <c r="U113" s="119">
        <f t="shared" ca="1" si="192"/>
        <v>47</v>
      </c>
      <c r="V113" s="119">
        <f t="shared" ca="1" si="192"/>
        <v>53</v>
      </c>
      <c r="W113" s="119">
        <f t="shared" ca="1" si="192"/>
        <v>47</v>
      </c>
      <c r="X113" s="119">
        <f t="shared" ca="1" si="192"/>
        <v>59</v>
      </c>
      <c r="Y113" s="119">
        <f t="shared" ca="1" si="192"/>
        <v>2</v>
      </c>
      <c r="Z113" s="119">
        <f t="shared" ca="1" si="192"/>
        <v>51</v>
      </c>
      <c r="AA113" s="119">
        <f t="shared" ca="1" si="192"/>
        <v>78</v>
      </c>
      <c r="AB113" s="119">
        <f t="shared" ca="1" si="192"/>
        <v>41</v>
      </c>
      <c r="AC113" s="119">
        <f t="shared" ca="1" si="192"/>
        <v>52</v>
      </c>
      <c r="AD113" s="119">
        <f t="shared" ca="1" si="192"/>
        <v>47</v>
      </c>
      <c r="AE113" s="119">
        <f t="shared" ca="1" si="192"/>
        <v>67</v>
      </c>
      <c r="AF113" s="119">
        <f t="shared" ca="1" si="192"/>
        <v>29</v>
      </c>
      <c r="AG113" s="119">
        <f t="shared" ca="1" si="192"/>
        <v>35</v>
      </c>
      <c r="AH113" s="119">
        <f t="shared" ca="1" si="192"/>
        <v>37</v>
      </c>
      <c r="AI113" s="119">
        <f t="shared" ca="1" si="192"/>
        <v>6</v>
      </c>
      <c r="AJ113" s="119">
        <f t="shared" ca="1" si="192"/>
        <v>65</v>
      </c>
      <c r="AK113" s="119">
        <f t="shared" ca="1" si="192"/>
        <v>51</v>
      </c>
      <c r="AL113" s="119">
        <f t="shared" ca="1" si="192"/>
        <v>68</v>
      </c>
      <c r="AM113" s="119">
        <f t="shared" ca="1" si="192"/>
        <v>15</v>
      </c>
      <c r="AN113" s="119">
        <f t="shared" ca="1" si="192"/>
        <v>59</v>
      </c>
      <c r="AO113" s="119">
        <f t="shared" ca="1" si="192"/>
        <v>70</v>
      </c>
      <c r="AP113" s="119">
        <f t="shared" ca="1" si="192"/>
        <v>42</v>
      </c>
      <c r="AQ113" s="119">
        <f t="shared" ca="1" si="192"/>
        <v>72</v>
      </c>
      <c r="AR113" s="119">
        <f t="shared" ca="1" si="192"/>
        <v>33</v>
      </c>
      <c r="AS113" s="119">
        <f t="shared" ca="1" si="192"/>
        <v>30</v>
      </c>
      <c r="AT113" s="119">
        <f t="shared" ca="1" si="192"/>
        <v>42</v>
      </c>
      <c r="AU113" s="119">
        <f t="shared" ca="1" si="192"/>
        <v>46</v>
      </c>
      <c r="AV113" s="119">
        <f t="shared" ca="1" si="192"/>
        <v>42</v>
      </c>
      <c r="AW113" s="119">
        <f t="shared" ca="1" si="192"/>
        <v>13</v>
      </c>
      <c r="AX113" s="119">
        <f t="shared" ca="1" si="192"/>
        <v>15</v>
      </c>
      <c r="AY113" s="119">
        <f t="shared" ca="1" si="192"/>
        <v>44</v>
      </c>
      <c r="AZ113" s="119">
        <f t="shared" ca="1" si="192"/>
        <v>46</v>
      </c>
      <c r="BA113" s="119">
        <f t="shared" ca="1" si="192"/>
        <v>27</v>
      </c>
      <c r="BB113" s="119">
        <f t="shared" ca="1" si="192"/>
        <v>37</v>
      </c>
      <c r="BC113" s="119">
        <f t="shared" ca="1" si="192"/>
        <v>16</v>
      </c>
      <c r="BD113" s="119">
        <f t="shared" ca="1" si="192"/>
        <v>66</v>
      </c>
      <c r="BE113" s="119">
        <f t="shared" ca="1" si="192"/>
        <v>31</v>
      </c>
      <c r="BF113" s="119">
        <f t="shared" ca="1" si="192"/>
        <v>13</v>
      </c>
      <c r="BG113" s="119">
        <f t="shared" ca="1" si="192"/>
        <v>14</v>
      </c>
      <c r="BH113" s="119">
        <f t="shared" ca="1" si="192"/>
        <v>56</v>
      </c>
      <c r="BI113" s="120">
        <f t="shared" ca="1" si="192"/>
        <v>73</v>
      </c>
    </row>
    <row r="114" spans="1:61" ht="13.15" x14ac:dyDescent="0.4">
      <c r="A114" s="116">
        <v>14</v>
      </c>
      <c r="B114" s="117">
        <f ca="1">RANDBETWEEN(1,81-1)</f>
        <v>11</v>
      </c>
      <c r="C114" s="117">
        <f t="shared" ref="C114:BI114" ca="1" si="193">RANDBETWEEN(1,81-1)</f>
        <v>43</v>
      </c>
      <c r="D114" s="117">
        <f t="shared" ca="1" si="193"/>
        <v>12</v>
      </c>
      <c r="E114" s="117">
        <f t="shared" ca="1" si="193"/>
        <v>17</v>
      </c>
      <c r="F114" s="117">
        <f t="shared" ca="1" si="193"/>
        <v>64</v>
      </c>
      <c r="G114" s="117">
        <f t="shared" ca="1" si="193"/>
        <v>61</v>
      </c>
      <c r="H114" s="117">
        <f t="shared" ca="1" si="193"/>
        <v>26</v>
      </c>
      <c r="I114" s="117">
        <f t="shared" ca="1" si="193"/>
        <v>37</v>
      </c>
      <c r="J114" s="117">
        <f t="shared" ca="1" si="193"/>
        <v>63</v>
      </c>
      <c r="K114" s="117">
        <f t="shared" ca="1" si="193"/>
        <v>80</v>
      </c>
      <c r="L114" s="117">
        <f t="shared" ca="1" si="193"/>
        <v>10</v>
      </c>
      <c r="M114" s="117">
        <f t="shared" ca="1" si="193"/>
        <v>46</v>
      </c>
      <c r="N114" s="117">
        <f t="shared" ca="1" si="193"/>
        <v>66</v>
      </c>
      <c r="O114" s="117">
        <f t="shared" ca="1" si="193"/>
        <v>45</v>
      </c>
      <c r="P114" s="117">
        <f t="shared" ca="1" si="193"/>
        <v>29</v>
      </c>
      <c r="Q114" s="117">
        <f t="shared" ca="1" si="193"/>
        <v>60</v>
      </c>
      <c r="R114" s="117">
        <f t="shared" ca="1" si="193"/>
        <v>73</v>
      </c>
      <c r="S114" s="117">
        <f t="shared" ca="1" si="193"/>
        <v>79</v>
      </c>
      <c r="T114" s="117">
        <f t="shared" ca="1" si="193"/>
        <v>7</v>
      </c>
      <c r="U114" s="117">
        <f t="shared" ca="1" si="193"/>
        <v>5</v>
      </c>
      <c r="V114" s="117">
        <f t="shared" ca="1" si="193"/>
        <v>25</v>
      </c>
      <c r="W114" s="117">
        <f t="shared" ca="1" si="193"/>
        <v>48</v>
      </c>
      <c r="X114" s="117">
        <f t="shared" ca="1" si="193"/>
        <v>68</v>
      </c>
      <c r="Y114" s="117">
        <f t="shared" ca="1" si="193"/>
        <v>34</v>
      </c>
      <c r="Z114" s="117">
        <f t="shared" ca="1" si="193"/>
        <v>39</v>
      </c>
      <c r="AA114" s="117">
        <f t="shared" ca="1" si="193"/>
        <v>67</v>
      </c>
      <c r="AB114" s="117">
        <f t="shared" ca="1" si="193"/>
        <v>62</v>
      </c>
      <c r="AC114" s="117">
        <f t="shared" ca="1" si="193"/>
        <v>63</v>
      </c>
      <c r="AD114" s="117">
        <f t="shared" ca="1" si="193"/>
        <v>65</v>
      </c>
      <c r="AE114" s="117">
        <f t="shared" ca="1" si="193"/>
        <v>37</v>
      </c>
      <c r="AF114" s="117">
        <f t="shared" ca="1" si="193"/>
        <v>77</v>
      </c>
      <c r="AG114" s="117">
        <f t="shared" ca="1" si="193"/>
        <v>44</v>
      </c>
      <c r="AH114" s="117">
        <f t="shared" ca="1" si="193"/>
        <v>64</v>
      </c>
      <c r="AI114" s="117">
        <f t="shared" ca="1" si="193"/>
        <v>10</v>
      </c>
      <c r="AJ114" s="117">
        <f t="shared" ca="1" si="193"/>
        <v>65</v>
      </c>
      <c r="AK114" s="117">
        <f t="shared" ca="1" si="193"/>
        <v>46</v>
      </c>
      <c r="AL114" s="117">
        <f t="shared" ca="1" si="193"/>
        <v>13</v>
      </c>
      <c r="AM114" s="117">
        <f t="shared" ca="1" si="193"/>
        <v>9</v>
      </c>
      <c r="AN114" s="117">
        <f t="shared" ca="1" si="193"/>
        <v>23</v>
      </c>
      <c r="AO114" s="117">
        <f t="shared" ca="1" si="193"/>
        <v>25</v>
      </c>
      <c r="AP114" s="117">
        <f t="shared" ca="1" si="193"/>
        <v>68</v>
      </c>
      <c r="AQ114" s="117">
        <f t="shared" ca="1" si="193"/>
        <v>12</v>
      </c>
      <c r="AR114" s="117">
        <f t="shared" ca="1" si="193"/>
        <v>64</v>
      </c>
      <c r="AS114" s="117">
        <f t="shared" ca="1" si="193"/>
        <v>75</v>
      </c>
      <c r="AT114" s="117">
        <f t="shared" ca="1" si="193"/>
        <v>8</v>
      </c>
      <c r="AU114" s="117">
        <f t="shared" ca="1" si="193"/>
        <v>25</v>
      </c>
      <c r="AV114" s="117">
        <f t="shared" ca="1" si="193"/>
        <v>62</v>
      </c>
      <c r="AW114" s="117">
        <f t="shared" ca="1" si="193"/>
        <v>57</v>
      </c>
      <c r="AX114" s="117">
        <f t="shared" ca="1" si="193"/>
        <v>5</v>
      </c>
      <c r="AY114" s="117">
        <f t="shared" ca="1" si="193"/>
        <v>68</v>
      </c>
      <c r="AZ114" s="117">
        <f t="shared" ca="1" si="193"/>
        <v>56</v>
      </c>
      <c r="BA114" s="117">
        <f t="shared" ca="1" si="193"/>
        <v>20</v>
      </c>
      <c r="BB114" s="117">
        <f t="shared" ca="1" si="193"/>
        <v>9</v>
      </c>
      <c r="BC114" s="117">
        <f t="shared" ca="1" si="193"/>
        <v>7</v>
      </c>
      <c r="BD114" s="117">
        <f t="shared" ca="1" si="193"/>
        <v>64</v>
      </c>
      <c r="BE114" s="117">
        <f t="shared" ca="1" si="193"/>
        <v>54</v>
      </c>
      <c r="BF114" s="117">
        <f t="shared" ca="1" si="193"/>
        <v>45</v>
      </c>
      <c r="BG114" s="117">
        <f t="shared" ca="1" si="193"/>
        <v>66</v>
      </c>
      <c r="BH114" s="117">
        <f t="shared" ca="1" si="193"/>
        <v>77</v>
      </c>
      <c r="BI114" s="118">
        <f t="shared" ca="1" si="193"/>
        <v>51</v>
      </c>
    </row>
    <row r="115" spans="1:61" ht="13.15" x14ac:dyDescent="0.4">
      <c r="A115" s="116">
        <v>15</v>
      </c>
      <c r="B115" s="119">
        <f ca="1">RANDBETWEEN(1,81-2)</f>
        <v>40</v>
      </c>
      <c r="C115" s="119">
        <f t="shared" ref="C115:BI115" ca="1" si="194">RANDBETWEEN(1,81-2)</f>
        <v>60</v>
      </c>
      <c r="D115" s="119">
        <f t="shared" ca="1" si="194"/>
        <v>2</v>
      </c>
      <c r="E115" s="119">
        <f t="shared" ca="1" si="194"/>
        <v>20</v>
      </c>
      <c r="F115" s="119">
        <f t="shared" ca="1" si="194"/>
        <v>72</v>
      </c>
      <c r="G115" s="119">
        <f t="shared" ca="1" si="194"/>
        <v>79</v>
      </c>
      <c r="H115" s="119">
        <f t="shared" ca="1" si="194"/>
        <v>78</v>
      </c>
      <c r="I115" s="119">
        <f t="shared" ca="1" si="194"/>
        <v>44</v>
      </c>
      <c r="J115" s="119">
        <f t="shared" ca="1" si="194"/>
        <v>42</v>
      </c>
      <c r="K115" s="119">
        <f t="shared" ca="1" si="194"/>
        <v>4</v>
      </c>
      <c r="L115" s="119">
        <f t="shared" ca="1" si="194"/>
        <v>74</v>
      </c>
      <c r="M115" s="119">
        <f t="shared" ca="1" si="194"/>
        <v>46</v>
      </c>
      <c r="N115" s="119">
        <f t="shared" ca="1" si="194"/>
        <v>42</v>
      </c>
      <c r="O115" s="119">
        <f t="shared" ca="1" si="194"/>
        <v>4</v>
      </c>
      <c r="P115" s="119">
        <f t="shared" ca="1" si="194"/>
        <v>65</v>
      </c>
      <c r="Q115" s="119">
        <f t="shared" ca="1" si="194"/>
        <v>35</v>
      </c>
      <c r="R115" s="119">
        <f t="shared" ca="1" si="194"/>
        <v>22</v>
      </c>
      <c r="S115" s="119">
        <f t="shared" ca="1" si="194"/>
        <v>40</v>
      </c>
      <c r="T115" s="119">
        <f t="shared" ca="1" si="194"/>
        <v>68</v>
      </c>
      <c r="U115" s="119">
        <f t="shared" ca="1" si="194"/>
        <v>43</v>
      </c>
      <c r="V115" s="119">
        <f t="shared" ca="1" si="194"/>
        <v>3</v>
      </c>
      <c r="W115" s="119">
        <f t="shared" ca="1" si="194"/>
        <v>18</v>
      </c>
      <c r="X115" s="119">
        <f t="shared" ca="1" si="194"/>
        <v>31</v>
      </c>
      <c r="Y115" s="119">
        <f t="shared" ca="1" si="194"/>
        <v>34</v>
      </c>
      <c r="Z115" s="119">
        <f t="shared" ca="1" si="194"/>
        <v>19</v>
      </c>
      <c r="AA115" s="119">
        <f t="shared" ca="1" si="194"/>
        <v>51</v>
      </c>
      <c r="AB115" s="119">
        <f t="shared" ca="1" si="194"/>
        <v>19</v>
      </c>
      <c r="AC115" s="119">
        <f t="shared" ca="1" si="194"/>
        <v>5</v>
      </c>
      <c r="AD115" s="119">
        <f t="shared" ca="1" si="194"/>
        <v>36</v>
      </c>
      <c r="AE115" s="119">
        <f t="shared" ca="1" si="194"/>
        <v>5</v>
      </c>
      <c r="AF115" s="119">
        <f t="shared" ca="1" si="194"/>
        <v>19</v>
      </c>
      <c r="AG115" s="119">
        <f t="shared" ca="1" si="194"/>
        <v>69</v>
      </c>
      <c r="AH115" s="119">
        <f t="shared" ca="1" si="194"/>
        <v>13</v>
      </c>
      <c r="AI115" s="119">
        <f t="shared" ca="1" si="194"/>
        <v>13</v>
      </c>
      <c r="AJ115" s="119">
        <f t="shared" ca="1" si="194"/>
        <v>34</v>
      </c>
      <c r="AK115" s="119">
        <f t="shared" ca="1" si="194"/>
        <v>64</v>
      </c>
      <c r="AL115" s="119">
        <f t="shared" ca="1" si="194"/>
        <v>67</v>
      </c>
      <c r="AM115" s="119">
        <f t="shared" ca="1" si="194"/>
        <v>21</v>
      </c>
      <c r="AN115" s="119">
        <f t="shared" ca="1" si="194"/>
        <v>36</v>
      </c>
      <c r="AO115" s="119">
        <f t="shared" ca="1" si="194"/>
        <v>22</v>
      </c>
      <c r="AP115" s="119">
        <f t="shared" ca="1" si="194"/>
        <v>49</v>
      </c>
      <c r="AQ115" s="119">
        <f t="shared" ca="1" si="194"/>
        <v>19</v>
      </c>
      <c r="AR115" s="119">
        <f t="shared" ca="1" si="194"/>
        <v>44</v>
      </c>
      <c r="AS115" s="119">
        <f t="shared" ca="1" si="194"/>
        <v>47</v>
      </c>
      <c r="AT115" s="119">
        <f t="shared" ca="1" si="194"/>
        <v>70</v>
      </c>
      <c r="AU115" s="119">
        <f t="shared" ca="1" si="194"/>
        <v>68</v>
      </c>
      <c r="AV115" s="119">
        <f t="shared" ca="1" si="194"/>
        <v>36</v>
      </c>
      <c r="AW115" s="119">
        <f t="shared" ca="1" si="194"/>
        <v>59</v>
      </c>
      <c r="AX115" s="119">
        <f t="shared" ca="1" si="194"/>
        <v>48</v>
      </c>
      <c r="AY115" s="119">
        <f t="shared" ca="1" si="194"/>
        <v>15</v>
      </c>
      <c r="AZ115" s="119">
        <f t="shared" ca="1" si="194"/>
        <v>49</v>
      </c>
      <c r="BA115" s="119">
        <f t="shared" ca="1" si="194"/>
        <v>24</v>
      </c>
      <c r="BB115" s="119">
        <f t="shared" ca="1" si="194"/>
        <v>70</v>
      </c>
      <c r="BC115" s="119">
        <f t="shared" ca="1" si="194"/>
        <v>60</v>
      </c>
      <c r="BD115" s="119">
        <f t="shared" ca="1" si="194"/>
        <v>35</v>
      </c>
      <c r="BE115" s="119">
        <f t="shared" ca="1" si="194"/>
        <v>13</v>
      </c>
      <c r="BF115" s="119">
        <f t="shared" ca="1" si="194"/>
        <v>57</v>
      </c>
      <c r="BG115" s="119">
        <f t="shared" ca="1" si="194"/>
        <v>1</v>
      </c>
      <c r="BH115" s="119">
        <f t="shared" ca="1" si="194"/>
        <v>59</v>
      </c>
      <c r="BI115" s="120">
        <f t="shared" ca="1" si="194"/>
        <v>53</v>
      </c>
    </row>
    <row r="116" spans="1:61" ht="13.15" x14ac:dyDescent="0.4">
      <c r="A116" s="116">
        <v>16</v>
      </c>
      <c r="B116" s="117">
        <f ca="1">RANDBETWEEN(1,81)</f>
        <v>12</v>
      </c>
      <c r="C116" s="117">
        <f t="shared" ref="C116:BI116" ca="1" si="195">RANDBETWEEN(1,81)</f>
        <v>14</v>
      </c>
      <c r="D116" s="117">
        <f t="shared" ca="1" si="195"/>
        <v>50</v>
      </c>
      <c r="E116" s="117">
        <f t="shared" ca="1" si="195"/>
        <v>78</v>
      </c>
      <c r="F116" s="117">
        <f t="shared" ca="1" si="195"/>
        <v>8</v>
      </c>
      <c r="G116" s="117">
        <f t="shared" ca="1" si="195"/>
        <v>42</v>
      </c>
      <c r="H116" s="117">
        <f t="shared" ca="1" si="195"/>
        <v>34</v>
      </c>
      <c r="I116" s="117">
        <f t="shared" ca="1" si="195"/>
        <v>23</v>
      </c>
      <c r="J116" s="117">
        <f t="shared" ca="1" si="195"/>
        <v>19</v>
      </c>
      <c r="K116" s="117">
        <f t="shared" ca="1" si="195"/>
        <v>11</v>
      </c>
      <c r="L116" s="117">
        <f t="shared" ca="1" si="195"/>
        <v>56</v>
      </c>
      <c r="M116" s="117">
        <f t="shared" ca="1" si="195"/>
        <v>19</v>
      </c>
      <c r="N116" s="117">
        <f t="shared" ca="1" si="195"/>
        <v>80</v>
      </c>
      <c r="O116" s="117">
        <f t="shared" ca="1" si="195"/>
        <v>13</v>
      </c>
      <c r="P116" s="117">
        <f t="shared" ca="1" si="195"/>
        <v>26</v>
      </c>
      <c r="Q116" s="117">
        <f t="shared" ca="1" si="195"/>
        <v>39</v>
      </c>
      <c r="R116" s="117">
        <f t="shared" ca="1" si="195"/>
        <v>11</v>
      </c>
      <c r="S116" s="117">
        <f t="shared" ca="1" si="195"/>
        <v>47</v>
      </c>
      <c r="T116" s="117">
        <f t="shared" ca="1" si="195"/>
        <v>81</v>
      </c>
      <c r="U116" s="117">
        <f t="shared" ca="1" si="195"/>
        <v>15</v>
      </c>
      <c r="V116" s="117">
        <f t="shared" ca="1" si="195"/>
        <v>66</v>
      </c>
      <c r="W116" s="117">
        <f t="shared" ca="1" si="195"/>
        <v>10</v>
      </c>
      <c r="X116" s="117">
        <f t="shared" ca="1" si="195"/>
        <v>27</v>
      </c>
      <c r="Y116" s="117">
        <f t="shared" ca="1" si="195"/>
        <v>4</v>
      </c>
      <c r="Z116" s="117">
        <f t="shared" ca="1" si="195"/>
        <v>50</v>
      </c>
      <c r="AA116" s="117">
        <f t="shared" ca="1" si="195"/>
        <v>44</v>
      </c>
      <c r="AB116" s="117">
        <f t="shared" ca="1" si="195"/>
        <v>4</v>
      </c>
      <c r="AC116" s="117">
        <f t="shared" ca="1" si="195"/>
        <v>75</v>
      </c>
      <c r="AD116" s="117">
        <f t="shared" ca="1" si="195"/>
        <v>79</v>
      </c>
      <c r="AE116" s="117">
        <f t="shared" ca="1" si="195"/>
        <v>34</v>
      </c>
      <c r="AF116" s="117">
        <f t="shared" ca="1" si="195"/>
        <v>75</v>
      </c>
      <c r="AG116" s="117">
        <f t="shared" ca="1" si="195"/>
        <v>2</v>
      </c>
      <c r="AH116" s="117">
        <f t="shared" ca="1" si="195"/>
        <v>17</v>
      </c>
      <c r="AI116" s="117">
        <f t="shared" ca="1" si="195"/>
        <v>37</v>
      </c>
      <c r="AJ116" s="117">
        <f t="shared" ca="1" si="195"/>
        <v>1</v>
      </c>
      <c r="AK116" s="117">
        <f t="shared" ca="1" si="195"/>
        <v>66</v>
      </c>
      <c r="AL116" s="117">
        <f t="shared" ca="1" si="195"/>
        <v>73</v>
      </c>
      <c r="AM116" s="117">
        <f t="shared" ca="1" si="195"/>
        <v>68</v>
      </c>
      <c r="AN116" s="117">
        <f t="shared" ca="1" si="195"/>
        <v>30</v>
      </c>
      <c r="AO116" s="117">
        <f t="shared" ca="1" si="195"/>
        <v>76</v>
      </c>
      <c r="AP116" s="117">
        <f t="shared" ca="1" si="195"/>
        <v>77</v>
      </c>
      <c r="AQ116" s="117">
        <f t="shared" ca="1" si="195"/>
        <v>9</v>
      </c>
      <c r="AR116" s="117">
        <f t="shared" ca="1" si="195"/>
        <v>66</v>
      </c>
      <c r="AS116" s="117">
        <f t="shared" ca="1" si="195"/>
        <v>69</v>
      </c>
      <c r="AT116" s="117">
        <f t="shared" ca="1" si="195"/>
        <v>3</v>
      </c>
      <c r="AU116" s="117">
        <f t="shared" ca="1" si="195"/>
        <v>49</v>
      </c>
      <c r="AV116" s="117">
        <f t="shared" ca="1" si="195"/>
        <v>19</v>
      </c>
      <c r="AW116" s="117">
        <f t="shared" ca="1" si="195"/>
        <v>50</v>
      </c>
      <c r="AX116" s="117">
        <f t="shared" ca="1" si="195"/>
        <v>48</v>
      </c>
      <c r="AY116" s="117">
        <f t="shared" ca="1" si="195"/>
        <v>66</v>
      </c>
      <c r="AZ116" s="117">
        <f t="shared" ca="1" si="195"/>
        <v>54</v>
      </c>
      <c r="BA116" s="117">
        <f t="shared" ca="1" si="195"/>
        <v>25</v>
      </c>
      <c r="BB116" s="117">
        <f t="shared" ca="1" si="195"/>
        <v>66</v>
      </c>
      <c r="BC116" s="117">
        <f t="shared" ca="1" si="195"/>
        <v>6</v>
      </c>
      <c r="BD116" s="117">
        <f t="shared" ca="1" si="195"/>
        <v>34</v>
      </c>
      <c r="BE116" s="117">
        <f t="shared" ca="1" si="195"/>
        <v>9</v>
      </c>
      <c r="BF116" s="117">
        <f t="shared" ca="1" si="195"/>
        <v>2</v>
      </c>
      <c r="BG116" s="117">
        <f t="shared" ca="1" si="195"/>
        <v>17</v>
      </c>
      <c r="BH116" s="117">
        <f t="shared" ca="1" si="195"/>
        <v>52</v>
      </c>
      <c r="BI116" s="118">
        <f t="shared" ca="1" si="195"/>
        <v>61</v>
      </c>
    </row>
    <row r="117" spans="1:61" ht="13.15" x14ac:dyDescent="0.4">
      <c r="A117" s="116">
        <v>17</v>
      </c>
      <c r="B117" s="119">
        <f ca="1">RANDBETWEEN(1,81-1)</f>
        <v>78</v>
      </c>
      <c r="C117" s="119">
        <f t="shared" ref="C117:BI117" ca="1" si="196">RANDBETWEEN(1,81-1)</f>
        <v>42</v>
      </c>
      <c r="D117" s="119">
        <f t="shared" ca="1" si="196"/>
        <v>15</v>
      </c>
      <c r="E117" s="119">
        <f t="shared" ca="1" si="196"/>
        <v>77</v>
      </c>
      <c r="F117" s="119">
        <f t="shared" ca="1" si="196"/>
        <v>45</v>
      </c>
      <c r="G117" s="119">
        <f t="shared" ca="1" si="196"/>
        <v>54</v>
      </c>
      <c r="H117" s="119">
        <f t="shared" ca="1" si="196"/>
        <v>24</v>
      </c>
      <c r="I117" s="119">
        <f t="shared" ca="1" si="196"/>
        <v>7</v>
      </c>
      <c r="J117" s="119">
        <f t="shared" ca="1" si="196"/>
        <v>78</v>
      </c>
      <c r="K117" s="119">
        <f t="shared" ca="1" si="196"/>
        <v>75</v>
      </c>
      <c r="L117" s="119">
        <f t="shared" ca="1" si="196"/>
        <v>74</v>
      </c>
      <c r="M117" s="119">
        <f t="shared" ca="1" si="196"/>
        <v>5</v>
      </c>
      <c r="N117" s="119">
        <f t="shared" ca="1" si="196"/>
        <v>16</v>
      </c>
      <c r="O117" s="119">
        <f t="shared" ca="1" si="196"/>
        <v>51</v>
      </c>
      <c r="P117" s="119">
        <f t="shared" ca="1" si="196"/>
        <v>61</v>
      </c>
      <c r="Q117" s="119">
        <f t="shared" ca="1" si="196"/>
        <v>3</v>
      </c>
      <c r="R117" s="119">
        <f t="shared" ca="1" si="196"/>
        <v>57</v>
      </c>
      <c r="S117" s="119">
        <f t="shared" ca="1" si="196"/>
        <v>70</v>
      </c>
      <c r="T117" s="119">
        <f t="shared" ca="1" si="196"/>
        <v>51</v>
      </c>
      <c r="U117" s="119">
        <f t="shared" ca="1" si="196"/>
        <v>51</v>
      </c>
      <c r="V117" s="119">
        <f t="shared" ca="1" si="196"/>
        <v>7</v>
      </c>
      <c r="W117" s="119">
        <f t="shared" ca="1" si="196"/>
        <v>42</v>
      </c>
      <c r="X117" s="119">
        <f t="shared" ca="1" si="196"/>
        <v>54</v>
      </c>
      <c r="Y117" s="119">
        <f t="shared" ca="1" si="196"/>
        <v>80</v>
      </c>
      <c r="Z117" s="119">
        <f t="shared" ca="1" si="196"/>
        <v>7</v>
      </c>
      <c r="AA117" s="119">
        <f t="shared" ca="1" si="196"/>
        <v>51</v>
      </c>
      <c r="AB117" s="119">
        <f t="shared" ca="1" si="196"/>
        <v>57</v>
      </c>
      <c r="AC117" s="119">
        <f t="shared" ca="1" si="196"/>
        <v>14</v>
      </c>
      <c r="AD117" s="119">
        <f t="shared" ca="1" si="196"/>
        <v>1</v>
      </c>
      <c r="AE117" s="119">
        <f t="shared" ca="1" si="196"/>
        <v>40</v>
      </c>
      <c r="AF117" s="119">
        <f t="shared" ca="1" si="196"/>
        <v>61</v>
      </c>
      <c r="AG117" s="119">
        <f t="shared" ca="1" si="196"/>
        <v>66</v>
      </c>
      <c r="AH117" s="119">
        <f t="shared" ca="1" si="196"/>
        <v>54</v>
      </c>
      <c r="AI117" s="119">
        <f t="shared" ca="1" si="196"/>
        <v>53</v>
      </c>
      <c r="AJ117" s="119">
        <f t="shared" ca="1" si="196"/>
        <v>37</v>
      </c>
      <c r="AK117" s="119">
        <f t="shared" ca="1" si="196"/>
        <v>4</v>
      </c>
      <c r="AL117" s="119">
        <f t="shared" ca="1" si="196"/>
        <v>1</v>
      </c>
      <c r="AM117" s="119">
        <f t="shared" ca="1" si="196"/>
        <v>50</v>
      </c>
      <c r="AN117" s="119">
        <f t="shared" ca="1" si="196"/>
        <v>54</v>
      </c>
      <c r="AO117" s="119">
        <f t="shared" ca="1" si="196"/>
        <v>46</v>
      </c>
      <c r="AP117" s="119">
        <f t="shared" ca="1" si="196"/>
        <v>71</v>
      </c>
      <c r="AQ117" s="119">
        <f t="shared" ca="1" si="196"/>
        <v>33</v>
      </c>
      <c r="AR117" s="119">
        <f t="shared" ca="1" si="196"/>
        <v>19</v>
      </c>
      <c r="AS117" s="119">
        <f t="shared" ca="1" si="196"/>
        <v>80</v>
      </c>
      <c r="AT117" s="119">
        <f t="shared" ca="1" si="196"/>
        <v>54</v>
      </c>
      <c r="AU117" s="119">
        <f t="shared" ca="1" si="196"/>
        <v>8</v>
      </c>
      <c r="AV117" s="119">
        <f t="shared" ca="1" si="196"/>
        <v>25</v>
      </c>
      <c r="AW117" s="119">
        <f t="shared" ca="1" si="196"/>
        <v>55</v>
      </c>
      <c r="AX117" s="119">
        <f t="shared" ca="1" si="196"/>
        <v>22</v>
      </c>
      <c r="AY117" s="119">
        <f t="shared" ca="1" si="196"/>
        <v>53</v>
      </c>
      <c r="AZ117" s="119">
        <f t="shared" ca="1" si="196"/>
        <v>13</v>
      </c>
      <c r="BA117" s="119">
        <f t="shared" ca="1" si="196"/>
        <v>54</v>
      </c>
      <c r="BB117" s="119">
        <f t="shared" ca="1" si="196"/>
        <v>15</v>
      </c>
      <c r="BC117" s="119">
        <f t="shared" ca="1" si="196"/>
        <v>64</v>
      </c>
      <c r="BD117" s="119">
        <f t="shared" ca="1" si="196"/>
        <v>51</v>
      </c>
      <c r="BE117" s="119">
        <f t="shared" ca="1" si="196"/>
        <v>8</v>
      </c>
      <c r="BF117" s="119">
        <f t="shared" ca="1" si="196"/>
        <v>23</v>
      </c>
      <c r="BG117" s="119">
        <f t="shared" ca="1" si="196"/>
        <v>74</v>
      </c>
      <c r="BH117" s="119">
        <f t="shared" ca="1" si="196"/>
        <v>46</v>
      </c>
      <c r="BI117" s="120">
        <f t="shared" ca="1" si="196"/>
        <v>1</v>
      </c>
    </row>
    <row r="118" spans="1:61" ht="13.15" x14ac:dyDescent="0.4">
      <c r="A118" s="116">
        <v>18</v>
      </c>
      <c r="B118" s="117">
        <f ca="1">RANDBETWEEN(1,81-2)</f>
        <v>22</v>
      </c>
      <c r="C118" s="117">
        <f t="shared" ref="C118:BI118" ca="1" si="197">RANDBETWEEN(1,81-2)</f>
        <v>6</v>
      </c>
      <c r="D118" s="117">
        <f t="shared" ca="1" si="197"/>
        <v>31</v>
      </c>
      <c r="E118" s="117">
        <f t="shared" ca="1" si="197"/>
        <v>48</v>
      </c>
      <c r="F118" s="117">
        <f t="shared" ca="1" si="197"/>
        <v>45</v>
      </c>
      <c r="G118" s="117">
        <f t="shared" ca="1" si="197"/>
        <v>7</v>
      </c>
      <c r="H118" s="117">
        <f t="shared" ca="1" si="197"/>
        <v>4</v>
      </c>
      <c r="I118" s="117">
        <f t="shared" ca="1" si="197"/>
        <v>79</v>
      </c>
      <c r="J118" s="117">
        <f t="shared" ca="1" si="197"/>
        <v>34</v>
      </c>
      <c r="K118" s="117">
        <f t="shared" ca="1" si="197"/>
        <v>2</v>
      </c>
      <c r="L118" s="117">
        <f t="shared" ca="1" si="197"/>
        <v>47</v>
      </c>
      <c r="M118" s="117">
        <f t="shared" ca="1" si="197"/>
        <v>64</v>
      </c>
      <c r="N118" s="117">
        <f t="shared" ca="1" si="197"/>
        <v>9</v>
      </c>
      <c r="O118" s="117">
        <f t="shared" ca="1" si="197"/>
        <v>74</v>
      </c>
      <c r="P118" s="117">
        <f t="shared" ca="1" si="197"/>
        <v>76</v>
      </c>
      <c r="Q118" s="117">
        <f t="shared" ca="1" si="197"/>
        <v>41</v>
      </c>
      <c r="R118" s="117">
        <f t="shared" ca="1" si="197"/>
        <v>65</v>
      </c>
      <c r="S118" s="117">
        <f t="shared" ca="1" si="197"/>
        <v>48</v>
      </c>
      <c r="T118" s="117">
        <f t="shared" ca="1" si="197"/>
        <v>31</v>
      </c>
      <c r="U118" s="117">
        <f t="shared" ca="1" si="197"/>
        <v>11</v>
      </c>
      <c r="V118" s="117">
        <f t="shared" ca="1" si="197"/>
        <v>37</v>
      </c>
      <c r="W118" s="117">
        <f t="shared" ca="1" si="197"/>
        <v>68</v>
      </c>
      <c r="X118" s="117">
        <f t="shared" ca="1" si="197"/>
        <v>21</v>
      </c>
      <c r="Y118" s="117">
        <f t="shared" ca="1" si="197"/>
        <v>46</v>
      </c>
      <c r="Z118" s="117">
        <f t="shared" ca="1" si="197"/>
        <v>11</v>
      </c>
      <c r="AA118" s="117">
        <f t="shared" ca="1" si="197"/>
        <v>39</v>
      </c>
      <c r="AB118" s="117">
        <f t="shared" ca="1" si="197"/>
        <v>15</v>
      </c>
      <c r="AC118" s="117">
        <f t="shared" ca="1" si="197"/>
        <v>49</v>
      </c>
      <c r="AD118" s="117">
        <f t="shared" ca="1" si="197"/>
        <v>40</v>
      </c>
      <c r="AE118" s="117">
        <f t="shared" ca="1" si="197"/>
        <v>24</v>
      </c>
      <c r="AF118" s="117">
        <f t="shared" ca="1" si="197"/>
        <v>72</v>
      </c>
      <c r="AG118" s="117">
        <f t="shared" ca="1" si="197"/>
        <v>30</v>
      </c>
      <c r="AH118" s="117">
        <f t="shared" ca="1" si="197"/>
        <v>6</v>
      </c>
      <c r="AI118" s="117">
        <f t="shared" ca="1" si="197"/>
        <v>34</v>
      </c>
      <c r="AJ118" s="117">
        <f t="shared" ca="1" si="197"/>
        <v>60</v>
      </c>
      <c r="AK118" s="117">
        <f t="shared" ca="1" si="197"/>
        <v>28</v>
      </c>
      <c r="AL118" s="117">
        <f t="shared" ca="1" si="197"/>
        <v>31</v>
      </c>
      <c r="AM118" s="117">
        <f t="shared" ca="1" si="197"/>
        <v>17</v>
      </c>
      <c r="AN118" s="117">
        <f t="shared" ca="1" si="197"/>
        <v>33</v>
      </c>
      <c r="AO118" s="117">
        <f t="shared" ca="1" si="197"/>
        <v>38</v>
      </c>
      <c r="AP118" s="117">
        <f t="shared" ca="1" si="197"/>
        <v>7</v>
      </c>
      <c r="AQ118" s="117">
        <f t="shared" ca="1" si="197"/>
        <v>18</v>
      </c>
      <c r="AR118" s="117">
        <f t="shared" ca="1" si="197"/>
        <v>69</v>
      </c>
      <c r="AS118" s="117">
        <f t="shared" ca="1" si="197"/>
        <v>35</v>
      </c>
      <c r="AT118" s="117">
        <f t="shared" ca="1" si="197"/>
        <v>14</v>
      </c>
      <c r="AU118" s="117">
        <f t="shared" ca="1" si="197"/>
        <v>7</v>
      </c>
      <c r="AV118" s="117">
        <f t="shared" ca="1" si="197"/>
        <v>31</v>
      </c>
      <c r="AW118" s="117">
        <f t="shared" ca="1" si="197"/>
        <v>4</v>
      </c>
      <c r="AX118" s="117">
        <f t="shared" ca="1" si="197"/>
        <v>41</v>
      </c>
      <c r="AY118" s="117">
        <f t="shared" ca="1" si="197"/>
        <v>77</v>
      </c>
      <c r="AZ118" s="117">
        <f t="shared" ca="1" si="197"/>
        <v>28</v>
      </c>
      <c r="BA118" s="117">
        <f t="shared" ca="1" si="197"/>
        <v>12</v>
      </c>
      <c r="BB118" s="117">
        <f t="shared" ca="1" si="197"/>
        <v>41</v>
      </c>
      <c r="BC118" s="117">
        <f t="shared" ca="1" si="197"/>
        <v>34</v>
      </c>
      <c r="BD118" s="117">
        <f t="shared" ca="1" si="197"/>
        <v>77</v>
      </c>
      <c r="BE118" s="117">
        <f t="shared" ca="1" si="197"/>
        <v>53</v>
      </c>
      <c r="BF118" s="117">
        <f t="shared" ca="1" si="197"/>
        <v>75</v>
      </c>
      <c r="BG118" s="117">
        <f t="shared" ca="1" si="197"/>
        <v>71</v>
      </c>
      <c r="BH118" s="117">
        <f t="shared" ca="1" si="197"/>
        <v>35</v>
      </c>
      <c r="BI118" s="118">
        <f t="shared" ca="1" si="197"/>
        <v>66</v>
      </c>
    </row>
    <row r="119" spans="1:61" ht="13.15" x14ac:dyDescent="0.4">
      <c r="A119" s="116">
        <v>19</v>
      </c>
      <c r="B119" s="119">
        <f ca="1">RANDBETWEEN(1,81)</f>
        <v>64</v>
      </c>
      <c r="C119" s="119">
        <f t="shared" ref="C119:BI119" ca="1" si="198">RANDBETWEEN(1,81)</f>
        <v>41</v>
      </c>
      <c r="D119" s="119">
        <f t="shared" ca="1" si="198"/>
        <v>71</v>
      </c>
      <c r="E119" s="119">
        <f t="shared" ca="1" si="198"/>
        <v>10</v>
      </c>
      <c r="F119" s="119">
        <f t="shared" ca="1" si="198"/>
        <v>71</v>
      </c>
      <c r="G119" s="119">
        <f t="shared" ca="1" si="198"/>
        <v>29</v>
      </c>
      <c r="H119" s="119">
        <f t="shared" ca="1" si="198"/>
        <v>19</v>
      </c>
      <c r="I119" s="119">
        <f t="shared" ca="1" si="198"/>
        <v>33</v>
      </c>
      <c r="J119" s="119">
        <f t="shared" ca="1" si="198"/>
        <v>56</v>
      </c>
      <c r="K119" s="119">
        <f t="shared" ca="1" si="198"/>
        <v>33</v>
      </c>
      <c r="L119" s="119">
        <f t="shared" ca="1" si="198"/>
        <v>2</v>
      </c>
      <c r="M119" s="119">
        <f t="shared" ca="1" si="198"/>
        <v>18</v>
      </c>
      <c r="N119" s="119">
        <f t="shared" ca="1" si="198"/>
        <v>3</v>
      </c>
      <c r="O119" s="119">
        <f t="shared" ca="1" si="198"/>
        <v>81</v>
      </c>
      <c r="P119" s="119">
        <f t="shared" ca="1" si="198"/>
        <v>50</v>
      </c>
      <c r="Q119" s="119">
        <f t="shared" ca="1" si="198"/>
        <v>66</v>
      </c>
      <c r="R119" s="119">
        <f t="shared" ca="1" si="198"/>
        <v>61</v>
      </c>
      <c r="S119" s="119">
        <f t="shared" ca="1" si="198"/>
        <v>45</v>
      </c>
      <c r="T119" s="119">
        <f t="shared" ca="1" si="198"/>
        <v>78</v>
      </c>
      <c r="U119" s="119">
        <f t="shared" ca="1" si="198"/>
        <v>41</v>
      </c>
      <c r="V119" s="119">
        <f t="shared" ca="1" si="198"/>
        <v>49</v>
      </c>
      <c r="W119" s="119">
        <f t="shared" ca="1" si="198"/>
        <v>56</v>
      </c>
      <c r="X119" s="119">
        <f t="shared" ca="1" si="198"/>
        <v>6</v>
      </c>
      <c r="Y119" s="119">
        <f t="shared" ca="1" si="198"/>
        <v>17</v>
      </c>
      <c r="Z119" s="119">
        <f t="shared" ca="1" si="198"/>
        <v>23</v>
      </c>
      <c r="AA119" s="119">
        <f t="shared" ca="1" si="198"/>
        <v>41</v>
      </c>
      <c r="AB119" s="119">
        <f t="shared" ca="1" si="198"/>
        <v>57</v>
      </c>
      <c r="AC119" s="119">
        <f t="shared" ca="1" si="198"/>
        <v>54</v>
      </c>
      <c r="AD119" s="119">
        <f t="shared" ca="1" si="198"/>
        <v>39</v>
      </c>
      <c r="AE119" s="119">
        <f t="shared" ca="1" si="198"/>
        <v>7</v>
      </c>
      <c r="AF119" s="119">
        <f t="shared" ca="1" si="198"/>
        <v>54</v>
      </c>
      <c r="AG119" s="119">
        <f t="shared" ca="1" si="198"/>
        <v>63</v>
      </c>
      <c r="AH119" s="119">
        <f t="shared" ca="1" si="198"/>
        <v>74</v>
      </c>
      <c r="AI119" s="119">
        <f t="shared" ca="1" si="198"/>
        <v>17</v>
      </c>
      <c r="AJ119" s="119">
        <f t="shared" ca="1" si="198"/>
        <v>70</v>
      </c>
      <c r="AK119" s="119">
        <f t="shared" ca="1" si="198"/>
        <v>41</v>
      </c>
      <c r="AL119" s="119">
        <f t="shared" ca="1" si="198"/>
        <v>11</v>
      </c>
      <c r="AM119" s="119">
        <f t="shared" ca="1" si="198"/>
        <v>79</v>
      </c>
      <c r="AN119" s="119">
        <f t="shared" ca="1" si="198"/>
        <v>26</v>
      </c>
      <c r="AO119" s="119">
        <f t="shared" ca="1" si="198"/>
        <v>49</v>
      </c>
      <c r="AP119" s="119">
        <f t="shared" ca="1" si="198"/>
        <v>27</v>
      </c>
      <c r="AQ119" s="119">
        <f t="shared" ca="1" si="198"/>
        <v>63</v>
      </c>
      <c r="AR119" s="119">
        <f t="shared" ca="1" si="198"/>
        <v>70</v>
      </c>
      <c r="AS119" s="119">
        <f t="shared" ca="1" si="198"/>
        <v>22</v>
      </c>
      <c r="AT119" s="119">
        <f t="shared" ca="1" si="198"/>
        <v>39</v>
      </c>
      <c r="AU119" s="119">
        <f t="shared" ca="1" si="198"/>
        <v>46</v>
      </c>
      <c r="AV119" s="119">
        <f t="shared" ca="1" si="198"/>
        <v>55</v>
      </c>
      <c r="AW119" s="119">
        <f t="shared" ca="1" si="198"/>
        <v>54</v>
      </c>
      <c r="AX119" s="119">
        <f t="shared" ca="1" si="198"/>
        <v>80</v>
      </c>
      <c r="AY119" s="119">
        <f t="shared" ca="1" si="198"/>
        <v>70</v>
      </c>
      <c r="AZ119" s="119">
        <f t="shared" ca="1" si="198"/>
        <v>62</v>
      </c>
      <c r="BA119" s="119">
        <f t="shared" ca="1" si="198"/>
        <v>47</v>
      </c>
      <c r="BB119" s="119">
        <f t="shared" ca="1" si="198"/>
        <v>1</v>
      </c>
      <c r="BC119" s="119">
        <f t="shared" ca="1" si="198"/>
        <v>51</v>
      </c>
      <c r="BD119" s="119">
        <f t="shared" ca="1" si="198"/>
        <v>15</v>
      </c>
      <c r="BE119" s="119">
        <f t="shared" ca="1" si="198"/>
        <v>39</v>
      </c>
      <c r="BF119" s="119">
        <f t="shared" ca="1" si="198"/>
        <v>1</v>
      </c>
      <c r="BG119" s="119">
        <f t="shared" ca="1" si="198"/>
        <v>40</v>
      </c>
      <c r="BH119" s="119">
        <f t="shared" ca="1" si="198"/>
        <v>8</v>
      </c>
      <c r="BI119" s="120">
        <f t="shared" ca="1" si="198"/>
        <v>3</v>
      </c>
    </row>
    <row r="120" spans="1:61" ht="13.15" x14ac:dyDescent="0.4">
      <c r="A120" s="116">
        <v>20</v>
      </c>
      <c r="B120" s="117">
        <f ca="1">RANDBETWEEN(1,81-1)</f>
        <v>21</v>
      </c>
      <c r="C120" s="117">
        <f t="shared" ref="C120:BI120" ca="1" si="199">RANDBETWEEN(1,81-1)</f>
        <v>67</v>
      </c>
      <c r="D120" s="117">
        <f t="shared" ca="1" si="199"/>
        <v>64</v>
      </c>
      <c r="E120" s="117">
        <f t="shared" ca="1" si="199"/>
        <v>14</v>
      </c>
      <c r="F120" s="117">
        <f t="shared" ca="1" si="199"/>
        <v>68</v>
      </c>
      <c r="G120" s="117">
        <f t="shared" ca="1" si="199"/>
        <v>71</v>
      </c>
      <c r="H120" s="117">
        <f t="shared" ca="1" si="199"/>
        <v>15</v>
      </c>
      <c r="I120" s="117">
        <f t="shared" ca="1" si="199"/>
        <v>24</v>
      </c>
      <c r="J120" s="117">
        <f t="shared" ca="1" si="199"/>
        <v>29</v>
      </c>
      <c r="K120" s="117">
        <f t="shared" ca="1" si="199"/>
        <v>63</v>
      </c>
      <c r="L120" s="117">
        <f t="shared" ca="1" si="199"/>
        <v>73</v>
      </c>
      <c r="M120" s="117">
        <f t="shared" ca="1" si="199"/>
        <v>10</v>
      </c>
      <c r="N120" s="117">
        <f t="shared" ca="1" si="199"/>
        <v>55</v>
      </c>
      <c r="O120" s="117">
        <f t="shared" ca="1" si="199"/>
        <v>67</v>
      </c>
      <c r="P120" s="117">
        <f t="shared" ca="1" si="199"/>
        <v>18</v>
      </c>
      <c r="Q120" s="117">
        <f t="shared" ca="1" si="199"/>
        <v>78</v>
      </c>
      <c r="R120" s="117">
        <f t="shared" ca="1" si="199"/>
        <v>35</v>
      </c>
      <c r="S120" s="117">
        <f t="shared" ca="1" si="199"/>
        <v>35</v>
      </c>
      <c r="T120" s="117">
        <f t="shared" ca="1" si="199"/>
        <v>75</v>
      </c>
      <c r="U120" s="117">
        <f t="shared" ca="1" si="199"/>
        <v>63</v>
      </c>
      <c r="V120" s="117">
        <f t="shared" ca="1" si="199"/>
        <v>77</v>
      </c>
      <c r="W120" s="117">
        <f t="shared" ca="1" si="199"/>
        <v>46</v>
      </c>
      <c r="X120" s="117">
        <f t="shared" ca="1" si="199"/>
        <v>54</v>
      </c>
      <c r="Y120" s="117">
        <f t="shared" ca="1" si="199"/>
        <v>21</v>
      </c>
      <c r="Z120" s="117">
        <f t="shared" ca="1" si="199"/>
        <v>44</v>
      </c>
      <c r="AA120" s="117">
        <f t="shared" ca="1" si="199"/>
        <v>22</v>
      </c>
      <c r="AB120" s="117">
        <f t="shared" ca="1" si="199"/>
        <v>38</v>
      </c>
      <c r="AC120" s="117">
        <f t="shared" ca="1" si="199"/>
        <v>17</v>
      </c>
      <c r="AD120" s="117">
        <f t="shared" ca="1" si="199"/>
        <v>72</v>
      </c>
      <c r="AE120" s="117">
        <f t="shared" ca="1" si="199"/>
        <v>22</v>
      </c>
      <c r="AF120" s="117">
        <f t="shared" ca="1" si="199"/>
        <v>73</v>
      </c>
      <c r="AG120" s="117">
        <f t="shared" ca="1" si="199"/>
        <v>77</v>
      </c>
      <c r="AH120" s="117">
        <f t="shared" ca="1" si="199"/>
        <v>30</v>
      </c>
      <c r="AI120" s="117">
        <f t="shared" ca="1" si="199"/>
        <v>67</v>
      </c>
      <c r="AJ120" s="117">
        <f t="shared" ca="1" si="199"/>
        <v>30</v>
      </c>
      <c r="AK120" s="117">
        <f t="shared" ca="1" si="199"/>
        <v>73</v>
      </c>
      <c r="AL120" s="117">
        <f t="shared" ca="1" si="199"/>
        <v>53</v>
      </c>
      <c r="AM120" s="117">
        <f t="shared" ca="1" si="199"/>
        <v>64</v>
      </c>
      <c r="AN120" s="117">
        <f t="shared" ca="1" si="199"/>
        <v>7</v>
      </c>
      <c r="AO120" s="117">
        <f t="shared" ca="1" si="199"/>
        <v>23</v>
      </c>
      <c r="AP120" s="117">
        <f t="shared" ca="1" si="199"/>
        <v>15</v>
      </c>
      <c r="AQ120" s="117">
        <f t="shared" ca="1" si="199"/>
        <v>23</v>
      </c>
      <c r="AR120" s="117">
        <f t="shared" ca="1" si="199"/>
        <v>10</v>
      </c>
      <c r="AS120" s="117">
        <f t="shared" ca="1" si="199"/>
        <v>33</v>
      </c>
      <c r="AT120" s="117">
        <f t="shared" ca="1" si="199"/>
        <v>49</v>
      </c>
      <c r="AU120" s="117">
        <f t="shared" ca="1" si="199"/>
        <v>54</v>
      </c>
      <c r="AV120" s="117">
        <f t="shared" ca="1" si="199"/>
        <v>40</v>
      </c>
      <c r="AW120" s="117">
        <f t="shared" ca="1" si="199"/>
        <v>75</v>
      </c>
      <c r="AX120" s="117">
        <f t="shared" ca="1" si="199"/>
        <v>63</v>
      </c>
      <c r="AY120" s="117">
        <f t="shared" ca="1" si="199"/>
        <v>43</v>
      </c>
      <c r="AZ120" s="117">
        <f t="shared" ca="1" si="199"/>
        <v>35</v>
      </c>
      <c r="BA120" s="117">
        <f t="shared" ca="1" si="199"/>
        <v>19</v>
      </c>
      <c r="BB120" s="117">
        <f t="shared" ca="1" si="199"/>
        <v>51</v>
      </c>
      <c r="BC120" s="117">
        <f t="shared" ca="1" si="199"/>
        <v>40</v>
      </c>
      <c r="BD120" s="117">
        <f t="shared" ca="1" si="199"/>
        <v>28</v>
      </c>
      <c r="BE120" s="117">
        <f t="shared" ca="1" si="199"/>
        <v>79</v>
      </c>
      <c r="BF120" s="117">
        <f t="shared" ca="1" si="199"/>
        <v>48</v>
      </c>
      <c r="BG120" s="117">
        <f t="shared" ca="1" si="199"/>
        <v>36</v>
      </c>
      <c r="BH120" s="117">
        <f t="shared" ca="1" si="199"/>
        <v>74</v>
      </c>
      <c r="BI120" s="118">
        <f t="shared" ca="1" si="199"/>
        <v>41</v>
      </c>
    </row>
    <row r="121" spans="1:61" ht="13.15" x14ac:dyDescent="0.4">
      <c r="A121" s="116">
        <v>21</v>
      </c>
      <c r="B121" s="119">
        <f ca="1">RANDBETWEEN(1,81-2)</f>
        <v>2</v>
      </c>
      <c r="C121" s="119">
        <f t="shared" ref="C121:BI121" ca="1" si="200">RANDBETWEEN(1,81-2)</f>
        <v>7</v>
      </c>
      <c r="D121" s="119">
        <f t="shared" ca="1" si="200"/>
        <v>63</v>
      </c>
      <c r="E121" s="119">
        <f t="shared" ca="1" si="200"/>
        <v>39</v>
      </c>
      <c r="F121" s="119">
        <f t="shared" ca="1" si="200"/>
        <v>38</v>
      </c>
      <c r="G121" s="119">
        <f t="shared" ca="1" si="200"/>
        <v>10</v>
      </c>
      <c r="H121" s="119">
        <f t="shared" ca="1" si="200"/>
        <v>71</v>
      </c>
      <c r="I121" s="119">
        <f t="shared" ca="1" si="200"/>
        <v>67</v>
      </c>
      <c r="J121" s="119">
        <f t="shared" ca="1" si="200"/>
        <v>4</v>
      </c>
      <c r="K121" s="119">
        <f t="shared" ca="1" si="200"/>
        <v>55</v>
      </c>
      <c r="L121" s="119">
        <f t="shared" ca="1" si="200"/>
        <v>37</v>
      </c>
      <c r="M121" s="119">
        <f t="shared" ca="1" si="200"/>
        <v>21</v>
      </c>
      <c r="N121" s="119">
        <f t="shared" ca="1" si="200"/>
        <v>25</v>
      </c>
      <c r="O121" s="119">
        <f t="shared" ca="1" si="200"/>
        <v>11</v>
      </c>
      <c r="P121" s="119">
        <f t="shared" ca="1" si="200"/>
        <v>55</v>
      </c>
      <c r="Q121" s="119">
        <f t="shared" ca="1" si="200"/>
        <v>3</v>
      </c>
      <c r="R121" s="119">
        <f t="shared" ca="1" si="200"/>
        <v>61</v>
      </c>
      <c r="S121" s="119">
        <f t="shared" ca="1" si="200"/>
        <v>62</v>
      </c>
      <c r="T121" s="119">
        <f t="shared" ca="1" si="200"/>
        <v>72</v>
      </c>
      <c r="U121" s="119">
        <f t="shared" ca="1" si="200"/>
        <v>28</v>
      </c>
      <c r="V121" s="119">
        <f t="shared" ca="1" si="200"/>
        <v>47</v>
      </c>
      <c r="W121" s="119">
        <f t="shared" ca="1" si="200"/>
        <v>52</v>
      </c>
      <c r="X121" s="119">
        <f t="shared" ca="1" si="200"/>
        <v>56</v>
      </c>
      <c r="Y121" s="119">
        <f t="shared" ca="1" si="200"/>
        <v>44</v>
      </c>
      <c r="Z121" s="119">
        <f t="shared" ca="1" si="200"/>
        <v>53</v>
      </c>
      <c r="AA121" s="119">
        <f t="shared" ca="1" si="200"/>
        <v>30</v>
      </c>
      <c r="AB121" s="119">
        <f t="shared" ca="1" si="200"/>
        <v>75</v>
      </c>
      <c r="AC121" s="119">
        <f t="shared" ca="1" si="200"/>
        <v>21</v>
      </c>
      <c r="AD121" s="119">
        <f t="shared" ca="1" si="200"/>
        <v>55</v>
      </c>
      <c r="AE121" s="119">
        <f t="shared" ca="1" si="200"/>
        <v>31</v>
      </c>
      <c r="AF121" s="119">
        <f t="shared" ca="1" si="200"/>
        <v>23</v>
      </c>
      <c r="AG121" s="119">
        <f t="shared" ca="1" si="200"/>
        <v>21</v>
      </c>
      <c r="AH121" s="119">
        <f t="shared" ca="1" si="200"/>
        <v>61</v>
      </c>
      <c r="AI121" s="119">
        <f t="shared" ca="1" si="200"/>
        <v>8</v>
      </c>
      <c r="AJ121" s="119">
        <f t="shared" ca="1" si="200"/>
        <v>61</v>
      </c>
      <c r="AK121" s="119">
        <f t="shared" ca="1" si="200"/>
        <v>21</v>
      </c>
      <c r="AL121" s="119">
        <f t="shared" ca="1" si="200"/>
        <v>30</v>
      </c>
      <c r="AM121" s="119">
        <f t="shared" ca="1" si="200"/>
        <v>3</v>
      </c>
      <c r="AN121" s="119">
        <f t="shared" ca="1" si="200"/>
        <v>13</v>
      </c>
      <c r="AO121" s="119">
        <f t="shared" ca="1" si="200"/>
        <v>7</v>
      </c>
      <c r="AP121" s="119">
        <f t="shared" ca="1" si="200"/>
        <v>10</v>
      </c>
      <c r="AQ121" s="119">
        <f t="shared" ca="1" si="200"/>
        <v>77</v>
      </c>
      <c r="AR121" s="119">
        <f t="shared" ca="1" si="200"/>
        <v>34</v>
      </c>
      <c r="AS121" s="119">
        <f t="shared" ca="1" si="200"/>
        <v>67</v>
      </c>
      <c r="AT121" s="119">
        <f t="shared" ca="1" si="200"/>
        <v>57</v>
      </c>
      <c r="AU121" s="119">
        <f t="shared" ca="1" si="200"/>
        <v>68</v>
      </c>
      <c r="AV121" s="119">
        <f t="shared" ca="1" si="200"/>
        <v>74</v>
      </c>
      <c r="AW121" s="119">
        <f t="shared" ca="1" si="200"/>
        <v>33</v>
      </c>
      <c r="AX121" s="119">
        <f t="shared" ca="1" si="200"/>
        <v>32</v>
      </c>
      <c r="AY121" s="119">
        <f t="shared" ca="1" si="200"/>
        <v>20</v>
      </c>
      <c r="AZ121" s="119">
        <f t="shared" ca="1" si="200"/>
        <v>47</v>
      </c>
      <c r="BA121" s="119">
        <f t="shared" ca="1" si="200"/>
        <v>3</v>
      </c>
      <c r="BB121" s="119">
        <f t="shared" ca="1" si="200"/>
        <v>64</v>
      </c>
      <c r="BC121" s="119">
        <f t="shared" ca="1" si="200"/>
        <v>49</v>
      </c>
      <c r="BD121" s="119">
        <f t="shared" ca="1" si="200"/>
        <v>58</v>
      </c>
      <c r="BE121" s="119">
        <f t="shared" ca="1" si="200"/>
        <v>44</v>
      </c>
      <c r="BF121" s="119">
        <f t="shared" ca="1" si="200"/>
        <v>32</v>
      </c>
      <c r="BG121" s="119">
        <f t="shared" ca="1" si="200"/>
        <v>52</v>
      </c>
      <c r="BH121" s="119">
        <f t="shared" ca="1" si="200"/>
        <v>77</v>
      </c>
      <c r="BI121" s="120">
        <f t="shared" ca="1" si="200"/>
        <v>10</v>
      </c>
    </row>
    <row r="122" spans="1:61" ht="13.15" x14ac:dyDescent="0.4">
      <c r="A122" s="116">
        <v>22</v>
      </c>
      <c r="B122" s="117">
        <f ca="1">RANDBETWEEN(1,81)</f>
        <v>48</v>
      </c>
      <c r="C122" s="117">
        <f t="shared" ref="C122:BI122" ca="1" si="201">RANDBETWEEN(1,81)</f>
        <v>41</v>
      </c>
      <c r="D122" s="117">
        <f t="shared" ca="1" si="201"/>
        <v>41</v>
      </c>
      <c r="E122" s="117">
        <f t="shared" ca="1" si="201"/>
        <v>42</v>
      </c>
      <c r="F122" s="117">
        <f t="shared" ca="1" si="201"/>
        <v>25</v>
      </c>
      <c r="G122" s="117">
        <f t="shared" ca="1" si="201"/>
        <v>3</v>
      </c>
      <c r="H122" s="117">
        <f t="shared" ca="1" si="201"/>
        <v>57</v>
      </c>
      <c r="I122" s="117">
        <f t="shared" ca="1" si="201"/>
        <v>44</v>
      </c>
      <c r="J122" s="117">
        <f t="shared" ca="1" si="201"/>
        <v>66</v>
      </c>
      <c r="K122" s="117">
        <f t="shared" ca="1" si="201"/>
        <v>33</v>
      </c>
      <c r="L122" s="117">
        <f t="shared" ca="1" si="201"/>
        <v>16</v>
      </c>
      <c r="M122" s="117">
        <f t="shared" ca="1" si="201"/>
        <v>65</v>
      </c>
      <c r="N122" s="117">
        <f t="shared" ca="1" si="201"/>
        <v>10</v>
      </c>
      <c r="O122" s="117">
        <f t="shared" ca="1" si="201"/>
        <v>22</v>
      </c>
      <c r="P122" s="117">
        <f t="shared" ca="1" si="201"/>
        <v>71</v>
      </c>
      <c r="Q122" s="117">
        <f t="shared" ca="1" si="201"/>
        <v>61</v>
      </c>
      <c r="R122" s="117">
        <f t="shared" ca="1" si="201"/>
        <v>26</v>
      </c>
      <c r="S122" s="117">
        <f t="shared" ca="1" si="201"/>
        <v>53</v>
      </c>
      <c r="T122" s="117">
        <f t="shared" ca="1" si="201"/>
        <v>7</v>
      </c>
      <c r="U122" s="117">
        <f t="shared" ca="1" si="201"/>
        <v>41</v>
      </c>
      <c r="V122" s="117">
        <f t="shared" ca="1" si="201"/>
        <v>40</v>
      </c>
      <c r="W122" s="117">
        <f t="shared" ca="1" si="201"/>
        <v>49</v>
      </c>
      <c r="X122" s="117">
        <f t="shared" ca="1" si="201"/>
        <v>81</v>
      </c>
      <c r="Y122" s="117">
        <f t="shared" ca="1" si="201"/>
        <v>15</v>
      </c>
      <c r="Z122" s="117">
        <f t="shared" ca="1" si="201"/>
        <v>20</v>
      </c>
      <c r="AA122" s="117">
        <f t="shared" ca="1" si="201"/>
        <v>71</v>
      </c>
      <c r="AB122" s="117">
        <f t="shared" ca="1" si="201"/>
        <v>27</v>
      </c>
      <c r="AC122" s="117">
        <f t="shared" ca="1" si="201"/>
        <v>56</v>
      </c>
      <c r="AD122" s="117">
        <f t="shared" ca="1" si="201"/>
        <v>44</v>
      </c>
      <c r="AE122" s="117">
        <f t="shared" ca="1" si="201"/>
        <v>54</v>
      </c>
      <c r="AF122" s="117">
        <f t="shared" ca="1" si="201"/>
        <v>26</v>
      </c>
      <c r="AG122" s="117">
        <f t="shared" ca="1" si="201"/>
        <v>26</v>
      </c>
      <c r="AH122" s="117">
        <f t="shared" ca="1" si="201"/>
        <v>40</v>
      </c>
      <c r="AI122" s="117">
        <f t="shared" ca="1" si="201"/>
        <v>3</v>
      </c>
      <c r="AJ122" s="117">
        <f t="shared" ca="1" si="201"/>
        <v>3</v>
      </c>
      <c r="AK122" s="117">
        <f t="shared" ca="1" si="201"/>
        <v>19</v>
      </c>
      <c r="AL122" s="117">
        <f t="shared" ca="1" si="201"/>
        <v>81</v>
      </c>
      <c r="AM122" s="117">
        <f t="shared" ca="1" si="201"/>
        <v>54</v>
      </c>
      <c r="AN122" s="117">
        <f t="shared" ca="1" si="201"/>
        <v>11</v>
      </c>
      <c r="AO122" s="117">
        <f t="shared" ca="1" si="201"/>
        <v>18</v>
      </c>
      <c r="AP122" s="117">
        <f t="shared" ca="1" si="201"/>
        <v>30</v>
      </c>
      <c r="AQ122" s="117">
        <f t="shared" ca="1" si="201"/>
        <v>8</v>
      </c>
      <c r="AR122" s="117">
        <f t="shared" ca="1" si="201"/>
        <v>5</v>
      </c>
      <c r="AS122" s="117">
        <f t="shared" ca="1" si="201"/>
        <v>16</v>
      </c>
      <c r="AT122" s="117">
        <f t="shared" ca="1" si="201"/>
        <v>23</v>
      </c>
      <c r="AU122" s="117">
        <f t="shared" ca="1" si="201"/>
        <v>45</v>
      </c>
      <c r="AV122" s="117">
        <f t="shared" ca="1" si="201"/>
        <v>23</v>
      </c>
      <c r="AW122" s="117">
        <f t="shared" ca="1" si="201"/>
        <v>75</v>
      </c>
      <c r="AX122" s="117">
        <f t="shared" ca="1" si="201"/>
        <v>51</v>
      </c>
      <c r="AY122" s="117">
        <f t="shared" ca="1" si="201"/>
        <v>5</v>
      </c>
      <c r="AZ122" s="117">
        <f t="shared" ca="1" si="201"/>
        <v>7</v>
      </c>
      <c r="BA122" s="117">
        <f t="shared" ca="1" si="201"/>
        <v>70</v>
      </c>
      <c r="BB122" s="117">
        <f t="shared" ca="1" si="201"/>
        <v>55</v>
      </c>
      <c r="BC122" s="117">
        <f t="shared" ca="1" si="201"/>
        <v>14</v>
      </c>
      <c r="BD122" s="117">
        <f t="shared" ca="1" si="201"/>
        <v>67</v>
      </c>
      <c r="BE122" s="117">
        <f t="shared" ca="1" si="201"/>
        <v>57</v>
      </c>
      <c r="BF122" s="117">
        <f t="shared" ca="1" si="201"/>
        <v>43</v>
      </c>
      <c r="BG122" s="117">
        <f t="shared" ca="1" si="201"/>
        <v>25</v>
      </c>
      <c r="BH122" s="117">
        <f t="shared" ca="1" si="201"/>
        <v>42</v>
      </c>
      <c r="BI122" s="118">
        <f t="shared" ca="1" si="201"/>
        <v>1</v>
      </c>
    </row>
    <row r="123" spans="1:61" ht="13.15" x14ac:dyDescent="0.4">
      <c r="A123" s="116">
        <v>23</v>
      </c>
      <c r="B123" s="119">
        <f ca="1">RANDBETWEEN(1,81-1)</f>
        <v>32</v>
      </c>
      <c r="C123" s="119">
        <f t="shared" ref="C123:BI123" ca="1" si="202">RANDBETWEEN(1,81-1)</f>
        <v>35</v>
      </c>
      <c r="D123" s="119">
        <f t="shared" ca="1" si="202"/>
        <v>37</v>
      </c>
      <c r="E123" s="119">
        <f t="shared" ca="1" si="202"/>
        <v>53</v>
      </c>
      <c r="F123" s="119">
        <f t="shared" ca="1" si="202"/>
        <v>33</v>
      </c>
      <c r="G123" s="119">
        <f t="shared" ca="1" si="202"/>
        <v>72</v>
      </c>
      <c r="H123" s="119">
        <f t="shared" ca="1" si="202"/>
        <v>63</v>
      </c>
      <c r="I123" s="119">
        <f t="shared" ca="1" si="202"/>
        <v>71</v>
      </c>
      <c r="J123" s="119">
        <f t="shared" ca="1" si="202"/>
        <v>28</v>
      </c>
      <c r="K123" s="119">
        <f t="shared" ca="1" si="202"/>
        <v>14</v>
      </c>
      <c r="L123" s="119">
        <f t="shared" ca="1" si="202"/>
        <v>5</v>
      </c>
      <c r="M123" s="119">
        <f t="shared" ca="1" si="202"/>
        <v>61</v>
      </c>
      <c r="N123" s="119">
        <f t="shared" ca="1" si="202"/>
        <v>33</v>
      </c>
      <c r="O123" s="119">
        <f t="shared" ca="1" si="202"/>
        <v>14</v>
      </c>
      <c r="P123" s="119">
        <f t="shared" ca="1" si="202"/>
        <v>9</v>
      </c>
      <c r="Q123" s="119">
        <f t="shared" ca="1" si="202"/>
        <v>16</v>
      </c>
      <c r="R123" s="119">
        <f t="shared" ca="1" si="202"/>
        <v>57</v>
      </c>
      <c r="S123" s="119">
        <f t="shared" ca="1" si="202"/>
        <v>73</v>
      </c>
      <c r="T123" s="119">
        <f t="shared" ca="1" si="202"/>
        <v>65</v>
      </c>
      <c r="U123" s="119">
        <f t="shared" ca="1" si="202"/>
        <v>30</v>
      </c>
      <c r="V123" s="119">
        <f t="shared" ca="1" si="202"/>
        <v>27</v>
      </c>
      <c r="W123" s="119">
        <f t="shared" ca="1" si="202"/>
        <v>60</v>
      </c>
      <c r="X123" s="119">
        <f t="shared" ca="1" si="202"/>
        <v>48</v>
      </c>
      <c r="Y123" s="119">
        <f t="shared" ca="1" si="202"/>
        <v>33</v>
      </c>
      <c r="Z123" s="119">
        <f t="shared" ca="1" si="202"/>
        <v>43</v>
      </c>
      <c r="AA123" s="119">
        <f t="shared" ca="1" si="202"/>
        <v>80</v>
      </c>
      <c r="AB123" s="119">
        <f t="shared" ca="1" si="202"/>
        <v>15</v>
      </c>
      <c r="AC123" s="119">
        <f t="shared" ca="1" si="202"/>
        <v>38</v>
      </c>
      <c r="AD123" s="119">
        <f t="shared" ca="1" si="202"/>
        <v>40</v>
      </c>
      <c r="AE123" s="119">
        <f t="shared" ca="1" si="202"/>
        <v>18</v>
      </c>
      <c r="AF123" s="119">
        <f t="shared" ca="1" si="202"/>
        <v>75</v>
      </c>
      <c r="AG123" s="119">
        <f t="shared" ca="1" si="202"/>
        <v>31</v>
      </c>
      <c r="AH123" s="119">
        <f t="shared" ca="1" si="202"/>
        <v>11</v>
      </c>
      <c r="AI123" s="119">
        <f t="shared" ca="1" si="202"/>
        <v>42</v>
      </c>
      <c r="AJ123" s="119">
        <f t="shared" ca="1" si="202"/>
        <v>30</v>
      </c>
      <c r="AK123" s="119">
        <f t="shared" ca="1" si="202"/>
        <v>43</v>
      </c>
      <c r="AL123" s="119">
        <f t="shared" ca="1" si="202"/>
        <v>14</v>
      </c>
      <c r="AM123" s="119">
        <f t="shared" ca="1" si="202"/>
        <v>35</v>
      </c>
      <c r="AN123" s="119">
        <f t="shared" ca="1" si="202"/>
        <v>43</v>
      </c>
      <c r="AO123" s="119">
        <f t="shared" ca="1" si="202"/>
        <v>43</v>
      </c>
      <c r="AP123" s="119">
        <f t="shared" ca="1" si="202"/>
        <v>54</v>
      </c>
      <c r="AQ123" s="119">
        <f t="shared" ca="1" si="202"/>
        <v>38</v>
      </c>
      <c r="AR123" s="119">
        <f t="shared" ca="1" si="202"/>
        <v>37</v>
      </c>
      <c r="AS123" s="119">
        <f t="shared" ca="1" si="202"/>
        <v>13</v>
      </c>
      <c r="AT123" s="119">
        <f t="shared" ca="1" si="202"/>
        <v>40</v>
      </c>
      <c r="AU123" s="119">
        <f t="shared" ca="1" si="202"/>
        <v>9</v>
      </c>
      <c r="AV123" s="119">
        <f t="shared" ca="1" si="202"/>
        <v>9</v>
      </c>
      <c r="AW123" s="119">
        <f t="shared" ca="1" si="202"/>
        <v>49</v>
      </c>
      <c r="AX123" s="119">
        <f t="shared" ca="1" si="202"/>
        <v>12</v>
      </c>
      <c r="AY123" s="119">
        <f t="shared" ca="1" si="202"/>
        <v>71</v>
      </c>
      <c r="AZ123" s="119">
        <f t="shared" ca="1" si="202"/>
        <v>51</v>
      </c>
      <c r="BA123" s="119">
        <f t="shared" ca="1" si="202"/>
        <v>29</v>
      </c>
      <c r="BB123" s="119">
        <f t="shared" ca="1" si="202"/>
        <v>31</v>
      </c>
      <c r="BC123" s="119">
        <f t="shared" ca="1" si="202"/>
        <v>9</v>
      </c>
      <c r="BD123" s="119">
        <f t="shared" ca="1" si="202"/>
        <v>39</v>
      </c>
      <c r="BE123" s="119">
        <f t="shared" ca="1" si="202"/>
        <v>5</v>
      </c>
      <c r="BF123" s="119">
        <f t="shared" ca="1" si="202"/>
        <v>55</v>
      </c>
      <c r="BG123" s="119">
        <f t="shared" ca="1" si="202"/>
        <v>75</v>
      </c>
      <c r="BH123" s="119">
        <f t="shared" ca="1" si="202"/>
        <v>37</v>
      </c>
      <c r="BI123" s="120">
        <f t="shared" ca="1" si="202"/>
        <v>66</v>
      </c>
    </row>
    <row r="124" spans="1:61" ht="13.15" x14ac:dyDescent="0.4">
      <c r="A124" s="116">
        <v>24</v>
      </c>
      <c r="B124" s="117">
        <f ca="1">RANDBETWEEN(1,81-2)</f>
        <v>57</v>
      </c>
      <c r="C124" s="117">
        <f t="shared" ref="C124:BI124" ca="1" si="203">RANDBETWEEN(1,81-2)</f>
        <v>27</v>
      </c>
      <c r="D124" s="117">
        <f t="shared" ca="1" si="203"/>
        <v>51</v>
      </c>
      <c r="E124" s="117">
        <f t="shared" ca="1" si="203"/>
        <v>6</v>
      </c>
      <c r="F124" s="117">
        <f t="shared" ca="1" si="203"/>
        <v>30</v>
      </c>
      <c r="G124" s="117">
        <f t="shared" ca="1" si="203"/>
        <v>25</v>
      </c>
      <c r="H124" s="117">
        <f t="shared" ca="1" si="203"/>
        <v>46</v>
      </c>
      <c r="I124" s="117">
        <f t="shared" ca="1" si="203"/>
        <v>1</v>
      </c>
      <c r="J124" s="117">
        <f t="shared" ca="1" si="203"/>
        <v>10</v>
      </c>
      <c r="K124" s="117">
        <f t="shared" ca="1" si="203"/>
        <v>59</v>
      </c>
      <c r="L124" s="117">
        <f t="shared" ca="1" si="203"/>
        <v>55</v>
      </c>
      <c r="M124" s="117">
        <f t="shared" ca="1" si="203"/>
        <v>8</v>
      </c>
      <c r="N124" s="117">
        <f t="shared" ca="1" si="203"/>
        <v>74</v>
      </c>
      <c r="O124" s="117">
        <f t="shared" ca="1" si="203"/>
        <v>2</v>
      </c>
      <c r="P124" s="117">
        <f t="shared" ca="1" si="203"/>
        <v>53</v>
      </c>
      <c r="Q124" s="117">
        <f t="shared" ca="1" si="203"/>
        <v>16</v>
      </c>
      <c r="R124" s="117">
        <f t="shared" ca="1" si="203"/>
        <v>32</v>
      </c>
      <c r="S124" s="117">
        <f t="shared" ca="1" si="203"/>
        <v>37</v>
      </c>
      <c r="T124" s="117">
        <f t="shared" ca="1" si="203"/>
        <v>64</v>
      </c>
      <c r="U124" s="117">
        <f t="shared" ca="1" si="203"/>
        <v>31</v>
      </c>
      <c r="V124" s="117">
        <f t="shared" ca="1" si="203"/>
        <v>8</v>
      </c>
      <c r="W124" s="117">
        <f t="shared" ca="1" si="203"/>
        <v>5</v>
      </c>
      <c r="X124" s="117">
        <f t="shared" ca="1" si="203"/>
        <v>38</v>
      </c>
      <c r="Y124" s="117">
        <f t="shared" ca="1" si="203"/>
        <v>14</v>
      </c>
      <c r="Z124" s="117">
        <f t="shared" ca="1" si="203"/>
        <v>54</v>
      </c>
      <c r="AA124" s="117">
        <f t="shared" ca="1" si="203"/>
        <v>26</v>
      </c>
      <c r="AB124" s="117">
        <f t="shared" ca="1" si="203"/>
        <v>7</v>
      </c>
      <c r="AC124" s="117">
        <f t="shared" ca="1" si="203"/>
        <v>54</v>
      </c>
      <c r="AD124" s="117">
        <f t="shared" ca="1" si="203"/>
        <v>24</v>
      </c>
      <c r="AE124" s="117">
        <f t="shared" ca="1" si="203"/>
        <v>14</v>
      </c>
      <c r="AF124" s="117">
        <f t="shared" ca="1" si="203"/>
        <v>71</v>
      </c>
      <c r="AG124" s="117">
        <f t="shared" ca="1" si="203"/>
        <v>33</v>
      </c>
      <c r="AH124" s="117">
        <f t="shared" ca="1" si="203"/>
        <v>74</v>
      </c>
      <c r="AI124" s="117">
        <f t="shared" ca="1" si="203"/>
        <v>43</v>
      </c>
      <c r="AJ124" s="117">
        <f t="shared" ca="1" si="203"/>
        <v>12</v>
      </c>
      <c r="AK124" s="117">
        <f t="shared" ca="1" si="203"/>
        <v>5</v>
      </c>
      <c r="AL124" s="117">
        <f t="shared" ca="1" si="203"/>
        <v>68</v>
      </c>
      <c r="AM124" s="117">
        <f t="shared" ca="1" si="203"/>
        <v>69</v>
      </c>
      <c r="AN124" s="117">
        <f t="shared" ca="1" si="203"/>
        <v>42</v>
      </c>
      <c r="AO124" s="117">
        <f t="shared" ca="1" si="203"/>
        <v>3</v>
      </c>
      <c r="AP124" s="117">
        <f t="shared" ca="1" si="203"/>
        <v>55</v>
      </c>
      <c r="AQ124" s="117">
        <f t="shared" ca="1" si="203"/>
        <v>57</v>
      </c>
      <c r="AR124" s="117">
        <f t="shared" ca="1" si="203"/>
        <v>55</v>
      </c>
      <c r="AS124" s="117">
        <f t="shared" ca="1" si="203"/>
        <v>23</v>
      </c>
      <c r="AT124" s="117">
        <f t="shared" ca="1" si="203"/>
        <v>23</v>
      </c>
      <c r="AU124" s="117">
        <f t="shared" ca="1" si="203"/>
        <v>17</v>
      </c>
      <c r="AV124" s="117">
        <f t="shared" ca="1" si="203"/>
        <v>20</v>
      </c>
      <c r="AW124" s="117">
        <f t="shared" ca="1" si="203"/>
        <v>18</v>
      </c>
      <c r="AX124" s="117">
        <f t="shared" ca="1" si="203"/>
        <v>5</v>
      </c>
      <c r="AY124" s="117">
        <f t="shared" ca="1" si="203"/>
        <v>75</v>
      </c>
      <c r="AZ124" s="117">
        <f t="shared" ca="1" si="203"/>
        <v>56</v>
      </c>
      <c r="BA124" s="117">
        <f t="shared" ca="1" si="203"/>
        <v>65</v>
      </c>
      <c r="BB124" s="117">
        <f t="shared" ca="1" si="203"/>
        <v>22</v>
      </c>
      <c r="BC124" s="117">
        <f t="shared" ca="1" si="203"/>
        <v>67</v>
      </c>
      <c r="BD124" s="117">
        <f t="shared" ca="1" si="203"/>
        <v>41</v>
      </c>
      <c r="BE124" s="117">
        <f t="shared" ca="1" si="203"/>
        <v>68</v>
      </c>
      <c r="BF124" s="117">
        <f t="shared" ca="1" si="203"/>
        <v>20</v>
      </c>
      <c r="BG124" s="117">
        <f t="shared" ca="1" si="203"/>
        <v>15</v>
      </c>
      <c r="BH124" s="117">
        <f t="shared" ca="1" si="203"/>
        <v>76</v>
      </c>
      <c r="BI124" s="118">
        <f t="shared" ca="1" si="203"/>
        <v>55</v>
      </c>
    </row>
    <row r="125" spans="1:61" ht="13.15" x14ac:dyDescent="0.4">
      <c r="A125" s="116">
        <v>25</v>
      </c>
      <c r="B125" s="119">
        <f ca="1">RANDBETWEEN(1,81)</f>
        <v>10</v>
      </c>
      <c r="C125" s="119">
        <f t="shared" ref="C125:BI125" ca="1" si="204">RANDBETWEEN(1,81)</f>
        <v>23</v>
      </c>
      <c r="D125" s="119">
        <f t="shared" ca="1" si="204"/>
        <v>20</v>
      </c>
      <c r="E125" s="119">
        <f t="shared" ca="1" si="204"/>
        <v>15</v>
      </c>
      <c r="F125" s="119">
        <f t="shared" ca="1" si="204"/>
        <v>54</v>
      </c>
      <c r="G125" s="119">
        <f t="shared" ca="1" si="204"/>
        <v>2</v>
      </c>
      <c r="H125" s="119">
        <f t="shared" ca="1" si="204"/>
        <v>21</v>
      </c>
      <c r="I125" s="119">
        <f t="shared" ca="1" si="204"/>
        <v>51</v>
      </c>
      <c r="J125" s="119">
        <f t="shared" ca="1" si="204"/>
        <v>60</v>
      </c>
      <c r="K125" s="119">
        <f t="shared" ca="1" si="204"/>
        <v>42</v>
      </c>
      <c r="L125" s="119">
        <f t="shared" ca="1" si="204"/>
        <v>29</v>
      </c>
      <c r="M125" s="119">
        <f t="shared" ca="1" si="204"/>
        <v>5</v>
      </c>
      <c r="N125" s="119">
        <f t="shared" ca="1" si="204"/>
        <v>76</v>
      </c>
      <c r="O125" s="119">
        <f t="shared" ca="1" si="204"/>
        <v>80</v>
      </c>
      <c r="P125" s="119">
        <f t="shared" ca="1" si="204"/>
        <v>71</v>
      </c>
      <c r="Q125" s="119">
        <f t="shared" ca="1" si="204"/>
        <v>43</v>
      </c>
      <c r="R125" s="119">
        <f t="shared" ca="1" si="204"/>
        <v>16</v>
      </c>
      <c r="S125" s="119">
        <f t="shared" ca="1" si="204"/>
        <v>77</v>
      </c>
      <c r="T125" s="119">
        <f t="shared" ca="1" si="204"/>
        <v>69</v>
      </c>
      <c r="U125" s="119">
        <f t="shared" ca="1" si="204"/>
        <v>41</v>
      </c>
      <c r="V125" s="119">
        <f t="shared" ca="1" si="204"/>
        <v>61</v>
      </c>
      <c r="W125" s="119">
        <f t="shared" ca="1" si="204"/>
        <v>80</v>
      </c>
      <c r="X125" s="119">
        <f t="shared" ca="1" si="204"/>
        <v>52</v>
      </c>
      <c r="Y125" s="119">
        <f t="shared" ca="1" si="204"/>
        <v>60</v>
      </c>
      <c r="Z125" s="119">
        <f t="shared" ca="1" si="204"/>
        <v>21</v>
      </c>
      <c r="AA125" s="119">
        <f t="shared" ca="1" si="204"/>
        <v>17</v>
      </c>
      <c r="AB125" s="119">
        <f t="shared" ca="1" si="204"/>
        <v>12</v>
      </c>
      <c r="AC125" s="119">
        <f t="shared" ca="1" si="204"/>
        <v>53</v>
      </c>
      <c r="AD125" s="119">
        <f t="shared" ca="1" si="204"/>
        <v>22</v>
      </c>
      <c r="AE125" s="119">
        <f t="shared" ca="1" si="204"/>
        <v>79</v>
      </c>
      <c r="AF125" s="119">
        <f t="shared" ca="1" si="204"/>
        <v>31</v>
      </c>
      <c r="AG125" s="119">
        <f t="shared" ca="1" si="204"/>
        <v>53</v>
      </c>
      <c r="AH125" s="119">
        <f t="shared" ca="1" si="204"/>
        <v>49</v>
      </c>
      <c r="AI125" s="119">
        <f t="shared" ca="1" si="204"/>
        <v>9</v>
      </c>
      <c r="AJ125" s="119">
        <f t="shared" ca="1" si="204"/>
        <v>29</v>
      </c>
      <c r="AK125" s="119">
        <f t="shared" ca="1" si="204"/>
        <v>20</v>
      </c>
      <c r="AL125" s="119">
        <f t="shared" ca="1" si="204"/>
        <v>81</v>
      </c>
      <c r="AM125" s="119">
        <f t="shared" ca="1" si="204"/>
        <v>42</v>
      </c>
      <c r="AN125" s="119">
        <f t="shared" ca="1" si="204"/>
        <v>80</v>
      </c>
      <c r="AO125" s="119">
        <f t="shared" ca="1" si="204"/>
        <v>16</v>
      </c>
      <c r="AP125" s="119">
        <f t="shared" ca="1" si="204"/>
        <v>45</v>
      </c>
      <c r="AQ125" s="119">
        <f t="shared" ca="1" si="204"/>
        <v>47</v>
      </c>
      <c r="AR125" s="119">
        <f t="shared" ca="1" si="204"/>
        <v>46</v>
      </c>
      <c r="AS125" s="119">
        <f t="shared" ca="1" si="204"/>
        <v>55</v>
      </c>
      <c r="AT125" s="119">
        <f t="shared" ca="1" si="204"/>
        <v>72</v>
      </c>
      <c r="AU125" s="119">
        <f t="shared" ca="1" si="204"/>
        <v>73</v>
      </c>
      <c r="AV125" s="119">
        <f t="shared" ca="1" si="204"/>
        <v>75</v>
      </c>
      <c r="AW125" s="119">
        <f t="shared" ca="1" si="204"/>
        <v>2</v>
      </c>
      <c r="AX125" s="119">
        <f t="shared" ca="1" si="204"/>
        <v>49</v>
      </c>
      <c r="AY125" s="119">
        <f t="shared" ca="1" si="204"/>
        <v>77</v>
      </c>
      <c r="AZ125" s="119">
        <f t="shared" ca="1" si="204"/>
        <v>66</v>
      </c>
      <c r="BA125" s="119">
        <f t="shared" ca="1" si="204"/>
        <v>32</v>
      </c>
      <c r="BB125" s="119">
        <f t="shared" ca="1" si="204"/>
        <v>21</v>
      </c>
      <c r="BC125" s="119">
        <f t="shared" ca="1" si="204"/>
        <v>80</v>
      </c>
      <c r="BD125" s="119">
        <f t="shared" ca="1" si="204"/>
        <v>8</v>
      </c>
      <c r="BE125" s="119">
        <f t="shared" ca="1" si="204"/>
        <v>24</v>
      </c>
      <c r="BF125" s="119">
        <f t="shared" ca="1" si="204"/>
        <v>74</v>
      </c>
      <c r="BG125" s="119">
        <f t="shared" ca="1" si="204"/>
        <v>57</v>
      </c>
      <c r="BH125" s="119">
        <f t="shared" ca="1" si="204"/>
        <v>78</v>
      </c>
      <c r="BI125" s="120">
        <f t="shared" ca="1" si="204"/>
        <v>78</v>
      </c>
    </row>
    <row r="126" spans="1:61" ht="13.15" x14ac:dyDescent="0.4">
      <c r="A126" s="116">
        <v>26</v>
      </c>
      <c r="B126" s="117">
        <f ca="1">RANDBETWEEN(1,81-1)</f>
        <v>61</v>
      </c>
      <c r="C126" s="117">
        <f t="shared" ref="C126:BI126" ca="1" si="205">RANDBETWEEN(1,81-1)</f>
        <v>52</v>
      </c>
      <c r="D126" s="117">
        <f t="shared" ca="1" si="205"/>
        <v>66</v>
      </c>
      <c r="E126" s="117">
        <f t="shared" ca="1" si="205"/>
        <v>51</v>
      </c>
      <c r="F126" s="117">
        <f t="shared" ca="1" si="205"/>
        <v>48</v>
      </c>
      <c r="G126" s="117">
        <f t="shared" ca="1" si="205"/>
        <v>24</v>
      </c>
      <c r="H126" s="117">
        <f t="shared" ca="1" si="205"/>
        <v>9</v>
      </c>
      <c r="I126" s="117">
        <f t="shared" ca="1" si="205"/>
        <v>47</v>
      </c>
      <c r="J126" s="117">
        <f t="shared" ca="1" si="205"/>
        <v>46</v>
      </c>
      <c r="K126" s="117">
        <f t="shared" ca="1" si="205"/>
        <v>79</v>
      </c>
      <c r="L126" s="117">
        <f t="shared" ca="1" si="205"/>
        <v>67</v>
      </c>
      <c r="M126" s="117">
        <f t="shared" ca="1" si="205"/>
        <v>42</v>
      </c>
      <c r="N126" s="117">
        <f t="shared" ca="1" si="205"/>
        <v>13</v>
      </c>
      <c r="O126" s="117">
        <f t="shared" ca="1" si="205"/>
        <v>42</v>
      </c>
      <c r="P126" s="117">
        <f t="shared" ca="1" si="205"/>
        <v>70</v>
      </c>
      <c r="Q126" s="117">
        <f t="shared" ca="1" si="205"/>
        <v>70</v>
      </c>
      <c r="R126" s="117">
        <f t="shared" ca="1" si="205"/>
        <v>43</v>
      </c>
      <c r="S126" s="117">
        <f t="shared" ca="1" si="205"/>
        <v>29</v>
      </c>
      <c r="T126" s="117">
        <f t="shared" ca="1" si="205"/>
        <v>47</v>
      </c>
      <c r="U126" s="117">
        <f t="shared" ca="1" si="205"/>
        <v>12</v>
      </c>
      <c r="V126" s="117">
        <f t="shared" ca="1" si="205"/>
        <v>10</v>
      </c>
      <c r="W126" s="117">
        <f t="shared" ca="1" si="205"/>
        <v>8</v>
      </c>
      <c r="X126" s="117">
        <f t="shared" ca="1" si="205"/>
        <v>64</v>
      </c>
      <c r="Y126" s="117">
        <f t="shared" ca="1" si="205"/>
        <v>2</v>
      </c>
      <c r="Z126" s="117">
        <f t="shared" ca="1" si="205"/>
        <v>55</v>
      </c>
      <c r="AA126" s="117">
        <f t="shared" ca="1" si="205"/>
        <v>39</v>
      </c>
      <c r="AB126" s="117">
        <f t="shared" ca="1" si="205"/>
        <v>42</v>
      </c>
      <c r="AC126" s="117">
        <f t="shared" ca="1" si="205"/>
        <v>80</v>
      </c>
      <c r="AD126" s="117">
        <f t="shared" ca="1" si="205"/>
        <v>34</v>
      </c>
      <c r="AE126" s="117">
        <f t="shared" ca="1" si="205"/>
        <v>9</v>
      </c>
      <c r="AF126" s="117">
        <f t="shared" ca="1" si="205"/>
        <v>39</v>
      </c>
      <c r="AG126" s="117">
        <f t="shared" ca="1" si="205"/>
        <v>18</v>
      </c>
      <c r="AH126" s="117">
        <f t="shared" ca="1" si="205"/>
        <v>28</v>
      </c>
      <c r="AI126" s="117">
        <f t="shared" ca="1" si="205"/>
        <v>57</v>
      </c>
      <c r="AJ126" s="117">
        <f t="shared" ca="1" si="205"/>
        <v>69</v>
      </c>
      <c r="AK126" s="117">
        <f t="shared" ca="1" si="205"/>
        <v>58</v>
      </c>
      <c r="AL126" s="117">
        <f t="shared" ca="1" si="205"/>
        <v>20</v>
      </c>
      <c r="AM126" s="117">
        <f t="shared" ca="1" si="205"/>
        <v>48</v>
      </c>
      <c r="AN126" s="117">
        <f t="shared" ca="1" si="205"/>
        <v>16</v>
      </c>
      <c r="AO126" s="117">
        <f t="shared" ca="1" si="205"/>
        <v>39</v>
      </c>
      <c r="AP126" s="117">
        <f t="shared" ca="1" si="205"/>
        <v>41</v>
      </c>
      <c r="AQ126" s="117">
        <f t="shared" ca="1" si="205"/>
        <v>70</v>
      </c>
      <c r="AR126" s="117">
        <f t="shared" ca="1" si="205"/>
        <v>61</v>
      </c>
      <c r="AS126" s="117">
        <f t="shared" ca="1" si="205"/>
        <v>30</v>
      </c>
      <c r="AT126" s="117">
        <f t="shared" ca="1" si="205"/>
        <v>4</v>
      </c>
      <c r="AU126" s="117">
        <f t="shared" ca="1" si="205"/>
        <v>26</v>
      </c>
      <c r="AV126" s="117">
        <f t="shared" ca="1" si="205"/>
        <v>12</v>
      </c>
      <c r="AW126" s="117">
        <f t="shared" ca="1" si="205"/>
        <v>20</v>
      </c>
      <c r="AX126" s="117">
        <f t="shared" ca="1" si="205"/>
        <v>39</v>
      </c>
      <c r="AY126" s="117">
        <f t="shared" ca="1" si="205"/>
        <v>32</v>
      </c>
      <c r="AZ126" s="117">
        <f t="shared" ca="1" si="205"/>
        <v>55</v>
      </c>
      <c r="BA126" s="117">
        <f t="shared" ca="1" si="205"/>
        <v>7</v>
      </c>
      <c r="BB126" s="117">
        <f t="shared" ca="1" si="205"/>
        <v>70</v>
      </c>
      <c r="BC126" s="117">
        <f t="shared" ca="1" si="205"/>
        <v>70</v>
      </c>
      <c r="BD126" s="117">
        <f t="shared" ca="1" si="205"/>
        <v>65</v>
      </c>
      <c r="BE126" s="117">
        <f t="shared" ca="1" si="205"/>
        <v>20</v>
      </c>
      <c r="BF126" s="117">
        <f t="shared" ca="1" si="205"/>
        <v>30</v>
      </c>
      <c r="BG126" s="117">
        <f t="shared" ca="1" si="205"/>
        <v>23</v>
      </c>
      <c r="BH126" s="117">
        <f t="shared" ca="1" si="205"/>
        <v>15</v>
      </c>
      <c r="BI126" s="118">
        <f t="shared" ca="1" si="205"/>
        <v>6</v>
      </c>
    </row>
    <row r="127" spans="1:61" ht="13.15" x14ac:dyDescent="0.4">
      <c r="A127" s="116">
        <v>27</v>
      </c>
      <c r="B127" s="119">
        <f ca="1">RANDBETWEEN(1,81-2)</f>
        <v>28</v>
      </c>
      <c r="C127" s="119">
        <f t="shared" ref="C127:BI127" ca="1" si="206">RANDBETWEEN(1,81-2)</f>
        <v>48</v>
      </c>
      <c r="D127" s="119">
        <f t="shared" ca="1" si="206"/>
        <v>7</v>
      </c>
      <c r="E127" s="119">
        <f t="shared" ca="1" si="206"/>
        <v>13</v>
      </c>
      <c r="F127" s="119">
        <f t="shared" ca="1" si="206"/>
        <v>76</v>
      </c>
      <c r="G127" s="119">
        <f t="shared" ca="1" si="206"/>
        <v>15</v>
      </c>
      <c r="H127" s="119">
        <f t="shared" ca="1" si="206"/>
        <v>61</v>
      </c>
      <c r="I127" s="119">
        <f t="shared" ca="1" si="206"/>
        <v>50</v>
      </c>
      <c r="J127" s="119">
        <f t="shared" ca="1" si="206"/>
        <v>8</v>
      </c>
      <c r="K127" s="119">
        <f t="shared" ca="1" si="206"/>
        <v>77</v>
      </c>
      <c r="L127" s="119">
        <f t="shared" ca="1" si="206"/>
        <v>5</v>
      </c>
      <c r="M127" s="119">
        <f t="shared" ca="1" si="206"/>
        <v>40</v>
      </c>
      <c r="N127" s="119">
        <f t="shared" ca="1" si="206"/>
        <v>49</v>
      </c>
      <c r="O127" s="119">
        <f t="shared" ca="1" si="206"/>
        <v>77</v>
      </c>
      <c r="P127" s="119">
        <f t="shared" ca="1" si="206"/>
        <v>19</v>
      </c>
      <c r="Q127" s="119">
        <f t="shared" ca="1" si="206"/>
        <v>57</v>
      </c>
      <c r="R127" s="119">
        <f t="shared" ca="1" si="206"/>
        <v>38</v>
      </c>
      <c r="S127" s="119">
        <f t="shared" ca="1" si="206"/>
        <v>60</v>
      </c>
      <c r="T127" s="119">
        <f t="shared" ca="1" si="206"/>
        <v>42</v>
      </c>
      <c r="U127" s="119">
        <f t="shared" ca="1" si="206"/>
        <v>48</v>
      </c>
      <c r="V127" s="119">
        <f t="shared" ca="1" si="206"/>
        <v>58</v>
      </c>
      <c r="W127" s="119">
        <f t="shared" ca="1" si="206"/>
        <v>36</v>
      </c>
      <c r="X127" s="119">
        <f t="shared" ca="1" si="206"/>
        <v>42</v>
      </c>
      <c r="Y127" s="119">
        <f t="shared" ca="1" si="206"/>
        <v>16</v>
      </c>
      <c r="Z127" s="119">
        <f t="shared" ca="1" si="206"/>
        <v>33</v>
      </c>
      <c r="AA127" s="119">
        <f t="shared" ca="1" si="206"/>
        <v>62</v>
      </c>
      <c r="AB127" s="119">
        <f t="shared" ca="1" si="206"/>
        <v>30</v>
      </c>
      <c r="AC127" s="119">
        <f t="shared" ca="1" si="206"/>
        <v>1</v>
      </c>
      <c r="AD127" s="119">
        <f t="shared" ca="1" si="206"/>
        <v>21</v>
      </c>
      <c r="AE127" s="119">
        <f t="shared" ca="1" si="206"/>
        <v>69</v>
      </c>
      <c r="AF127" s="119">
        <f t="shared" ca="1" si="206"/>
        <v>53</v>
      </c>
      <c r="AG127" s="119">
        <f t="shared" ca="1" si="206"/>
        <v>9</v>
      </c>
      <c r="AH127" s="119">
        <f t="shared" ca="1" si="206"/>
        <v>53</v>
      </c>
      <c r="AI127" s="119">
        <f t="shared" ca="1" si="206"/>
        <v>65</v>
      </c>
      <c r="AJ127" s="119">
        <f t="shared" ca="1" si="206"/>
        <v>27</v>
      </c>
      <c r="AK127" s="119">
        <f t="shared" ca="1" si="206"/>
        <v>21</v>
      </c>
      <c r="AL127" s="119">
        <f t="shared" ca="1" si="206"/>
        <v>62</v>
      </c>
      <c r="AM127" s="119">
        <f t="shared" ca="1" si="206"/>
        <v>9</v>
      </c>
      <c r="AN127" s="119">
        <f t="shared" ca="1" si="206"/>
        <v>16</v>
      </c>
      <c r="AO127" s="119">
        <f t="shared" ca="1" si="206"/>
        <v>17</v>
      </c>
      <c r="AP127" s="119">
        <f t="shared" ca="1" si="206"/>
        <v>19</v>
      </c>
      <c r="AQ127" s="119">
        <f t="shared" ca="1" si="206"/>
        <v>32</v>
      </c>
      <c r="AR127" s="119">
        <f t="shared" ca="1" si="206"/>
        <v>42</v>
      </c>
      <c r="AS127" s="119">
        <f t="shared" ca="1" si="206"/>
        <v>17</v>
      </c>
      <c r="AT127" s="119">
        <f t="shared" ca="1" si="206"/>
        <v>60</v>
      </c>
      <c r="AU127" s="119">
        <f t="shared" ca="1" si="206"/>
        <v>48</v>
      </c>
      <c r="AV127" s="119">
        <f t="shared" ca="1" si="206"/>
        <v>20</v>
      </c>
      <c r="AW127" s="119">
        <f t="shared" ca="1" si="206"/>
        <v>50</v>
      </c>
      <c r="AX127" s="119">
        <f t="shared" ca="1" si="206"/>
        <v>42</v>
      </c>
      <c r="AY127" s="119">
        <f t="shared" ca="1" si="206"/>
        <v>22</v>
      </c>
      <c r="AZ127" s="119">
        <f t="shared" ca="1" si="206"/>
        <v>16</v>
      </c>
      <c r="BA127" s="119">
        <f t="shared" ca="1" si="206"/>
        <v>42</v>
      </c>
      <c r="BB127" s="119">
        <f t="shared" ca="1" si="206"/>
        <v>50</v>
      </c>
      <c r="BC127" s="119">
        <f t="shared" ca="1" si="206"/>
        <v>7</v>
      </c>
      <c r="BD127" s="119">
        <f t="shared" ca="1" si="206"/>
        <v>73</v>
      </c>
      <c r="BE127" s="119">
        <f t="shared" ca="1" si="206"/>
        <v>78</v>
      </c>
      <c r="BF127" s="119">
        <f t="shared" ca="1" si="206"/>
        <v>31</v>
      </c>
      <c r="BG127" s="119">
        <f t="shared" ca="1" si="206"/>
        <v>78</v>
      </c>
      <c r="BH127" s="119">
        <f t="shared" ca="1" si="206"/>
        <v>37</v>
      </c>
      <c r="BI127" s="120">
        <f t="shared" ca="1" si="206"/>
        <v>17</v>
      </c>
    </row>
    <row r="128" spans="1:61" ht="13.15" x14ac:dyDescent="0.4">
      <c r="A128" s="116">
        <v>28</v>
      </c>
      <c r="B128" s="117">
        <f ca="1">RANDBETWEEN(1,81)</f>
        <v>3</v>
      </c>
      <c r="C128" s="117">
        <f t="shared" ref="C128:BI128" ca="1" si="207">RANDBETWEEN(1,81)</f>
        <v>62</v>
      </c>
      <c r="D128" s="117">
        <f t="shared" ca="1" si="207"/>
        <v>66</v>
      </c>
      <c r="E128" s="117">
        <f t="shared" ca="1" si="207"/>
        <v>6</v>
      </c>
      <c r="F128" s="117">
        <f t="shared" ca="1" si="207"/>
        <v>78</v>
      </c>
      <c r="G128" s="117">
        <f t="shared" ca="1" si="207"/>
        <v>79</v>
      </c>
      <c r="H128" s="117">
        <f t="shared" ca="1" si="207"/>
        <v>47</v>
      </c>
      <c r="I128" s="117">
        <f t="shared" ca="1" si="207"/>
        <v>78</v>
      </c>
      <c r="J128" s="117">
        <f t="shared" ca="1" si="207"/>
        <v>69</v>
      </c>
      <c r="K128" s="117">
        <f t="shared" ca="1" si="207"/>
        <v>62</v>
      </c>
      <c r="L128" s="117">
        <f t="shared" ca="1" si="207"/>
        <v>70</v>
      </c>
      <c r="M128" s="117">
        <f t="shared" ca="1" si="207"/>
        <v>34</v>
      </c>
      <c r="N128" s="117">
        <f t="shared" ca="1" si="207"/>
        <v>67</v>
      </c>
      <c r="O128" s="117">
        <f t="shared" ca="1" si="207"/>
        <v>13</v>
      </c>
      <c r="P128" s="117">
        <f t="shared" ca="1" si="207"/>
        <v>5</v>
      </c>
      <c r="Q128" s="117">
        <f t="shared" ca="1" si="207"/>
        <v>43</v>
      </c>
      <c r="R128" s="117">
        <f t="shared" ca="1" si="207"/>
        <v>48</v>
      </c>
      <c r="S128" s="117">
        <f t="shared" ca="1" si="207"/>
        <v>23</v>
      </c>
      <c r="T128" s="117">
        <f t="shared" ca="1" si="207"/>
        <v>76</v>
      </c>
      <c r="U128" s="117">
        <f t="shared" ca="1" si="207"/>
        <v>15</v>
      </c>
      <c r="V128" s="117">
        <f t="shared" ca="1" si="207"/>
        <v>3</v>
      </c>
      <c r="W128" s="117">
        <f t="shared" ca="1" si="207"/>
        <v>17</v>
      </c>
      <c r="X128" s="117">
        <f t="shared" ca="1" si="207"/>
        <v>49</v>
      </c>
      <c r="Y128" s="117">
        <f t="shared" ca="1" si="207"/>
        <v>40</v>
      </c>
      <c r="Z128" s="117">
        <f t="shared" ca="1" si="207"/>
        <v>52</v>
      </c>
      <c r="AA128" s="117">
        <f t="shared" ca="1" si="207"/>
        <v>65</v>
      </c>
      <c r="AB128" s="117">
        <f t="shared" ca="1" si="207"/>
        <v>43</v>
      </c>
      <c r="AC128" s="117">
        <f t="shared" ca="1" si="207"/>
        <v>37</v>
      </c>
      <c r="AD128" s="117">
        <f t="shared" ca="1" si="207"/>
        <v>49</v>
      </c>
      <c r="AE128" s="117">
        <f t="shared" ca="1" si="207"/>
        <v>19</v>
      </c>
      <c r="AF128" s="117">
        <f t="shared" ca="1" si="207"/>
        <v>46</v>
      </c>
      <c r="AG128" s="117">
        <f t="shared" ca="1" si="207"/>
        <v>20</v>
      </c>
      <c r="AH128" s="117">
        <f t="shared" ca="1" si="207"/>
        <v>56</v>
      </c>
      <c r="AI128" s="117">
        <f t="shared" ca="1" si="207"/>
        <v>80</v>
      </c>
      <c r="AJ128" s="117">
        <f t="shared" ca="1" si="207"/>
        <v>73</v>
      </c>
      <c r="AK128" s="117">
        <f t="shared" ca="1" si="207"/>
        <v>81</v>
      </c>
      <c r="AL128" s="117">
        <f t="shared" ca="1" si="207"/>
        <v>46</v>
      </c>
      <c r="AM128" s="117">
        <f t="shared" ca="1" si="207"/>
        <v>46</v>
      </c>
      <c r="AN128" s="117">
        <f t="shared" ca="1" si="207"/>
        <v>53</v>
      </c>
      <c r="AO128" s="117">
        <f t="shared" ca="1" si="207"/>
        <v>25</v>
      </c>
      <c r="AP128" s="117">
        <f t="shared" ca="1" si="207"/>
        <v>16</v>
      </c>
      <c r="AQ128" s="117">
        <f t="shared" ca="1" si="207"/>
        <v>51</v>
      </c>
      <c r="AR128" s="117">
        <f t="shared" ca="1" si="207"/>
        <v>48</v>
      </c>
      <c r="AS128" s="117">
        <f t="shared" ca="1" si="207"/>
        <v>22</v>
      </c>
      <c r="AT128" s="117">
        <f t="shared" ca="1" si="207"/>
        <v>73</v>
      </c>
      <c r="AU128" s="117">
        <f t="shared" ca="1" si="207"/>
        <v>24</v>
      </c>
      <c r="AV128" s="117">
        <f t="shared" ca="1" si="207"/>
        <v>43</v>
      </c>
      <c r="AW128" s="117">
        <f t="shared" ca="1" si="207"/>
        <v>1</v>
      </c>
      <c r="AX128" s="117">
        <f t="shared" ca="1" si="207"/>
        <v>36</v>
      </c>
      <c r="AY128" s="117">
        <f t="shared" ca="1" si="207"/>
        <v>76</v>
      </c>
      <c r="AZ128" s="117">
        <f t="shared" ca="1" si="207"/>
        <v>63</v>
      </c>
      <c r="BA128" s="117">
        <f t="shared" ca="1" si="207"/>
        <v>68</v>
      </c>
      <c r="BB128" s="117">
        <f t="shared" ca="1" si="207"/>
        <v>77</v>
      </c>
      <c r="BC128" s="117">
        <f t="shared" ca="1" si="207"/>
        <v>11</v>
      </c>
      <c r="BD128" s="117">
        <f t="shared" ca="1" si="207"/>
        <v>56</v>
      </c>
      <c r="BE128" s="117">
        <f t="shared" ca="1" si="207"/>
        <v>5</v>
      </c>
      <c r="BF128" s="117">
        <f t="shared" ca="1" si="207"/>
        <v>74</v>
      </c>
      <c r="BG128" s="117">
        <f t="shared" ca="1" si="207"/>
        <v>32</v>
      </c>
      <c r="BH128" s="117">
        <f t="shared" ca="1" si="207"/>
        <v>56</v>
      </c>
      <c r="BI128" s="118">
        <f t="shared" ca="1" si="207"/>
        <v>41</v>
      </c>
    </row>
    <row r="129" spans="1:61" ht="13.15" x14ac:dyDescent="0.4">
      <c r="A129" s="116">
        <v>29</v>
      </c>
      <c r="B129" s="119">
        <f ca="1">RANDBETWEEN(1,81-1)</f>
        <v>19</v>
      </c>
      <c r="C129" s="119">
        <f t="shared" ref="C129:BI129" ca="1" si="208">RANDBETWEEN(1,81-1)</f>
        <v>45</v>
      </c>
      <c r="D129" s="119">
        <f t="shared" ca="1" si="208"/>
        <v>28</v>
      </c>
      <c r="E129" s="119">
        <f t="shared" ca="1" si="208"/>
        <v>76</v>
      </c>
      <c r="F129" s="119">
        <f t="shared" ca="1" si="208"/>
        <v>79</v>
      </c>
      <c r="G129" s="119">
        <f t="shared" ca="1" si="208"/>
        <v>12</v>
      </c>
      <c r="H129" s="119">
        <f t="shared" ca="1" si="208"/>
        <v>76</v>
      </c>
      <c r="I129" s="119">
        <f t="shared" ca="1" si="208"/>
        <v>76</v>
      </c>
      <c r="J129" s="119">
        <f t="shared" ca="1" si="208"/>
        <v>43</v>
      </c>
      <c r="K129" s="119">
        <f t="shared" ca="1" si="208"/>
        <v>80</v>
      </c>
      <c r="L129" s="119">
        <f t="shared" ca="1" si="208"/>
        <v>40</v>
      </c>
      <c r="M129" s="119">
        <f t="shared" ca="1" si="208"/>
        <v>50</v>
      </c>
      <c r="N129" s="119">
        <f t="shared" ca="1" si="208"/>
        <v>40</v>
      </c>
      <c r="O129" s="119">
        <f t="shared" ca="1" si="208"/>
        <v>47</v>
      </c>
      <c r="P129" s="119">
        <f t="shared" ca="1" si="208"/>
        <v>46</v>
      </c>
      <c r="Q129" s="119">
        <f t="shared" ca="1" si="208"/>
        <v>39</v>
      </c>
      <c r="R129" s="119">
        <f t="shared" ca="1" si="208"/>
        <v>73</v>
      </c>
      <c r="S129" s="119">
        <f t="shared" ca="1" si="208"/>
        <v>52</v>
      </c>
      <c r="T129" s="119">
        <f t="shared" ca="1" si="208"/>
        <v>59</v>
      </c>
      <c r="U129" s="119">
        <f t="shared" ca="1" si="208"/>
        <v>57</v>
      </c>
      <c r="V129" s="119">
        <f t="shared" ca="1" si="208"/>
        <v>71</v>
      </c>
      <c r="W129" s="119">
        <f t="shared" ca="1" si="208"/>
        <v>78</v>
      </c>
      <c r="X129" s="119">
        <f t="shared" ca="1" si="208"/>
        <v>34</v>
      </c>
      <c r="Y129" s="119">
        <f t="shared" ca="1" si="208"/>
        <v>42</v>
      </c>
      <c r="Z129" s="119">
        <f t="shared" ca="1" si="208"/>
        <v>33</v>
      </c>
      <c r="AA129" s="119">
        <f t="shared" ca="1" si="208"/>
        <v>5</v>
      </c>
      <c r="AB129" s="119">
        <f t="shared" ca="1" si="208"/>
        <v>49</v>
      </c>
      <c r="AC129" s="119">
        <f t="shared" ca="1" si="208"/>
        <v>44</v>
      </c>
      <c r="AD129" s="119">
        <f t="shared" ca="1" si="208"/>
        <v>75</v>
      </c>
      <c r="AE129" s="119">
        <f t="shared" ca="1" si="208"/>
        <v>79</v>
      </c>
      <c r="AF129" s="119">
        <f t="shared" ca="1" si="208"/>
        <v>19</v>
      </c>
      <c r="AG129" s="119">
        <f t="shared" ca="1" si="208"/>
        <v>43</v>
      </c>
      <c r="AH129" s="119">
        <f t="shared" ca="1" si="208"/>
        <v>24</v>
      </c>
      <c r="AI129" s="119">
        <f t="shared" ca="1" si="208"/>
        <v>24</v>
      </c>
      <c r="AJ129" s="119">
        <f t="shared" ca="1" si="208"/>
        <v>55</v>
      </c>
      <c r="AK129" s="119">
        <f t="shared" ca="1" si="208"/>
        <v>14</v>
      </c>
      <c r="AL129" s="119">
        <f t="shared" ca="1" si="208"/>
        <v>8</v>
      </c>
      <c r="AM129" s="119">
        <f t="shared" ca="1" si="208"/>
        <v>59</v>
      </c>
      <c r="AN129" s="119">
        <f t="shared" ca="1" si="208"/>
        <v>29</v>
      </c>
      <c r="AO129" s="119">
        <f t="shared" ca="1" si="208"/>
        <v>65</v>
      </c>
      <c r="AP129" s="119">
        <f t="shared" ca="1" si="208"/>
        <v>59</v>
      </c>
      <c r="AQ129" s="119">
        <f t="shared" ca="1" si="208"/>
        <v>74</v>
      </c>
      <c r="AR129" s="119">
        <f t="shared" ca="1" si="208"/>
        <v>78</v>
      </c>
      <c r="AS129" s="119">
        <f t="shared" ca="1" si="208"/>
        <v>22</v>
      </c>
      <c r="AT129" s="119">
        <f t="shared" ca="1" si="208"/>
        <v>60</v>
      </c>
      <c r="AU129" s="119">
        <f t="shared" ca="1" si="208"/>
        <v>61</v>
      </c>
      <c r="AV129" s="119">
        <f t="shared" ca="1" si="208"/>
        <v>5</v>
      </c>
      <c r="AW129" s="119">
        <f t="shared" ca="1" si="208"/>
        <v>43</v>
      </c>
      <c r="AX129" s="119">
        <f t="shared" ca="1" si="208"/>
        <v>20</v>
      </c>
      <c r="AY129" s="119">
        <f t="shared" ca="1" si="208"/>
        <v>51</v>
      </c>
      <c r="AZ129" s="119">
        <f t="shared" ca="1" si="208"/>
        <v>76</v>
      </c>
      <c r="BA129" s="119">
        <f t="shared" ca="1" si="208"/>
        <v>11</v>
      </c>
      <c r="BB129" s="119">
        <f t="shared" ca="1" si="208"/>
        <v>44</v>
      </c>
      <c r="BC129" s="119">
        <f t="shared" ca="1" si="208"/>
        <v>11</v>
      </c>
      <c r="BD129" s="119">
        <f t="shared" ca="1" si="208"/>
        <v>64</v>
      </c>
      <c r="BE129" s="119">
        <f t="shared" ca="1" si="208"/>
        <v>30</v>
      </c>
      <c r="BF129" s="119">
        <f t="shared" ca="1" si="208"/>
        <v>46</v>
      </c>
      <c r="BG129" s="119">
        <f t="shared" ca="1" si="208"/>
        <v>31</v>
      </c>
      <c r="BH129" s="119">
        <f t="shared" ca="1" si="208"/>
        <v>77</v>
      </c>
      <c r="BI129" s="120">
        <f t="shared" ca="1" si="208"/>
        <v>64</v>
      </c>
    </row>
    <row r="130" spans="1:61" ht="13.15" x14ac:dyDescent="0.4">
      <c r="A130" s="116">
        <v>30</v>
      </c>
      <c r="B130" s="117">
        <f ca="1">RANDBETWEEN(1,81-2)</f>
        <v>79</v>
      </c>
      <c r="C130" s="117">
        <f t="shared" ref="C130:BI130" ca="1" si="209">RANDBETWEEN(1,81-2)</f>
        <v>9</v>
      </c>
      <c r="D130" s="117">
        <f t="shared" ca="1" si="209"/>
        <v>9</v>
      </c>
      <c r="E130" s="117">
        <f t="shared" ca="1" si="209"/>
        <v>55</v>
      </c>
      <c r="F130" s="117">
        <f t="shared" ca="1" si="209"/>
        <v>57</v>
      </c>
      <c r="G130" s="117">
        <f t="shared" ca="1" si="209"/>
        <v>46</v>
      </c>
      <c r="H130" s="117">
        <f t="shared" ca="1" si="209"/>
        <v>4</v>
      </c>
      <c r="I130" s="117">
        <f t="shared" ca="1" si="209"/>
        <v>56</v>
      </c>
      <c r="J130" s="117">
        <f t="shared" ca="1" si="209"/>
        <v>79</v>
      </c>
      <c r="K130" s="117">
        <f t="shared" ca="1" si="209"/>
        <v>28</v>
      </c>
      <c r="L130" s="117">
        <f t="shared" ca="1" si="209"/>
        <v>52</v>
      </c>
      <c r="M130" s="117">
        <f t="shared" ca="1" si="209"/>
        <v>10</v>
      </c>
      <c r="N130" s="117">
        <f t="shared" ca="1" si="209"/>
        <v>26</v>
      </c>
      <c r="O130" s="117">
        <f t="shared" ca="1" si="209"/>
        <v>14</v>
      </c>
      <c r="P130" s="117">
        <f t="shared" ca="1" si="209"/>
        <v>40</v>
      </c>
      <c r="Q130" s="117">
        <f t="shared" ca="1" si="209"/>
        <v>34</v>
      </c>
      <c r="R130" s="117">
        <f t="shared" ca="1" si="209"/>
        <v>66</v>
      </c>
      <c r="S130" s="117">
        <f t="shared" ca="1" si="209"/>
        <v>74</v>
      </c>
      <c r="T130" s="117">
        <f t="shared" ca="1" si="209"/>
        <v>5</v>
      </c>
      <c r="U130" s="117">
        <f t="shared" ca="1" si="209"/>
        <v>79</v>
      </c>
      <c r="V130" s="117">
        <f t="shared" ca="1" si="209"/>
        <v>39</v>
      </c>
      <c r="W130" s="117">
        <f t="shared" ca="1" si="209"/>
        <v>34</v>
      </c>
      <c r="X130" s="117">
        <f t="shared" ca="1" si="209"/>
        <v>36</v>
      </c>
      <c r="Y130" s="117">
        <f t="shared" ca="1" si="209"/>
        <v>39</v>
      </c>
      <c r="Z130" s="117">
        <f t="shared" ca="1" si="209"/>
        <v>22</v>
      </c>
      <c r="AA130" s="117">
        <f t="shared" ca="1" si="209"/>
        <v>75</v>
      </c>
      <c r="AB130" s="117">
        <f t="shared" ca="1" si="209"/>
        <v>8</v>
      </c>
      <c r="AC130" s="117">
        <f t="shared" ca="1" si="209"/>
        <v>24</v>
      </c>
      <c r="AD130" s="117">
        <f t="shared" ca="1" si="209"/>
        <v>45</v>
      </c>
      <c r="AE130" s="117">
        <f t="shared" ca="1" si="209"/>
        <v>41</v>
      </c>
      <c r="AF130" s="117">
        <f t="shared" ca="1" si="209"/>
        <v>59</v>
      </c>
      <c r="AG130" s="117">
        <f t="shared" ca="1" si="209"/>
        <v>10</v>
      </c>
      <c r="AH130" s="117">
        <f t="shared" ca="1" si="209"/>
        <v>46</v>
      </c>
      <c r="AI130" s="117">
        <f t="shared" ca="1" si="209"/>
        <v>72</v>
      </c>
      <c r="AJ130" s="117">
        <f t="shared" ca="1" si="209"/>
        <v>35</v>
      </c>
      <c r="AK130" s="117">
        <f t="shared" ca="1" si="209"/>
        <v>60</v>
      </c>
      <c r="AL130" s="117">
        <f t="shared" ca="1" si="209"/>
        <v>20</v>
      </c>
      <c r="AM130" s="117">
        <f t="shared" ca="1" si="209"/>
        <v>47</v>
      </c>
      <c r="AN130" s="117">
        <f t="shared" ca="1" si="209"/>
        <v>22</v>
      </c>
      <c r="AO130" s="117">
        <f t="shared" ca="1" si="209"/>
        <v>24</v>
      </c>
      <c r="AP130" s="117">
        <f t="shared" ca="1" si="209"/>
        <v>68</v>
      </c>
      <c r="AQ130" s="117">
        <f t="shared" ca="1" si="209"/>
        <v>69</v>
      </c>
      <c r="AR130" s="117">
        <f t="shared" ca="1" si="209"/>
        <v>8</v>
      </c>
      <c r="AS130" s="117">
        <f t="shared" ca="1" si="209"/>
        <v>72</v>
      </c>
      <c r="AT130" s="117">
        <f t="shared" ca="1" si="209"/>
        <v>14</v>
      </c>
      <c r="AU130" s="117">
        <f t="shared" ca="1" si="209"/>
        <v>34</v>
      </c>
      <c r="AV130" s="117">
        <f t="shared" ca="1" si="209"/>
        <v>25</v>
      </c>
      <c r="AW130" s="117">
        <f t="shared" ca="1" si="209"/>
        <v>31</v>
      </c>
      <c r="AX130" s="117">
        <f t="shared" ca="1" si="209"/>
        <v>75</v>
      </c>
      <c r="AY130" s="117">
        <f t="shared" ca="1" si="209"/>
        <v>1</v>
      </c>
      <c r="AZ130" s="117">
        <f t="shared" ca="1" si="209"/>
        <v>18</v>
      </c>
      <c r="BA130" s="117">
        <f t="shared" ca="1" si="209"/>
        <v>36</v>
      </c>
      <c r="BB130" s="117">
        <f t="shared" ca="1" si="209"/>
        <v>77</v>
      </c>
      <c r="BC130" s="117">
        <f t="shared" ca="1" si="209"/>
        <v>7</v>
      </c>
      <c r="BD130" s="117">
        <f t="shared" ca="1" si="209"/>
        <v>22</v>
      </c>
      <c r="BE130" s="117">
        <f t="shared" ca="1" si="209"/>
        <v>58</v>
      </c>
      <c r="BF130" s="117">
        <f t="shared" ca="1" si="209"/>
        <v>43</v>
      </c>
      <c r="BG130" s="117">
        <f t="shared" ca="1" si="209"/>
        <v>63</v>
      </c>
      <c r="BH130" s="117">
        <f t="shared" ca="1" si="209"/>
        <v>15</v>
      </c>
      <c r="BI130" s="118">
        <f t="shared" ca="1" si="209"/>
        <v>57</v>
      </c>
    </row>
    <row r="131" spans="1:61" ht="13.15" x14ac:dyDescent="0.4">
      <c r="A131" s="116">
        <v>31</v>
      </c>
      <c r="B131" s="119">
        <f ca="1">RANDBETWEEN(1,81)</f>
        <v>4</v>
      </c>
      <c r="C131" s="119">
        <f t="shared" ref="C131:BI131" ca="1" si="210">RANDBETWEEN(1,81)</f>
        <v>19</v>
      </c>
      <c r="D131" s="119">
        <f t="shared" ca="1" si="210"/>
        <v>55</v>
      </c>
      <c r="E131" s="119">
        <f t="shared" ca="1" si="210"/>
        <v>42</v>
      </c>
      <c r="F131" s="119">
        <f t="shared" ca="1" si="210"/>
        <v>27</v>
      </c>
      <c r="G131" s="119">
        <f t="shared" ca="1" si="210"/>
        <v>4</v>
      </c>
      <c r="H131" s="119">
        <f t="shared" ca="1" si="210"/>
        <v>72</v>
      </c>
      <c r="I131" s="119">
        <f t="shared" ca="1" si="210"/>
        <v>73</v>
      </c>
      <c r="J131" s="119">
        <f t="shared" ca="1" si="210"/>
        <v>39</v>
      </c>
      <c r="K131" s="119">
        <f t="shared" ca="1" si="210"/>
        <v>19</v>
      </c>
      <c r="L131" s="119">
        <f t="shared" ca="1" si="210"/>
        <v>28</v>
      </c>
      <c r="M131" s="119">
        <f t="shared" ca="1" si="210"/>
        <v>42</v>
      </c>
      <c r="N131" s="119">
        <f t="shared" ca="1" si="210"/>
        <v>14</v>
      </c>
      <c r="O131" s="119">
        <f t="shared" ca="1" si="210"/>
        <v>79</v>
      </c>
      <c r="P131" s="119">
        <f t="shared" ca="1" si="210"/>
        <v>70</v>
      </c>
      <c r="Q131" s="119">
        <f t="shared" ca="1" si="210"/>
        <v>66</v>
      </c>
      <c r="R131" s="119">
        <f t="shared" ca="1" si="210"/>
        <v>61</v>
      </c>
      <c r="S131" s="119">
        <f t="shared" ca="1" si="210"/>
        <v>56</v>
      </c>
      <c r="T131" s="119">
        <f t="shared" ca="1" si="210"/>
        <v>10</v>
      </c>
      <c r="U131" s="119">
        <f t="shared" ca="1" si="210"/>
        <v>39</v>
      </c>
      <c r="V131" s="119">
        <f t="shared" ca="1" si="210"/>
        <v>11</v>
      </c>
      <c r="W131" s="119">
        <f t="shared" ca="1" si="210"/>
        <v>62</v>
      </c>
      <c r="X131" s="119">
        <f t="shared" ca="1" si="210"/>
        <v>74</v>
      </c>
      <c r="Y131" s="119">
        <f t="shared" ca="1" si="210"/>
        <v>70</v>
      </c>
      <c r="Z131" s="119">
        <f t="shared" ca="1" si="210"/>
        <v>61</v>
      </c>
      <c r="AA131" s="119">
        <f t="shared" ca="1" si="210"/>
        <v>38</v>
      </c>
      <c r="AB131" s="119">
        <f t="shared" ca="1" si="210"/>
        <v>24</v>
      </c>
      <c r="AC131" s="119">
        <f t="shared" ca="1" si="210"/>
        <v>49</v>
      </c>
      <c r="AD131" s="119">
        <f t="shared" ca="1" si="210"/>
        <v>72</v>
      </c>
      <c r="AE131" s="119">
        <f t="shared" ca="1" si="210"/>
        <v>75</v>
      </c>
      <c r="AF131" s="119">
        <f t="shared" ca="1" si="210"/>
        <v>44</v>
      </c>
      <c r="AG131" s="119">
        <f t="shared" ca="1" si="210"/>
        <v>45</v>
      </c>
      <c r="AH131" s="119">
        <f t="shared" ca="1" si="210"/>
        <v>55</v>
      </c>
      <c r="AI131" s="119">
        <f t="shared" ca="1" si="210"/>
        <v>62</v>
      </c>
      <c r="AJ131" s="119">
        <f t="shared" ca="1" si="210"/>
        <v>37</v>
      </c>
      <c r="AK131" s="119">
        <f t="shared" ca="1" si="210"/>
        <v>72</v>
      </c>
      <c r="AL131" s="119">
        <f t="shared" ca="1" si="210"/>
        <v>1</v>
      </c>
      <c r="AM131" s="119">
        <f t="shared" ca="1" si="210"/>
        <v>71</v>
      </c>
      <c r="AN131" s="119">
        <f t="shared" ca="1" si="210"/>
        <v>41</v>
      </c>
      <c r="AO131" s="119">
        <f t="shared" ca="1" si="210"/>
        <v>63</v>
      </c>
      <c r="AP131" s="119">
        <f t="shared" ca="1" si="210"/>
        <v>36</v>
      </c>
      <c r="AQ131" s="119">
        <f t="shared" ca="1" si="210"/>
        <v>64</v>
      </c>
      <c r="AR131" s="119">
        <f t="shared" ca="1" si="210"/>
        <v>73</v>
      </c>
      <c r="AS131" s="119">
        <f t="shared" ca="1" si="210"/>
        <v>23</v>
      </c>
      <c r="AT131" s="119">
        <f t="shared" ca="1" si="210"/>
        <v>72</v>
      </c>
      <c r="AU131" s="119">
        <f t="shared" ca="1" si="210"/>
        <v>62</v>
      </c>
      <c r="AV131" s="119">
        <f t="shared" ca="1" si="210"/>
        <v>48</v>
      </c>
      <c r="AW131" s="119">
        <f t="shared" ca="1" si="210"/>
        <v>21</v>
      </c>
      <c r="AX131" s="119">
        <f t="shared" ca="1" si="210"/>
        <v>79</v>
      </c>
      <c r="AY131" s="119">
        <f t="shared" ca="1" si="210"/>
        <v>22</v>
      </c>
      <c r="AZ131" s="119">
        <f t="shared" ca="1" si="210"/>
        <v>79</v>
      </c>
      <c r="BA131" s="119">
        <f t="shared" ca="1" si="210"/>
        <v>19</v>
      </c>
      <c r="BB131" s="119">
        <f t="shared" ca="1" si="210"/>
        <v>52</v>
      </c>
      <c r="BC131" s="119">
        <f t="shared" ca="1" si="210"/>
        <v>7</v>
      </c>
      <c r="BD131" s="119">
        <f t="shared" ca="1" si="210"/>
        <v>18</v>
      </c>
      <c r="BE131" s="119">
        <f t="shared" ca="1" si="210"/>
        <v>68</v>
      </c>
      <c r="BF131" s="119">
        <f t="shared" ca="1" si="210"/>
        <v>9</v>
      </c>
      <c r="BG131" s="119">
        <f t="shared" ca="1" si="210"/>
        <v>30</v>
      </c>
      <c r="BH131" s="119">
        <f t="shared" ca="1" si="210"/>
        <v>57</v>
      </c>
      <c r="BI131" s="120">
        <f t="shared" ca="1" si="210"/>
        <v>20</v>
      </c>
    </row>
    <row r="132" spans="1:61" ht="13.15" x14ac:dyDescent="0.4">
      <c r="A132" s="116">
        <v>32</v>
      </c>
      <c r="B132" s="117">
        <f ca="1">RANDBETWEEN(1,81-1)</f>
        <v>35</v>
      </c>
      <c r="C132" s="117">
        <f t="shared" ref="C132:BI132" ca="1" si="211">RANDBETWEEN(1,81-1)</f>
        <v>4</v>
      </c>
      <c r="D132" s="117">
        <f t="shared" ca="1" si="211"/>
        <v>61</v>
      </c>
      <c r="E132" s="117">
        <f t="shared" ca="1" si="211"/>
        <v>20</v>
      </c>
      <c r="F132" s="117">
        <f t="shared" ca="1" si="211"/>
        <v>4</v>
      </c>
      <c r="G132" s="117">
        <f t="shared" ca="1" si="211"/>
        <v>57</v>
      </c>
      <c r="H132" s="117">
        <f t="shared" ca="1" si="211"/>
        <v>38</v>
      </c>
      <c r="I132" s="117">
        <f t="shared" ca="1" si="211"/>
        <v>2</v>
      </c>
      <c r="J132" s="117">
        <f t="shared" ca="1" si="211"/>
        <v>42</v>
      </c>
      <c r="K132" s="117">
        <f t="shared" ca="1" si="211"/>
        <v>60</v>
      </c>
      <c r="L132" s="117">
        <f t="shared" ca="1" si="211"/>
        <v>15</v>
      </c>
      <c r="M132" s="117">
        <f t="shared" ca="1" si="211"/>
        <v>11</v>
      </c>
      <c r="N132" s="117">
        <f t="shared" ca="1" si="211"/>
        <v>58</v>
      </c>
      <c r="O132" s="117">
        <f t="shared" ca="1" si="211"/>
        <v>57</v>
      </c>
      <c r="P132" s="117">
        <f t="shared" ca="1" si="211"/>
        <v>54</v>
      </c>
      <c r="Q132" s="117">
        <f t="shared" ca="1" si="211"/>
        <v>44</v>
      </c>
      <c r="R132" s="117">
        <f t="shared" ca="1" si="211"/>
        <v>39</v>
      </c>
      <c r="S132" s="117">
        <f t="shared" ca="1" si="211"/>
        <v>28</v>
      </c>
      <c r="T132" s="117">
        <f t="shared" ca="1" si="211"/>
        <v>17</v>
      </c>
      <c r="U132" s="117">
        <f t="shared" ca="1" si="211"/>
        <v>11</v>
      </c>
      <c r="V132" s="117">
        <f t="shared" ca="1" si="211"/>
        <v>21</v>
      </c>
      <c r="W132" s="117">
        <f t="shared" ca="1" si="211"/>
        <v>32</v>
      </c>
      <c r="X132" s="117">
        <f t="shared" ca="1" si="211"/>
        <v>61</v>
      </c>
      <c r="Y132" s="117">
        <f t="shared" ca="1" si="211"/>
        <v>61</v>
      </c>
      <c r="Z132" s="117">
        <f t="shared" ca="1" si="211"/>
        <v>26</v>
      </c>
      <c r="AA132" s="117">
        <f t="shared" ca="1" si="211"/>
        <v>10</v>
      </c>
      <c r="AB132" s="117">
        <f t="shared" ca="1" si="211"/>
        <v>2</v>
      </c>
      <c r="AC132" s="117">
        <f t="shared" ca="1" si="211"/>
        <v>16</v>
      </c>
      <c r="AD132" s="117">
        <f t="shared" ca="1" si="211"/>
        <v>15</v>
      </c>
      <c r="AE132" s="117">
        <f t="shared" ca="1" si="211"/>
        <v>45</v>
      </c>
      <c r="AF132" s="117">
        <f t="shared" ca="1" si="211"/>
        <v>71</v>
      </c>
      <c r="AG132" s="117">
        <f t="shared" ca="1" si="211"/>
        <v>73</v>
      </c>
      <c r="AH132" s="117">
        <f t="shared" ca="1" si="211"/>
        <v>80</v>
      </c>
      <c r="AI132" s="117">
        <f t="shared" ca="1" si="211"/>
        <v>22</v>
      </c>
      <c r="AJ132" s="117">
        <f t="shared" ca="1" si="211"/>
        <v>40</v>
      </c>
      <c r="AK132" s="117">
        <f t="shared" ca="1" si="211"/>
        <v>23</v>
      </c>
      <c r="AL132" s="117">
        <f t="shared" ca="1" si="211"/>
        <v>20</v>
      </c>
      <c r="AM132" s="117">
        <f t="shared" ca="1" si="211"/>
        <v>35</v>
      </c>
      <c r="AN132" s="117">
        <f t="shared" ca="1" si="211"/>
        <v>61</v>
      </c>
      <c r="AO132" s="117">
        <f t="shared" ca="1" si="211"/>
        <v>60</v>
      </c>
      <c r="AP132" s="117">
        <f t="shared" ca="1" si="211"/>
        <v>14</v>
      </c>
      <c r="AQ132" s="117">
        <f t="shared" ca="1" si="211"/>
        <v>35</v>
      </c>
      <c r="AR132" s="117">
        <f t="shared" ca="1" si="211"/>
        <v>32</v>
      </c>
      <c r="AS132" s="117">
        <f t="shared" ca="1" si="211"/>
        <v>41</v>
      </c>
      <c r="AT132" s="117">
        <f t="shared" ca="1" si="211"/>
        <v>28</v>
      </c>
      <c r="AU132" s="117">
        <f t="shared" ca="1" si="211"/>
        <v>31</v>
      </c>
      <c r="AV132" s="117">
        <f t="shared" ca="1" si="211"/>
        <v>37</v>
      </c>
      <c r="AW132" s="117">
        <f t="shared" ca="1" si="211"/>
        <v>31</v>
      </c>
      <c r="AX132" s="117">
        <f t="shared" ca="1" si="211"/>
        <v>21</v>
      </c>
      <c r="AY132" s="117">
        <f t="shared" ca="1" si="211"/>
        <v>65</v>
      </c>
      <c r="AZ132" s="117">
        <f t="shared" ca="1" si="211"/>
        <v>7</v>
      </c>
      <c r="BA132" s="117">
        <f t="shared" ca="1" si="211"/>
        <v>68</v>
      </c>
      <c r="BB132" s="117">
        <f t="shared" ca="1" si="211"/>
        <v>25</v>
      </c>
      <c r="BC132" s="117">
        <f t="shared" ca="1" si="211"/>
        <v>42</v>
      </c>
      <c r="BD132" s="117">
        <f t="shared" ca="1" si="211"/>
        <v>53</v>
      </c>
      <c r="BE132" s="117">
        <f t="shared" ca="1" si="211"/>
        <v>44</v>
      </c>
      <c r="BF132" s="117">
        <f t="shared" ca="1" si="211"/>
        <v>73</v>
      </c>
      <c r="BG132" s="117">
        <f t="shared" ca="1" si="211"/>
        <v>22</v>
      </c>
      <c r="BH132" s="117">
        <f t="shared" ca="1" si="211"/>
        <v>10</v>
      </c>
      <c r="BI132" s="118">
        <f t="shared" ca="1" si="211"/>
        <v>26</v>
      </c>
    </row>
    <row r="133" spans="1:61" ht="13.15" x14ac:dyDescent="0.4">
      <c r="A133" s="116">
        <v>33</v>
      </c>
      <c r="B133" s="119">
        <f ca="1">RANDBETWEEN(1,81-2)</f>
        <v>76</v>
      </c>
      <c r="C133" s="119">
        <f t="shared" ref="C133:BI133" ca="1" si="212">RANDBETWEEN(1,81-2)</f>
        <v>69</v>
      </c>
      <c r="D133" s="119">
        <f t="shared" ca="1" si="212"/>
        <v>7</v>
      </c>
      <c r="E133" s="119">
        <f t="shared" ca="1" si="212"/>
        <v>77</v>
      </c>
      <c r="F133" s="119">
        <f t="shared" ca="1" si="212"/>
        <v>23</v>
      </c>
      <c r="G133" s="119">
        <f t="shared" ca="1" si="212"/>
        <v>71</v>
      </c>
      <c r="H133" s="119">
        <f t="shared" ca="1" si="212"/>
        <v>53</v>
      </c>
      <c r="I133" s="119">
        <f t="shared" ca="1" si="212"/>
        <v>23</v>
      </c>
      <c r="J133" s="119">
        <f t="shared" ca="1" si="212"/>
        <v>7</v>
      </c>
      <c r="K133" s="119">
        <f t="shared" ca="1" si="212"/>
        <v>79</v>
      </c>
      <c r="L133" s="119">
        <f t="shared" ca="1" si="212"/>
        <v>2</v>
      </c>
      <c r="M133" s="119">
        <f t="shared" ca="1" si="212"/>
        <v>25</v>
      </c>
      <c r="N133" s="119">
        <f t="shared" ca="1" si="212"/>
        <v>3</v>
      </c>
      <c r="O133" s="119">
        <f t="shared" ca="1" si="212"/>
        <v>26</v>
      </c>
      <c r="P133" s="119">
        <f t="shared" ca="1" si="212"/>
        <v>78</v>
      </c>
      <c r="Q133" s="119">
        <f t="shared" ca="1" si="212"/>
        <v>40</v>
      </c>
      <c r="R133" s="119">
        <f t="shared" ca="1" si="212"/>
        <v>16</v>
      </c>
      <c r="S133" s="119">
        <f t="shared" ca="1" si="212"/>
        <v>62</v>
      </c>
      <c r="T133" s="119">
        <f t="shared" ca="1" si="212"/>
        <v>16</v>
      </c>
      <c r="U133" s="119">
        <f t="shared" ca="1" si="212"/>
        <v>69</v>
      </c>
      <c r="V133" s="119">
        <f t="shared" ca="1" si="212"/>
        <v>50</v>
      </c>
      <c r="W133" s="119">
        <f t="shared" ca="1" si="212"/>
        <v>1</v>
      </c>
      <c r="X133" s="119">
        <f t="shared" ca="1" si="212"/>
        <v>36</v>
      </c>
      <c r="Y133" s="119">
        <f t="shared" ca="1" si="212"/>
        <v>67</v>
      </c>
      <c r="Z133" s="119">
        <f t="shared" ca="1" si="212"/>
        <v>11</v>
      </c>
      <c r="AA133" s="119">
        <f t="shared" ca="1" si="212"/>
        <v>57</v>
      </c>
      <c r="AB133" s="119">
        <f t="shared" ca="1" si="212"/>
        <v>39</v>
      </c>
      <c r="AC133" s="119">
        <f t="shared" ca="1" si="212"/>
        <v>17</v>
      </c>
      <c r="AD133" s="119">
        <f t="shared" ca="1" si="212"/>
        <v>24</v>
      </c>
      <c r="AE133" s="119">
        <f t="shared" ca="1" si="212"/>
        <v>41</v>
      </c>
      <c r="AF133" s="119">
        <f t="shared" ca="1" si="212"/>
        <v>28</v>
      </c>
      <c r="AG133" s="119">
        <f t="shared" ca="1" si="212"/>
        <v>70</v>
      </c>
      <c r="AH133" s="119">
        <f t="shared" ca="1" si="212"/>
        <v>68</v>
      </c>
      <c r="AI133" s="119">
        <f t="shared" ca="1" si="212"/>
        <v>23</v>
      </c>
      <c r="AJ133" s="119">
        <f t="shared" ca="1" si="212"/>
        <v>27</v>
      </c>
      <c r="AK133" s="119">
        <f t="shared" ca="1" si="212"/>
        <v>58</v>
      </c>
      <c r="AL133" s="119">
        <f t="shared" ca="1" si="212"/>
        <v>66</v>
      </c>
      <c r="AM133" s="119">
        <f t="shared" ca="1" si="212"/>
        <v>59</v>
      </c>
      <c r="AN133" s="119">
        <f t="shared" ca="1" si="212"/>
        <v>36</v>
      </c>
      <c r="AO133" s="119">
        <f t="shared" ca="1" si="212"/>
        <v>28</v>
      </c>
      <c r="AP133" s="119">
        <f t="shared" ca="1" si="212"/>
        <v>59</v>
      </c>
      <c r="AQ133" s="119">
        <f t="shared" ca="1" si="212"/>
        <v>53</v>
      </c>
      <c r="AR133" s="119">
        <f t="shared" ca="1" si="212"/>
        <v>52</v>
      </c>
      <c r="AS133" s="119">
        <f t="shared" ca="1" si="212"/>
        <v>57</v>
      </c>
      <c r="AT133" s="119">
        <f t="shared" ca="1" si="212"/>
        <v>68</v>
      </c>
      <c r="AU133" s="119">
        <f t="shared" ca="1" si="212"/>
        <v>35</v>
      </c>
      <c r="AV133" s="119">
        <f t="shared" ca="1" si="212"/>
        <v>41</v>
      </c>
      <c r="AW133" s="119">
        <f t="shared" ca="1" si="212"/>
        <v>64</v>
      </c>
      <c r="AX133" s="119">
        <f t="shared" ca="1" si="212"/>
        <v>28</v>
      </c>
      <c r="AY133" s="119">
        <f t="shared" ca="1" si="212"/>
        <v>49</v>
      </c>
      <c r="AZ133" s="119">
        <f t="shared" ca="1" si="212"/>
        <v>63</v>
      </c>
      <c r="BA133" s="119">
        <f t="shared" ca="1" si="212"/>
        <v>73</v>
      </c>
      <c r="BB133" s="119">
        <f t="shared" ca="1" si="212"/>
        <v>2</v>
      </c>
      <c r="BC133" s="119">
        <f t="shared" ca="1" si="212"/>
        <v>30</v>
      </c>
      <c r="BD133" s="119">
        <f t="shared" ca="1" si="212"/>
        <v>41</v>
      </c>
      <c r="BE133" s="119">
        <f t="shared" ca="1" si="212"/>
        <v>66</v>
      </c>
      <c r="BF133" s="119">
        <f t="shared" ca="1" si="212"/>
        <v>24</v>
      </c>
      <c r="BG133" s="119">
        <f t="shared" ca="1" si="212"/>
        <v>50</v>
      </c>
      <c r="BH133" s="119">
        <f t="shared" ca="1" si="212"/>
        <v>73</v>
      </c>
      <c r="BI133" s="120">
        <f t="shared" ca="1" si="212"/>
        <v>69</v>
      </c>
    </row>
    <row r="134" spans="1:61" ht="13.15" x14ac:dyDescent="0.4">
      <c r="A134" s="116">
        <v>34</v>
      </c>
      <c r="B134" s="117">
        <f ca="1">RANDBETWEEN(1,81)</f>
        <v>50</v>
      </c>
      <c r="C134" s="117">
        <f t="shared" ref="C134:BI134" ca="1" si="213">RANDBETWEEN(1,81)</f>
        <v>47</v>
      </c>
      <c r="D134" s="117">
        <f t="shared" ca="1" si="213"/>
        <v>49</v>
      </c>
      <c r="E134" s="117">
        <f t="shared" ca="1" si="213"/>
        <v>80</v>
      </c>
      <c r="F134" s="117">
        <f t="shared" ca="1" si="213"/>
        <v>13</v>
      </c>
      <c r="G134" s="117">
        <f t="shared" ca="1" si="213"/>
        <v>47</v>
      </c>
      <c r="H134" s="117">
        <f t="shared" ca="1" si="213"/>
        <v>22</v>
      </c>
      <c r="I134" s="117">
        <f t="shared" ca="1" si="213"/>
        <v>49</v>
      </c>
      <c r="J134" s="117">
        <f t="shared" ca="1" si="213"/>
        <v>24</v>
      </c>
      <c r="K134" s="117">
        <f t="shared" ca="1" si="213"/>
        <v>5</v>
      </c>
      <c r="L134" s="117">
        <f t="shared" ca="1" si="213"/>
        <v>64</v>
      </c>
      <c r="M134" s="117">
        <f t="shared" ca="1" si="213"/>
        <v>66</v>
      </c>
      <c r="N134" s="117">
        <f t="shared" ca="1" si="213"/>
        <v>42</v>
      </c>
      <c r="O134" s="117">
        <f t="shared" ca="1" si="213"/>
        <v>28</v>
      </c>
      <c r="P134" s="117">
        <f t="shared" ca="1" si="213"/>
        <v>65</v>
      </c>
      <c r="Q134" s="117">
        <f t="shared" ca="1" si="213"/>
        <v>4</v>
      </c>
      <c r="R134" s="117">
        <f t="shared" ca="1" si="213"/>
        <v>22</v>
      </c>
      <c r="S134" s="117">
        <f t="shared" ca="1" si="213"/>
        <v>59</v>
      </c>
      <c r="T134" s="117">
        <f t="shared" ca="1" si="213"/>
        <v>47</v>
      </c>
      <c r="U134" s="117">
        <f t="shared" ca="1" si="213"/>
        <v>20</v>
      </c>
      <c r="V134" s="117">
        <f t="shared" ca="1" si="213"/>
        <v>80</v>
      </c>
      <c r="W134" s="117">
        <f t="shared" ca="1" si="213"/>
        <v>11</v>
      </c>
      <c r="X134" s="117">
        <f t="shared" ca="1" si="213"/>
        <v>47</v>
      </c>
      <c r="Y134" s="117">
        <f t="shared" ca="1" si="213"/>
        <v>19</v>
      </c>
      <c r="Z134" s="117">
        <f t="shared" ca="1" si="213"/>
        <v>78</v>
      </c>
      <c r="AA134" s="117">
        <f t="shared" ca="1" si="213"/>
        <v>41</v>
      </c>
      <c r="AB134" s="117">
        <f t="shared" ca="1" si="213"/>
        <v>12</v>
      </c>
      <c r="AC134" s="117">
        <f t="shared" ca="1" si="213"/>
        <v>2</v>
      </c>
      <c r="AD134" s="117">
        <f t="shared" ca="1" si="213"/>
        <v>2</v>
      </c>
      <c r="AE134" s="117">
        <f t="shared" ca="1" si="213"/>
        <v>6</v>
      </c>
      <c r="AF134" s="117">
        <f t="shared" ca="1" si="213"/>
        <v>47</v>
      </c>
      <c r="AG134" s="117">
        <f t="shared" ca="1" si="213"/>
        <v>17</v>
      </c>
      <c r="AH134" s="117">
        <f t="shared" ca="1" si="213"/>
        <v>56</v>
      </c>
      <c r="AI134" s="117">
        <f t="shared" ca="1" si="213"/>
        <v>78</v>
      </c>
      <c r="AJ134" s="117">
        <f t="shared" ca="1" si="213"/>
        <v>76</v>
      </c>
      <c r="AK134" s="117">
        <f t="shared" ca="1" si="213"/>
        <v>10</v>
      </c>
      <c r="AL134" s="117">
        <f t="shared" ca="1" si="213"/>
        <v>73</v>
      </c>
      <c r="AM134" s="117">
        <f t="shared" ca="1" si="213"/>
        <v>57</v>
      </c>
      <c r="AN134" s="117">
        <f t="shared" ca="1" si="213"/>
        <v>32</v>
      </c>
      <c r="AO134" s="117">
        <f t="shared" ca="1" si="213"/>
        <v>59</v>
      </c>
      <c r="AP134" s="117">
        <f t="shared" ca="1" si="213"/>
        <v>59</v>
      </c>
      <c r="AQ134" s="117">
        <f t="shared" ca="1" si="213"/>
        <v>31</v>
      </c>
      <c r="AR134" s="117">
        <f t="shared" ca="1" si="213"/>
        <v>49</v>
      </c>
      <c r="AS134" s="117">
        <f t="shared" ca="1" si="213"/>
        <v>55</v>
      </c>
      <c r="AT134" s="117">
        <f t="shared" ca="1" si="213"/>
        <v>36</v>
      </c>
      <c r="AU134" s="117">
        <f t="shared" ca="1" si="213"/>
        <v>78</v>
      </c>
      <c r="AV134" s="117">
        <f t="shared" ca="1" si="213"/>
        <v>21</v>
      </c>
      <c r="AW134" s="117">
        <f t="shared" ca="1" si="213"/>
        <v>15</v>
      </c>
      <c r="AX134" s="117">
        <f t="shared" ca="1" si="213"/>
        <v>37</v>
      </c>
      <c r="AY134" s="117">
        <f t="shared" ca="1" si="213"/>
        <v>42</v>
      </c>
      <c r="AZ134" s="117">
        <f t="shared" ca="1" si="213"/>
        <v>76</v>
      </c>
      <c r="BA134" s="117">
        <f t="shared" ca="1" si="213"/>
        <v>1</v>
      </c>
      <c r="BB134" s="117">
        <f t="shared" ca="1" si="213"/>
        <v>40</v>
      </c>
      <c r="BC134" s="117">
        <f t="shared" ca="1" si="213"/>
        <v>42</v>
      </c>
      <c r="BD134" s="117">
        <f t="shared" ca="1" si="213"/>
        <v>4</v>
      </c>
      <c r="BE134" s="117">
        <f t="shared" ca="1" si="213"/>
        <v>34</v>
      </c>
      <c r="BF134" s="117">
        <f t="shared" ca="1" si="213"/>
        <v>27</v>
      </c>
      <c r="BG134" s="117">
        <f t="shared" ca="1" si="213"/>
        <v>70</v>
      </c>
      <c r="BH134" s="117">
        <f t="shared" ca="1" si="213"/>
        <v>80</v>
      </c>
      <c r="BI134" s="118">
        <f t="shared" ca="1" si="213"/>
        <v>51</v>
      </c>
    </row>
    <row r="135" spans="1:61" ht="13.15" x14ac:dyDescent="0.4">
      <c r="A135" s="116">
        <v>35</v>
      </c>
      <c r="B135" s="119">
        <f ca="1">RANDBETWEEN(1,81-1)</f>
        <v>51</v>
      </c>
      <c r="C135" s="119">
        <f t="shared" ref="C135:BI135" ca="1" si="214">RANDBETWEEN(1,81-1)</f>
        <v>69</v>
      </c>
      <c r="D135" s="119">
        <f t="shared" ca="1" si="214"/>
        <v>49</v>
      </c>
      <c r="E135" s="119">
        <f t="shared" ca="1" si="214"/>
        <v>57</v>
      </c>
      <c r="F135" s="119">
        <f t="shared" ca="1" si="214"/>
        <v>61</v>
      </c>
      <c r="G135" s="119">
        <f t="shared" ca="1" si="214"/>
        <v>55</v>
      </c>
      <c r="H135" s="119">
        <f t="shared" ca="1" si="214"/>
        <v>32</v>
      </c>
      <c r="I135" s="119">
        <f t="shared" ca="1" si="214"/>
        <v>71</v>
      </c>
      <c r="J135" s="119">
        <f t="shared" ca="1" si="214"/>
        <v>64</v>
      </c>
      <c r="K135" s="119">
        <f t="shared" ca="1" si="214"/>
        <v>34</v>
      </c>
      <c r="L135" s="119">
        <f t="shared" ca="1" si="214"/>
        <v>5</v>
      </c>
      <c r="M135" s="119">
        <f t="shared" ca="1" si="214"/>
        <v>35</v>
      </c>
      <c r="N135" s="119">
        <f t="shared" ca="1" si="214"/>
        <v>78</v>
      </c>
      <c r="O135" s="119">
        <f t="shared" ca="1" si="214"/>
        <v>11</v>
      </c>
      <c r="P135" s="119">
        <f t="shared" ca="1" si="214"/>
        <v>73</v>
      </c>
      <c r="Q135" s="119">
        <f t="shared" ca="1" si="214"/>
        <v>37</v>
      </c>
      <c r="R135" s="119">
        <f t="shared" ca="1" si="214"/>
        <v>75</v>
      </c>
      <c r="S135" s="119">
        <f t="shared" ca="1" si="214"/>
        <v>77</v>
      </c>
      <c r="T135" s="119">
        <f t="shared" ca="1" si="214"/>
        <v>71</v>
      </c>
      <c r="U135" s="119">
        <f t="shared" ca="1" si="214"/>
        <v>69</v>
      </c>
      <c r="V135" s="119">
        <f t="shared" ca="1" si="214"/>
        <v>20</v>
      </c>
      <c r="W135" s="119">
        <f t="shared" ca="1" si="214"/>
        <v>36</v>
      </c>
      <c r="X135" s="119">
        <f t="shared" ca="1" si="214"/>
        <v>31</v>
      </c>
      <c r="Y135" s="119">
        <f t="shared" ca="1" si="214"/>
        <v>22</v>
      </c>
      <c r="Z135" s="119">
        <f t="shared" ca="1" si="214"/>
        <v>17</v>
      </c>
      <c r="AA135" s="119">
        <f t="shared" ca="1" si="214"/>
        <v>49</v>
      </c>
      <c r="AB135" s="119">
        <f t="shared" ca="1" si="214"/>
        <v>5</v>
      </c>
      <c r="AC135" s="119">
        <f t="shared" ca="1" si="214"/>
        <v>65</v>
      </c>
      <c r="AD135" s="119">
        <f t="shared" ca="1" si="214"/>
        <v>79</v>
      </c>
      <c r="AE135" s="119">
        <f t="shared" ca="1" si="214"/>
        <v>39</v>
      </c>
      <c r="AF135" s="119">
        <f t="shared" ca="1" si="214"/>
        <v>26</v>
      </c>
      <c r="AG135" s="119">
        <f t="shared" ca="1" si="214"/>
        <v>59</v>
      </c>
      <c r="AH135" s="119">
        <f t="shared" ca="1" si="214"/>
        <v>65</v>
      </c>
      <c r="AI135" s="119">
        <f t="shared" ca="1" si="214"/>
        <v>66</v>
      </c>
      <c r="AJ135" s="119">
        <f t="shared" ca="1" si="214"/>
        <v>17</v>
      </c>
      <c r="AK135" s="119">
        <f t="shared" ca="1" si="214"/>
        <v>13</v>
      </c>
      <c r="AL135" s="119">
        <f t="shared" ca="1" si="214"/>
        <v>62</v>
      </c>
      <c r="AM135" s="119">
        <f t="shared" ca="1" si="214"/>
        <v>31</v>
      </c>
      <c r="AN135" s="119">
        <f t="shared" ca="1" si="214"/>
        <v>74</v>
      </c>
      <c r="AO135" s="119">
        <f t="shared" ca="1" si="214"/>
        <v>79</v>
      </c>
      <c r="AP135" s="119">
        <f t="shared" ca="1" si="214"/>
        <v>48</v>
      </c>
      <c r="AQ135" s="119">
        <f t="shared" ca="1" si="214"/>
        <v>3</v>
      </c>
      <c r="AR135" s="119">
        <f t="shared" ca="1" si="214"/>
        <v>34</v>
      </c>
      <c r="AS135" s="119">
        <f t="shared" ca="1" si="214"/>
        <v>42</v>
      </c>
      <c r="AT135" s="119">
        <f t="shared" ca="1" si="214"/>
        <v>23</v>
      </c>
      <c r="AU135" s="119">
        <f t="shared" ca="1" si="214"/>
        <v>75</v>
      </c>
      <c r="AV135" s="119">
        <f t="shared" ca="1" si="214"/>
        <v>76</v>
      </c>
      <c r="AW135" s="119">
        <f t="shared" ca="1" si="214"/>
        <v>47</v>
      </c>
      <c r="AX135" s="119">
        <f t="shared" ca="1" si="214"/>
        <v>72</v>
      </c>
      <c r="AY135" s="119">
        <f t="shared" ca="1" si="214"/>
        <v>76</v>
      </c>
      <c r="AZ135" s="119">
        <f t="shared" ca="1" si="214"/>
        <v>19</v>
      </c>
      <c r="BA135" s="119">
        <f t="shared" ca="1" si="214"/>
        <v>5</v>
      </c>
      <c r="BB135" s="119">
        <f t="shared" ca="1" si="214"/>
        <v>69</v>
      </c>
      <c r="BC135" s="119">
        <f t="shared" ca="1" si="214"/>
        <v>37</v>
      </c>
      <c r="BD135" s="119">
        <f t="shared" ca="1" si="214"/>
        <v>15</v>
      </c>
      <c r="BE135" s="119">
        <f t="shared" ca="1" si="214"/>
        <v>55</v>
      </c>
      <c r="BF135" s="119">
        <f t="shared" ca="1" si="214"/>
        <v>29</v>
      </c>
      <c r="BG135" s="119">
        <f t="shared" ca="1" si="214"/>
        <v>20</v>
      </c>
      <c r="BH135" s="119">
        <f t="shared" ca="1" si="214"/>
        <v>74</v>
      </c>
      <c r="BI135" s="120">
        <f t="shared" ca="1" si="214"/>
        <v>43</v>
      </c>
    </row>
    <row r="136" spans="1:61" ht="13.15" x14ac:dyDescent="0.4">
      <c r="A136" s="116">
        <v>36</v>
      </c>
      <c r="B136" s="117">
        <f ca="1">RANDBETWEEN(1,81-2)</f>
        <v>70</v>
      </c>
      <c r="C136" s="117">
        <f t="shared" ref="C136:BI136" ca="1" si="215">RANDBETWEEN(1,81-2)</f>
        <v>31</v>
      </c>
      <c r="D136" s="117">
        <f t="shared" ca="1" si="215"/>
        <v>53</v>
      </c>
      <c r="E136" s="117">
        <f t="shared" ca="1" si="215"/>
        <v>58</v>
      </c>
      <c r="F136" s="117">
        <f t="shared" ca="1" si="215"/>
        <v>7</v>
      </c>
      <c r="G136" s="117">
        <f t="shared" ca="1" si="215"/>
        <v>5</v>
      </c>
      <c r="H136" s="117">
        <f t="shared" ca="1" si="215"/>
        <v>5</v>
      </c>
      <c r="I136" s="117">
        <f t="shared" ca="1" si="215"/>
        <v>73</v>
      </c>
      <c r="J136" s="117">
        <f t="shared" ca="1" si="215"/>
        <v>77</v>
      </c>
      <c r="K136" s="117">
        <f t="shared" ca="1" si="215"/>
        <v>66</v>
      </c>
      <c r="L136" s="117">
        <f t="shared" ca="1" si="215"/>
        <v>14</v>
      </c>
      <c r="M136" s="117">
        <f t="shared" ca="1" si="215"/>
        <v>4</v>
      </c>
      <c r="N136" s="117">
        <f t="shared" ca="1" si="215"/>
        <v>1</v>
      </c>
      <c r="O136" s="117">
        <f t="shared" ca="1" si="215"/>
        <v>17</v>
      </c>
      <c r="P136" s="117">
        <f t="shared" ca="1" si="215"/>
        <v>15</v>
      </c>
      <c r="Q136" s="117">
        <f t="shared" ca="1" si="215"/>
        <v>66</v>
      </c>
      <c r="R136" s="117">
        <f t="shared" ca="1" si="215"/>
        <v>64</v>
      </c>
      <c r="S136" s="117">
        <f t="shared" ca="1" si="215"/>
        <v>60</v>
      </c>
      <c r="T136" s="117">
        <f t="shared" ca="1" si="215"/>
        <v>67</v>
      </c>
      <c r="U136" s="117">
        <f t="shared" ca="1" si="215"/>
        <v>28</v>
      </c>
      <c r="V136" s="117">
        <f t="shared" ca="1" si="215"/>
        <v>24</v>
      </c>
      <c r="W136" s="117">
        <f t="shared" ca="1" si="215"/>
        <v>22</v>
      </c>
      <c r="X136" s="117">
        <f t="shared" ca="1" si="215"/>
        <v>5</v>
      </c>
      <c r="Y136" s="117">
        <f t="shared" ca="1" si="215"/>
        <v>46</v>
      </c>
      <c r="Z136" s="117">
        <f t="shared" ca="1" si="215"/>
        <v>36</v>
      </c>
      <c r="AA136" s="117">
        <f t="shared" ca="1" si="215"/>
        <v>23</v>
      </c>
      <c r="AB136" s="117">
        <f t="shared" ca="1" si="215"/>
        <v>60</v>
      </c>
      <c r="AC136" s="117">
        <f t="shared" ca="1" si="215"/>
        <v>28</v>
      </c>
      <c r="AD136" s="117">
        <f t="shared" ca="1" si="215"/>
        <v>5</v>
      </c>
      <c r="AE136" s="117">
        <f t="shared" ca="1" si="215"/>
        <v>72</v>
      </c>
      <c r="AF136" s="117">
        <f t="shared" ca="1" si="215"/>
        <v>24</v>
      </c>
      <c r="AG136" s="117">
        <f t="shared" ca="1" si="215"/>
        <v>63</v>
      </c>
      <c r="AH136" s="117">
        <f t="shared" ca="1" si="215"/>
        <v>37</v>
      </c>
      <c r="AI136" s="117">
        <f t="shared" ca="1" si="215"/>
        <v>16</v>
      </c>
      <c r="AJ136" s="117">
        <f t="shared" ca="1" si="215"/>
        <v>8</v>
      </c>
      <c r="AK136" s="117">
        <f t="shared" ca="1" si="215"/>
        <v>4</v>
      </c>
      <c r="AL136" s="117">
        <f t="shared" ca="1" si="215"/>
        <v>22</v>
      </c>
      <c r="AM136" s="117">
        <f t="shared" ca="1" si="215"/>
        <v>37</v>
      </c>
      <c r="AN136" s="117">
        <f t="shared" ca="1" si="215"/>
        <v>59</v>
      </c>
      <c r="AO136" s="117">
        <f t="shared" ca="1" si="215"/>
        <v>38</v>
      </c>
      <c r="AP136" s="117">
        <f t="shared" ca="1" si="215"/>
        <v>8</v>
      </c>
      <c r="AQ136" s="117">
        <f t="shared" ca="1" si="215"/>
        <v>17</v>
      </c>
      <c r="AR136" s="117">
        <f t="shared" ca="1" si="215"/>
        <v>75</v>
      </c>
      <c r="AS136" s="117">
        <f t="shared" ca="1" si="215"/>
        <v>49</v>
      </c>
      <c r="AT136" s="117">
        <f t="shared" ca="1" si="215"/>
        <v>59</v>
      </c>
      <c r="AU136" s="117">
        <f t="shared" ca="1" si="215"/>
        <v>63</v>
      </c>
      <c r="AV136" s="117">
        <f t="shared" ca="1" si="215"/>
        <v>3</v>
      </c>
      <c r="AW136" s="117">
        <f t="shared" ca="1" si="215"/>
        <v>19</v>
      </c>
      <c r="AX136" s="117">
        <f t="shared" ca="1" si="215"/>
        <v>14</v>
      </c>
      <c r="AY136" s="117">
        <f t="shared" ca="1" si="215"/>
        <v>10</v>
      </c>
      <c r="AZ136" s="117">
        <f t="shared" ca="1" si="215"/>
        <v>3</v>
      </c>
      <c r="BA136" s="117">
        <f t="shared" ca="1" si="215"/>
        <v>37</v>
      </c>
      <c r="BB136" s="117">
        <f t="shared" ca="1" si="215"/>
        <v>76</v>
      </c>
      <c r="BC136" s="117">
        <f t="shared" ca="1" si="215"/>
        <v>55</v>
      </c>
      <c r="BD136" s="117">
        <f t="shared" ca="1" si="215"/>
        <v>61</v>
      </c>
      <c r="BE136" s="117">
        <f t="shared" ca="1" si="215"/>
        <v>15</v>
      </c>
      <c r="BF136" s="117">
        <f t="shared" ca="1" si="215"/>
        <v>49</v>
      </c>
      <c r="BG136" s="117">
        <f t="shared" ca="1" si="215"/>
        <v>10</v>
      </c>
      <c r="BH136" s="117">
        <f t="shared" ca="1" si="215"/>
        <v>35</v>
      </c>
      <c r="BI136" s="118">
        <f t="shared" ca="1" si="215"/>
        <v>16</v>
      </c>
    </row>
    <row r="137" spans="1:61" ht="13.15" x14ac:dyDescent="0.4">
      <c r="A137" s="116">
        <v>37</v>
      </c>
      <c r="B137" s="119">
        <f ca="1">RANDBETWEEN(1,81)</f>
        <v>36</v>
      </c>
      <c r="C137" s="119">
        <f t="shared" ref="C137:BI137" ca="1" si="216">RANDBETWEEN(1,81)</f>
        <v>60</v>
      </c>
      <c r="D137" s="119">
        <f t="shared" ca="1" si="216"/>
        <v>80</v>
      </c>
      <c r="E137" s="119">
        <f t="shared" ca="1" si="216"/>
        <v>43</v>
      </c>
      <c r="F137" s="119">
        <f t="shared" ca="1" si="216"/>
        <v>14</v>
      </c>
      <c r="G137" s="119">
        <f t="shared" ca="1" si="216"/>
        <v>75</v>
      </c>
      <c r="H137" s="119">
        <f t="shared" ca="1" si="216"/>
        <v>49</v>
      </c>
      <c r="I137" s="119">
        <f t="shared" ca="1" si="216"/>
        <v>66</v>
      </c>
      <c r="J137" s="119">
        <f t="shared" ca="1" si="216"/>
        <v>55</v>
      </c>
      <c r="K137" s="119">
        <f t="shared" ca="1" si="216"/>
        <v>21</v>
      </c>
      <c r="L137" s="119">
        <f t="shared" ca="1" si="216"/>
        <v>22</v>
      </c>
      <c r="M137" s="119">
        <f t="shared" ca="1" si="216"/>
        <v>46</v>
      </c>
      <c r="N137" s="119">
        <f t="shared" ca="1" si="216"/>
        <v>22</v>
      </c>
      <c r="O137" s="119">
        <f t="shared" ca="1" si="216"/>
        <v>6</v>
      </c>
      <c r="P137" s="119">
        <f t="shared" ca="1" si="216"/>
        <v>59</v>
      </c>
      <c r="Q137" s="119">
        <f t="shared" ca="1" si="216"/>
        <v>76</v>
      </c>
      <c r="R137" s="119">
        <f t="shared" ca="1" si="216"/>
        <v>3</v>
      </c>
      <c r="S137" s="119">
        <f t="shared" ca="1" si="216"/>
        <v>14</v>
      </c>
      <c r="T137" s="119">
        <f t="shared" ca="1" si="216"/>
        <v>15</v>
      </c>
      <c r="U137" s="119">
        <f t="shared" ca="1" si="216"/>
        <v>38</v>
      </c>
      <c r="V137" s="119">
        <f t="shared" ca="1" si="216"/>
        <v>52</v>
      </c>
      <c r="W137" s="119">
        <f t="shared" ca="1" si="216"/>
        <v>44</v>
      </c>
      <c r="X137" s="119">
        <f t="shared" ca="1" si="216"/>
        <v>70</v>
      </c>
      <c r="Y137" s="119">
        <f t="shared" ca="1" si="216"/>
        <v>53</v>
      </c>
      <c r="Z137" s="119">
        <f t="shared" ca="1" si="216"/>
        <v>36</v>
      </c>
      <c r="AA137" s="119">
        <f t="shared" ca="1" si="216"/>
        <v>5</v>
      </c>
      <c r="AB137" s="119">
        <f t="shared" ca="1" si="216"/>
        <v>21</v>
      </c>
      <c r="AC137" s="119">
        <f t="shared" ca="1" si="216"/>
        <v>66</v>
      </c>
      <c r="AD137" s="119">
        <f t="shared" ca="1" si="216"/>
        <v>61</v>
      </c>
      <c r="AE137" s="119">
        <f t="shared" ca="1" si="216"/>
        <v>55</v>
      </c>
      <c r="AF137" s="119">
        <f t="shared" ca="1" si="216"/>
        <v>24</v>
      </c>
      <c r="AG137" s="119">
        <f t="shared" ca="1" si="216"/>
        <v>14</v>
      </c>
      <c r="AH137" s="119">
        <f t="shared" ca="1" si="216"/>
        <v>22</v>
      </c>
      <c r="AI137" s="119">
        <f t="shared" ca="1" si="216"/>
        <v>29</v>
      </c>
      <c r="AJ137" s="119">
        <f t="shared" ca="1" si="216"/>
        <v>71</v>
      </c>
      <c r="AK137" s="119">
        <f t="shared" ca="1" si="216"/>
        <v>10</v>
      </c>
      <c r="AL137" s="119">
        <f t="shared" ca="1" si="216"/>
        <v>63</v>
      </c>
      <c r="AM137" s="119">
        <f t="shared" ca="1" si="216"/>
        <v>18</v>
      </c>
      <c r="AN137" s="119">
        <f t="shared" ca="1" si="216"/>
        <v>55</v>
      </c>
      <c r="AO137" s="119">
        <f t="shared" ca="1" si="216"/>
        <v>64</v>
      </c>
      <c r="AP137" s="119">
        <f t="shared" ca="1" si="216"/>
        <v>66</v>
      </c>
      <c r="AQ137" s="119">
        <f t="shared" ca="1" si="216"/>
        <v>30</v>
      </c>
      <c r="AR137" s="119">
        <f t="shared" ca="1" si="216"/>
        <v>41</v>
      </c>
      <c r="AS137" s="119">
        <f t="shared" ca="1" si="216"/>
        <v>28</v>
      </c>
      <c r="AT137" s="119">
        <f t="shared" ca="1" si="216"/>
        <v>39</v>
      </c>
      <c r="AU137" s="119">
        <f t="shared" ca="1" si="216"/>
        <v>72</v>
      </c>
      <c r="AV137" s="119">
        <f t="shared" ca="1" si="216"/>
        <v>57</v>
      </c>
      <c r="AW137" s="119">
        <f t="shared" ca="1" si="216"/>
        <v>72</v>
      </c>
      <c r="AX137" s="119">
        <f t="shared" ca="1" si="216"/>
        <v>12</v>
      </c>
      <c r="AY137" s="119">
        <f t="shared" ca="1" si="216"/>
        <v>66</v>
      </c>
      <c r="AZ137" s="119">
        <f t="shared" ca="1" si="216"/>
        <v>26</v>
      </c>
      <c r="BA137" s="119">
        <f t="shared" ca="1" si="216"/>
        <v>47</v>
      </c>
      <c r="BB137" s="119">
        <f t="shared" ca="1" si="216"/>
        <v>43</v>
      </c>
      <c r="BC137" s="119">
        <f t="shared" ca="1" si="216"/>
        <v>10</v>
      </c>
      <c r="BD137" s="119">
        <f t="shared" ca="1" si="216"/>
        <v>6</v>
      </c>
      <c r="BE137" s="119">
        <f t="shared" ca="1" si="216"/>
        <v>33</v>
      </c>
      <c r="BF137" s="119">
        <f t="shared" ca="1" si="216"/>
        <v>52</v>
      </c>
      <c r="BG137" s="119">
        <f t="shared" ca="1" si="216"/>
        <v>45</v>
      </c>
      <c r="BH137" s="119">
        <f t="shared" ca="1" si="216"/>
        <v>14</v>
      </c>
      <c r="BI137" s="120">
        <f t="shared" ca="1" si="216"/>
        <v>53</v>
      </c>
    </row>
    <row r="138" spans="1:61" ht="13.15" x14ac:dyDescent="0.4">
      <c r="A138" s="116">
        <v>38</v>
      </c>
      <c r="B138" s="117">
        <f ca="1">RANDBETWEEN(1,81-1)</f>
        <v>40</v>
      </c>
      <c r="C138" s="117">
        <f t="shared" ref="C138:BI138" ca="1" si="217">RANDBETWEEN(1,81-1)</f>
        <v>35</v>
      </c>
      <c r="D138" s="117">
        <f t="shared" ca="1" si="217"/>
        <v>6</v>
      </c>
      <c r="E138" s="117">
        <f t="shared" ca="1" si="217"/>
        <v>78</v>
      </c>
      <c r="F138" s="117">
        <f t="shared" ca="1" si="217"/>
        <v>15</v>
      </c>
      <c r="G138" s="117">
        <f t="shared" ca="1" si="217"/>
        <v>41</v>
      </c>
      <c r="H138" s="117">
        <f t="shared" ca="1" si="217"/>
        <v>38</v>
      </c>
      <c r="I138" s="117">
        <f t="shared" ca="1" si="217"/>
        <v>40</v>
      </c>
      <c r="J138" s="117">
        <f t="shared" ca="1" si="217"/>
        <v>50</v>
      </c>
      <c r="K138" s="117">
        <f t="shared" ca="1" si="217"/>
        <v>15</v>
      </c>
      <c r="L138" s="117">
        <f t="shared" ca="1" si="217"/>
        <v>35</v>
      </c>
      <c r="M138" s="117">
        <f t="shared" ca="1" si="217"/>
        <v>61</v>
      </c>
      <c r="N138" s="117">
        <f t="shared" ca="1" si="217"/>
        <v>73</v>
      </c>
      <c r="O138" s="117">
        <f t="shared" ca="1" si="217"/>
        <v>56</v>
      </c>
      <c r="P138" s="117">
        <f t="shared" ca="1" si="217"/>
        <v>31</v>
      </c>
      <c r="Q138" s="117">
        <f t="shared" ca="1" si="217"/>
        <v>52</v>
      </c>
      <c r="R138" s="117">
        <f t="shared" ca="1" si="217"/>
        <v>47</v>
      </c>
      <c r="S138" s="117">
        <f t="shared" ca="1" si="217"/>
        <v>60</v>
      </c>
      <c r="T138" s="117">
        <f t="shared" ca="1" si="217"/>
        <v>73</v>
      </c>
      <c r="U138" s="117">
        <f t="shared" ca="1" si="217"/>
        <v>19</v>
      </c>
      <c r="V138" s="117">
        <f t="shared" ca="1" si="217"/>
        <v>39</v>
      </c>
      <c r="W138" s="117">
        <f t="shared" ca="1" si="217"/>
        <v>17</v>
      </c>
      <c r="X138" s="117">
        <f t="shared" ca="1" si="217"/>
        <v>76</v>
      </c>
      <c r="Y138" s="117">
        <f t="shared" ca="1" si="217"/>
        <v>39</v>
      </c>
      <c r="Z138" s="117">
        <f t="shared" ca="1" si="217"/>
        <v>72</v>
      </c>
      <c r="AA138" s="117">
        <f t="shared" ca="1" si="217"/>
        <v>23</v>
      </c>
      <c r="AB138" s="117">
        <f t="shared" ca="1" si="217"/>
        <v>15</v>
      </c>
      <c r="AC138" s="117">
        <f t="shared" ca="1" si="217"/>
        <v>76</v>
      </c>
      <c r="AD138" s="117">
        <f t="shared" ca="1" si="217"/>
        <v>36</v>
      </c>
      <c r="AE138" s="117">
        <f t="shared" ca="1" si="217"/>
        <v>33</v>
      </c>
      <c r="AF138" s="117">
        <f t="shared" ca="1" si="217"/>
        <v>79</v>
      </c>
      <c r="AG138" s="117">
        <f t="shared" ca="1" si="217"/>
        <v>39</v>
      </c>
      <c r="AH138" s="117">
        <f t="shared" ca="1" si="217"/>
        <v>45</v>
      </c>
      <c r="AI138" s="117">
        <f t="shared" ca="1" si="217"/>
        <v>46</v>
      </c>
      <c r="AJ138" s="117">
        <f t="shared" ca="1" si="217"/>
        <v>14</v>
      </c>
      <c r="AK138" s="117">
        <f t="shared" ca="1" si="217"/>
        <v>40</v>
      </c>
      <c r="AL138" s="117">
        <f t="shared" ca="1" si="217"/>
        <v>48</v>
      </c>
      <c r="AM138" s="117">
        <f t="shared" ca="1" si="217"/>
        <v>25</v>
      </c>
      <c r="AN138" s="117">
        <f t="shared" ca="1" si="217"/>
        <v>80</v>
      </c>
      <c r="AO138" s="117">
        <f t="shared" ca="1" si="217"/>
        <v>44</v>
      </c>
      <c r="AP138" s="117">
        <f t="shared" ca="1" si="217"/>
        <v>55</v>
      </c>
      <c r="AQ138" s="117">
        <f t="shared" ca="1" si="217"/>
        <v>9</v>
      </c>
      <c r="AR138" s="117">
        <f t="shared" ca="1" si="217"/>
        <v>7</v>
      </c>
      <c r="AS138" s="117">
        <f t="shared" ca="1" si="217"/>
        <v>47</v>
      </c>
      <c r="AT138" s="117">
        <f t="shared" ca="1" si="217"/>
        <v>30</v>
      </c>
      <c r="AU138" s="117">
        <f t="shared" ca="1" si="217"/>
        <v>47</v>
      </c>
      <c r="AV138" s="117">
        <f t="shared" ca="1" si="217"/>
        <v>57</v>
      </c>
      <c r="AW138" s="117">
        <f t="shared" ca="1" si="217"/>
        <v>78</v>
      </c>
      <c r="AX138" s="117">
        <f t="shared" ca="1" si="217"/>
        <v>2</v>
      </c>
      <c r="AY138" s="117">
        <f t="shared" ca="1" si="217"/>
        <v>60</v>
      </c>
      <c r="AZ138" s="117">
        <f t="shared" ca="1" si="217"/>
        <v>65</v>
      </c>
      <c r="BA138" s="117">
        <f t="shared" ca="1" si="217"/>
        <v>45</v>
      </c>
      <c r="BB138" s="117">
        <f t="shared" ca="1" si="217"/>
        <v>38</v>
      </c>
      <c r="BC138" s="117">
        <f t="shared" ca="1" si="217"/>
        <v>73</v>
      </c>
      <c r="BD138" s="117">
        <f t="shared" ca="1" si="217"/>
        <v>49</v>
      </c>
      <c r="BE138" s="117">
        <f t="shared" ca="1" si="217"/>
        <v>32</v>
      </c>
      <c r="BF138" s="117">
        <f t="shared" ca="1" si="217"/>
        <v>39</v>
      </c>
      <c r="BG138" s="117">
        <f t="shared" ca="1" si="217"/>
        <v>55</v>
      </c>
      <c r="BH138" s="117">
        <f t="shared" ca="1" si="217"/>
        <v>61</v>
      </c>
      <c r="BI138" s="118">
        <f t="shared" ca="1" si="217"/>
        <v>33</v>
      </c>
    </row>
    <row r="139" spans="1:61" ht="13.15" x14ac:dyDescent="0.4">
      <c r="A139" s="116">
        <v>39</v>
      </c>
      <c r="B139" s="119">
        <f ca="1">RANDBETWEEN(1,81-2)</f>
        <v>43</v>
      </c>
      <c r="C139" s="119">
        <f t="shared" ref="C139:BI139" ca="1" si="218">RANDBETWEEN(1,81-2)</f>
        <v>24</v>
      </c>
      <c r="D139" s="119">
        <f t="shared" ca="1" si="218"/>
        <v>22</v>
      </c>
      <c r="E139" s="119">
        <f t="shared" ca="1" si="218"/>
        <v>30</v>
      </c>
      <c r="F139" s="119">
        <f t="shared" ca="1" si="218"/>
        <v>67</v>
      </c>
      <c r="G139" s="119">
        <f t="shared" ca="1" si="218"/>
        <v>68</v>
      </c>
      <c r="H139" s="119">
        <f t="shared" ca="1" si="218"/>
        <v>25</v>
      </c>
      <c r="I139" s="119">
        <f t="shared" ca="1" si="218"/>
        <v>77</v>
      </c>
      <c r="J139" s="119">
        <f t="shared" ca="1" si="218"/>
        <v>75</v>
      </c>
      <c r="K139" s="119">
        <f t="shared" ca="1" si="218"/>
        <v>68</v>
      </c>
      <c r="L139" s="119">
        <f t="shared" ca="1" si="218"/>
        <v>39</v>
      </c>
      <c r="M139" s="119">
        <f t="shared" ca="1" si="218"/>
        <v>28</v>
      </c>
      <c r="N139" s="119">
        <f t="shared" ca="1" si="218"/>
        <v>26</v>
      </c>
      <c r="O139" s="119">
        <f t="shared" ca="1" si="218"/>
        <v>43</v>
      </c>
      <c r="P139" s="119">
        <f t="shared" ca="1" si="218"/>
        <v>34</v>
      </c>
      <c r="Q139" s="119">
        <f t="shared" ca="1" si="218"/>
        <v>71</v>
      </c>
      <c r="R139" s="119">
        <f t="shared" ca="1" si="218"/>
        <v>19</v>
      </c>
      <c r="S139" s="119">
        <f t="shared" ca="1" si="218"/>
        <v>72</v>
      </c>
      <c r="T139" s="119">
        <f t="shared" ca="1" si="218"/>
        <v>6</v>
      </c>
      <c r="U139" s="119">
        <f t="shared" ca="1" si="218"/>
        <v>9</v>
      </c>
      <c r="V139" s="119">
        <f t="shared" ca="1" si="218"/>
        <v>36</v>
      </c>
      <c r="W139" s="119">
        <f t="shared" ca="1" si="218"/>
        <v>24</v>
      </c>
      <c r="X139" s="119">
        <f t="shared" ca="1" si="218"/>
        <v>6</v>
      </c>
      <c r="Y139" s="119">
        <f t="shared" ca="1" si="218"/>
        <v>77</v>
      </c>
      <c r="Z139" s="119">
        <f t="shared" ca="1" si="218"/>
        <v>59</v>
      </c>
      <c r="AA139" s="119">
        <f t="shared" ca="1" si="218"/>
        <v>69</v>
      </c>
      <c r="AB139" s="119">
        <f t="shared" ca="1" si="218"/>
        <v>73</v>
      </c>
      <c r="AC139" s="119">
        <f t="shared" ca="1" si="218"/>
        <v>73</v>
      </c>
      <c r="AD139" s="119">
        <f t="shared" ca="1" si="218"/>
        <v>20</v>
      </c>
      <c r="AE139" s="119">
        <f t="shared" ca="1" si="218"/>
        <v>31</v>
      </c>
      <c r="AF139" s="119">
        <f t="shared" ca="1" si="218"/>
        <v>37</v>
      </c>
      <c r="AG139" s="119">
        <f t="shared" ca="1" si="218"/>
        <v>46</v>
      </c>
      <c r="AH139" s="119">
        <f t="shared" ca="1" si="218"/>
        <v>68</v>
      </c>
      <c r="AI139" s="119">
        <f t="shared" ca="1" si="218"/>
        <v>54</v>
      </c>
      <c r="AJ139" s="119">
        <f t="shared" ca="1" si="218"/>
        <v>7</v>
      </c>
      <c r="AK139" s="119">
        <f t="shared" ca="1" si="218"/>
        <v>6</v>
      </c>
      <c r="AL139" s="119">
        <f t="shared" ca="1" si="218"/>
        <v>20</v>
      </c>
      <c r="AM139" s="119">
        <f t="shared" ca="1" si="218"/>
        <v>30</v>
      </c>
      <c r="AN139" s="119">
        <f t="shared" ca="1" si="218"/>
        <v>49</v>
      </c>
      <c r="AO139" s="119">
        <f t="shared" ca="1" si="218"/>
        <v>30</v>
      </c>
      <c r="AP139" s="119">
        <f t="shared" ca="1" si="218"/>
        <v>37</v>
      </c>
      <c r="AQ139" s="119">
        <f t="shared" ca="1" si="218"/>
        <v>50</v>
      </c>
      <c r="AR139" s="119">
        <f t="shared" ca="1" si="218"/>
        <v>13</v>
      </c>
      <c r="AS139" s="119">
        <f t="shared" ca="1" si="218"/>
        <v>54</v>
      </c>
      <c r="AT139" s="119">
        <f t="shared" ca="1" si="218"/>
        <v>22</v>
      </c>
      <c r="AU139" s="119">
        <f t="shared" ca="1" si="218"/>
        <v>70</v>
      </c>
      <c r="AV139" s="119">
        <f t="shared" ca="1" si="218"/>
        <v>69</v>
      </c>
      <c r="AW139" s="119">
        <f t="shared" ca="1" si="218"/>
        <v>10</v>
      </c>
      <c r="AX139" s="119">
        <f t="shared" ca="1" si="218"/>
        <v>73</v>
      </c>
      <c r="AY139" s="119">
        <f t="shared" ca="1" si="218"/>
        <v>13</v>
      </c>
      <c r="AZ139" s="119">
        <f t="shared" ca="1" si="218"/>
        <v>76</v>
      </c>
      <c r="BA139" s="119">
        <f t="shared" ca="1" si="218"/>
        <v>63</v>
      </c>
      <c r="BB139" s="119">
        <f t="shared" ca="1" si="218"/>
        <v>44</v>
      </c>
      <c r="BC139" s="119">
        <f t="shared" ca="1" si="218"/>
        <v>67</v>
      </c>
      <c r="BD139" s="119">
        <f t="shared" ca="1" si="218"/>
        <v>4</v>
      </c>
      <c r="BE139" s="119">
        <f t="shared" ca="1" si="218"/>
        <v>14</v>
      </c>
      <c r="BF139" s="119">
        <f t="shared" ca="1" si="218"/>
        <v>24</v>
      </c>
      <c r="BG139" s="119">
        <f t="shared" ca="1" si="218"/>
        <v>66</v>
      </c>
      <c r="BH139" s="119">
        <f t="shared" ca="1" si="218"/>
        <v>25</v>
      </c>
      <c r="BI139" s="120">
        <f t="shared" ca="1" si="218"/>
        <v>44</v>
      </c>
    </row>
    <row r="140" spans="1:61" ht="13.15" x14ac:dyDescent="0.4">
      <c r="A140" s="116">
        <v>40</v>
      </c>
      <c r="B140" s="117">
        <f ca="1">RANDBETWEEN(1,81)</f>
        <v>77</v>
      </c>
      <c r="C140" s="117">
        <f t="shared" ref="C140:BI140" ca="1" si="219">RANDBETWEEN(1,81)</f>
        <v>20</v>
      </c>
      <c r="D140" s="117">
        <f t="shared" ca="1" si="219"/>
        <v>19</v>
      </c>
      <c r="E140" s="117">
        <f t="shared" ca="1" si="219"/>
        <v>72</v>
      </c>
      <c r="F140" s="117">
        <f t="shared" ca="1" si="219"/>
        <v>68</v>
      </c>
      <c r="G140" s="117">
        <f t="shared" ca="1" si="219"/>
        <v>15</v>
      </c>
      <c r="H140" s="117">
        <f t="shared" ca="1" si="219"/>
        <v>36</v>
      </c>
      <c r="I140" s="117">
        <f t="shared" ca="1" si="219"/>
        <v>63</v>
      </c>
      <c r="J140" s="117">
        <f t="shared" ca="1" si="219"/>
        <v>60</v>
      </c>
      <c r="K140" s="117">
        <f t="shared" ca="1" si="219"/>
        <v>40</v>
      </c>
      <c r="L140" s="117">
        <f t="shared" ca="1" si="219"/>
        <v>80</v>
      </c>
      <c r="M140" s="117">
        <f t="shared" ca="1" si="219"/>
        <v>49</v>
      </c>
      <c r="N140" s="117">
        <f t="shared" ca="1" si="219"/>
        <v>78</v>
      </c>
      <c r="O140" s="117">
        <f t="shared" ca="1" si="219"/>
        <v>34</v>
      </c>
      <c r="P140" s="117">
        <f t="shared" ca="1" si="219"/>
        <v>36</v>
      </c>
      <c r="Q140" s="117">
        <f t="shared" ca="1" si="219"/>
        <v>44</v>
      </c>
      <c r="R140" s="117">
        <f t="shared" ca="1" si="219"/>
        <v>61</v>
      </c>
      <c r="S140" s="117">
        <f t="shared" ca="1" si="219"/>
        <v>72</v>
      </c>
      <c r="T140" s="117">
        <f t="shared" ca="1" si="219"/>
        <v>31</v>
      </c>
      <c r="U140" s="117">
        <f t="shared" ca="1" si="219"/>
        <v>57</v>
      </c>
      <c r="V140" s="117">
        <f t="shared" ca="1" si="219"/>
        <v>73</v>
      </c>
      <c r="W140" s="117">
        <f t="shared" ca="1" si="219"/>
        <v>62</v>
      </c>
      <c r="X140" s="117">
        <f t="shared" ca="1" si="219"/>
        <v>78</v>
      </c>
      <c r="Y140" s="117">
        <f t="shared" ca="1" si="219"/>
        <v>34</v>
      </c>
      <c r="Z140" s="117">
        <f t="shared" ca="1" si="219"/>
        <v>60</v>
      </c>
      <c r="AA140" s="117">
        <f t="shared" ca="1" si="219"/>
        <v>42</v>
      </c>
      <c r="AB140" s="117">
        <f t="shared" ca="1" si="219"/>
        <v>59</v>
      </c>
      <c r="AC140" s="117">
        <f t="shared" ca="1" si="219"/>
        <v>61</v>
      </c>
      <c r="AD140" s="117">
        <f t="shared" ca="1" si="219"/>
        <v>55</v>
      </c>
      <c r="AE140" s="117">
        <f t="shared" ca="1" si="219"/>
        <v>1</v>
      </c>
      <c r="AF140" s="117">
        <f t="shared" ca="1" si="219"/>
        <v>36</v>
      </c>
      <c r="AG140" s="117">
        <f t="shared" ca="1" si="219"/>
        <v>66</v>
      </c>
      <c r="AH140" s="117">
        <f t="shared" ca="1" si="219"/>
        <v>23</v>
      </c>
      <c r="AI140" s="117">
        <f t="shared" ca="1" si="219"/>
        <v>51</v>
      </c>
      <c r="AJ140" s="117">
        <f t="shared" ca="1" si="219"/>
        <v>61</v>
      </c>
      <c r="AK140" s="117">
        <f t="shared" ca="1" si="219"/>
        <v>14</v>
      </c>
      <c r="AL140" s="117">
        <f t="shared" ca="1" si="219"/>
        <v>53</v>
      </c>
      <c r="AM140" s="117">
        <f t="shared" ca="1" si="219"/>
        <v>31</v>
      </c>
      <c r="AN140" s="117">
        <f t="shared" ca="1" si="219"/>
        <v>35</v>
      </c>
      <c r="AO140" s="117">
        <f t="shared" ca="1" si="219"/>
        <v>74</v>
      </c>
      <c r="AP140" s="117">
        <f t="shared" ca="1" si="219"/>
        <v>7</v>
      </c>
      <c r="AQ140" s="117">
        <f t="shared" ca="1" si="219"/>
        <v>9</v>
      </c>
      <c r="AR140" s="117">
        <f t="shared" ca="1" si="219"/>
        <v>35</v>
      </c>
      <c r="AS140" s="117">
        <f t="shared" ca="1" si="219"/>
        <v>22</v>
      </c>
      <c r="AT140" s="117">
        <f t="shared" ca="1" si="219"/>
        <v>9</v>
      </c>
      <c r="AU140" s="117">
        <f t="shared" ca="1" si="219"/>
        <v>18</v>
      </c>
      <c r="AV140" s="117">
        <f t="shared" ca="1" si="219"/>
        <v>38</v>
      </c>
      <c r="AW140" s="117">
        <f t="shared" ca="1" si="219"/>
        <v>35</v>
      </c>
      <c r="AX140" s="117">
        <f t="shared" ca="1" si="219"/>
        <v>9</v>
      </c>
      <c r="AY140" s="117">
        <f t="shared" ca="1" si="219"/>
        <v>11</v>
      </c>
      <c r="AZ140" s="117">
        <f t="shared" ca="1" si="219"/>
        <v>3</v>
      </c>
      <c r="BA140" s="117">
        <f t="shared" ca="1" si="219"/>
        <v>46</v>
      </c>
      <c r="BB140" s="117">
        <f t="shared" ca="1" si="219"/>
        <v>81</v>
      </c>
      <c r="BC140" s="117">
        <f t="shared" ca="1" si="219"/>
        <v>35</v>
      </c>
      <c r="BD140" s="117">
        <f t="shared" ca="1" si="219"/>
        <v>53</v>
      </c>
      <c r="BE140" s="117">
        <f t="shared" ca="1" si="219"/>
        <v>72</v>
      </c>
      <c r="BF140" s="117">
        <f t="shared" ca="1" si="219"/>
        <v>46</v>
      </c>
      <c r="BG140" s="117">
        <f t="shared" ca="1" si="219"/>
        <v>61</v>
      </c>
      <c r="BH140" s="117">
        <f t="shared" ca="1" si="219"/>
        <v>17</v>
      </c>
      <c r="BI140" s="118">
        <f t="shared" ca="1" si="219"/>
        <v>75</v>
      </c>
    </row>
    <row r="141" spans="1:61" ht="13.15" x14ac:dyDescent="0.4">
      <c r="A141" s="116">
        <v>41</v>
      </c>
      <c r="B141" s="119">
        <f ca="1">RANDBETWEEN(1,81-1)</f>
        <v>52</v>
      </c>
      <c r="C141" s="119">
        <f t="shared" ref="C141:BI141" ca="1" si="220">RANDBETWEEN(1,81-1)</f>
        <v>70</v>
      </c>
      <c r="D141" s="119">
        <f t="shared" ca="1" si="220"/>
        <v>24</v>
      </c>
      <c r="E141" s="119">
        <f t="shared" ca="1" si="220"/>
        <v>40</v>
      </c>
      <c r="F141" s="119">
        <f t="shared" ca="1" si="220"/>
        <v>23</v>
      </c>
      <c r="G141" s="119">
        <f t="shared" ca="1" si="220"/>
        <v>80</v>
      </c>
      <c r="H141" s="119">
        <f t="shared" ca="1" si="220"/>
        <v>24</v>
      </c>
      <c r="I141" s="119">
        <f t="shared" ca="1" si="220"/>
        <v>49</v>
      </c>
      <c r="J141" s="119">
        <f t="shared" ca="1" si="220"/>
        <v>7</v>
      </c>
      <c r="K141" s="119">
        <f t="shared" ca="1" si="220"/>
        <v>26</v>
      </c>
      <c r="L141" s="119">
        <f t="shared" ca="1" si="220"/>
        <v>64</v>
      </c>
      <c r="M141" s="119">
        <f t="shared" ca="1" si="220"/>
        <v>26</v>
      </c>
      <c r="N141" s="119">
        <f t="shared" ca="1" si="220"/>
        <v>25</v>
      </c>
      <c r="O141" s="119">
        <f t="shared" ca="1" si="220"/>
        <v>51</v>
      </c>
      <c r="P141" s="119">
        <f t="shared" ca="1" si="220"/>
        <v>13</v>
      </c>
      <c r="Q141" s="119">
        <f t="shared" ca="1" si="220"/>
        <v>60</v>
      </c>
      <c r="R141" s="119">
        <f t="shared" ca="1" si="220"/>
        <v>26</v>
      </c>
      <c r="S141" s="119">
        <f t="shared" ca="1" si="220"/>
        <v>79</v>
      </c>
      <c r="T141" s="119">
        <f t="shared" ca="1" si="220"/>
        <v>58</v>
      </c>
      <c r="U141" s="119">
        <f t="shared" ca="1" si="220"/>
        <v>48</v>
      </c>
      <c r="V141" s="119">
        <f t="shared" ca="1" si="220"/>
        <v>74</v>
      </c>
      <c r="W141" s="119">
        <f t="shared" ca="1" si="220"/>
        <v>28</v>
      </c>
      <c r="X141" s="119">
        <f t="shared" ca="1" si="220"/>
        <v>52</v>
      </c>
      <c r="Y141" s="119">
        <f t="shared" ca="1" si="220"/>
        <v>33</v>
      </c>
      <c r="Z141" s="119">
        <f t="shared" ca="1" si="220"/>
        <v>2</v>
      </c>
      <c r="AA141" s="119">
        <f t="shared" ca="1" si="220"/>
        <v>44</v>
      </c>
      <c r="AB141" s="119">
        <f t="shared" ca="1" si="220"/>
        <v>50</v>
      </c>
      <c r="AC141" s="119">
        <f t="shared" ca="1" si="220"/>
        <v>6</v>
      </c>
      <c r="AD141" s="119">
        <f t="shared" ca="1" si="220"/>
        <v>71</v>
      </c>
      <c r="AE141" s="119">
        <f t="shared" ca="1" si="220"/>
        <v>17</v>
      </c>
      <c r="AF141" s="119">
        <f t="shared" ca="1" si="220"/>
        <v>80</v>
      </c>
      <c r="AG141" s="119">
        <f t="shared" ca="1" si="220"/>
        <v>22</v>
      </c>
      <c r="AH141" s="119">
        <f t="shared" ca="1" si="220"/>
        <v>67</v>
      </c>
      <c r="AI141" s="119">
        <f t="shared" ca="1" si="220"/>
        <v>6</v>
      </c>
      <c r="AJ141" s="119">
        <f t="shared" ca="1" si="220"/>
        <v>26</v>
      </c>
      <c r="AK141" s="119">
        <f t="shared" ca="1" si="220"/>
        <v>64</v>
      </c>
      <c r="AL141" s="119">
        <f t="shared" ca="1" si="220"/>
        <v>79</v>
      </c>
      <c r="AM141" s="119">
        <f t="shared" ca="1" si="220"/>
        <v>30</v>
      </c>
      <c r="AN141" s="119">
        <f t="shared" ca="1" si="220"/>
        <v>23</v>
      </c>
      <c r="AO141" s="119">
        <f t="shared" ca="1" si="220"/>
        <v>16</v>
      </c>
      <c r="AP141" s="119">
        <f t="shared" ca="1" si="220"/>
        <v>65</v>
      </c>
      <c r="AQ141" s="119">
        <f t="shared" ca="1" si="220"/>
        <v>49</v>
      </c>
      <c r="AR141" s="119">
        <f t="shared" ca="1" si="220"/>
        <v>6</v>
      </c>
      <c r="AS141" s="119">
        <f t="shared" ca="1" si="220"/>
        <v>27</v>
      </c>
      <c r="AT141" s="119">
        <f t="shared" ca="1" si="220"/>
        <v>70</v>
      </c>
      <c r="AU141" s="119">
        <f t="shared" ca="1" si="220"/>
        <v>22</v>
      </c>
      <c r="AV141" s="119">
        <f t="shared" ca="1" si="220"/>
        <v>47</v>
      </c>
      <c r="AW141" s="119">
        <f t="shared" ca="1" si="220"/>
        <v>14</v>
      </c>
      <c r="AX141" s="119">
        <f t="shared" ca="1" si="220"/>
        <v>33</v>
      </c>
      <c r="AY141" s="119">
        <f t="shared" ca="1" si="220"/>
        <v>56</v>
      </c>
      <c r="AZ141" s="119">
        <f t="shared" ca="1" si="220"/>
        <v>61</v>
      </c>
      <c r="BA141" s="119">
        <f t="shared" ca="1" si="220"/>
        <v>13</v>
      </c>
      <c r="BB141" s="119">
        <f t="shared" ca="1" si="220"/>
        <v>13</v>
      </c>
      <c r="BC141" s="119">
        <f t="shared" ca="1" si="220"/>
        <v>5</v>
      </c>
      <c r="BD141" s="119">
        <f t="shared" ca="1" si="220"/>
        <v>48</v>
      </c>
      <c r="BE141" s="119">
        <f t="shared" ca="1" si="220"/>
        <v>72</v>
      </c>
      <c r="BF141" s="119">
        <f t="shared" ca="1" si="220"/>
        <v>48</v>
      </c>
      <c r="BG141" s="119">
        <f t="shared" ca="1" si="220"/>
        <v>2</v>
      </c>
      <c r="BH141" s="119">
        <f t="shared" ca="1" si="220"/>
        <v>80</v>
      </c>
      <c r="BI141" s="120">
        <f t="shared" ca="1" si="220"/>
        <v>76</v>
      </c>
    </row>
    <row r="142" spans="1:61" ht="13.15" x14ac:dyDescent="0.4">
      <c r="A142" s="116">
        <v>42</v>
      </c>
      <c r="B142" s="117">
        <f ca="1">RANDBETWEEN(1,81-2)</f>
        <v>28</v>
      </c>
      <c r="C142" s="117">
        <f t="shared" ref="C142:BI142" ca="1" si="221">RANDBETWEEN(1,81-2)</f>
        <v>25</v>
      </c>
      <c r="D142" s="117">
        <f t="shared" ca="1" si="221"/>
        <v>38</v>
      </c>
      <c r="E142" s="117">
        <f t="shared" ca="1" si="221"/>
        <v>77</v>
      </c>
      <c r="F142" s="117">
        <f t="shared" ca="1" si="221"/>
        <v>9</v>
      </c>
      <c r="G142" s="117">
        <f t="shared" ca="1" si="221"/>
        <v>21</v>
      </c>
      <c r="H142" s="117">
        <f t="shared" ca="1" si="221"/>
        <v>50</v>
      </c>
      <c r="I142" s="117">
        <f t="shared" ca="1" si="221"/>
        <v>30</v>
      </c>
      <c r="J142" s="117">
        <f t="shared" ca="1" si="221"/>
        <v>47</v>
      </c>
      <c r="K142" s="117">
        <f t="shared" ca="1" si="221"/>
        <v>13</v>
      </c>
      <c r="L142" s="117">
        <f t="shared" ca="1" si="221"/>
        <v>28</v>
      </c>
      <c r="M142" s="117">
        <f t="shared" ca="1" si="221"/>
        <v>49</v>
      </c>
      <c r="N142" s="117">
        <f t="shared" ca="1" si="221"/>
        <v>37</v>
      </c>
      <c r="O142" s="117">
        <f t="shared" ca="1" si="221"/>
        <v>56</v>
      </c>
      <c r="P142" s="117">
        <f t="shared" ca="1" si="221"/>
        <v>35</v>
      </c>
      <c r="Q142" s="117">
        <f t="shared" ca="1" si="221"/>
        <v>71</v>
      </c>
      <c r="R142" s="117">
        <f t="shared" ca="1" si="221"/>
        <v>79</v>
      </c>
      <c r="S142" s="117">
        <f t="shared" ca="1" si="221"/>
        <v>34</v>
      </c>
      <c r="T142" s="117">
        <f t="shared" ca="1" si="221"/>
        <v>4</v>
      </c>
      <c r="U142" s="117">
        <f t="shared" ca="1" si="221"/>
        <v>25</v>
      </c>
      <c r="V142" s="117">
        <f t="shared" ca="1" si="221"/>
        <v>64</v>
      </c>
      <c r="W142" s="117">
        <f t="shared" ca="1" si="221"/>
        <v>51</v>
      </c>
      <c r="X142" s="117">
        <f t="shared" ca="1" si="221"/>
        <v>30</v>
      </c>
      <c r="Y142" s="117">
        <f t="shared" ca="1" si="221"/>
        <v>75</v>
      </c>
      <c r="Z142" s="117">
        <f t="shared" ca="1" si="221"/>
        <v>58</v>
      </c>
      <c r="AA142" s="117">
        <f t="shared" ca="1" si="221"/>
        <v>9</v>
      </c>
      <c r="AB142" s="117">
        <f t="shared" ca="1" si="221"/>
        <v>67</v>
      </c>
      <c r="AC142" s="117">
        <f t="shared" ca="1" si="221"/>
        <v>6</v>
      </c>
      <c r="AD142" s="117">
        <f t="shared" ca="1" si="221"/>
        <v>35</v>
      </c>
      <c r="AE142" s="117">
        <f t="shared" ca="1" si="221"/>
        <v>24</v>
      </c>
      <c r="AF142" s="117">
        <f t="shared" ca="1" si="221"/>
        <v>64</v>
      </c>
      <c r="AG142" s="117">
        <f t="shared" ca="1" si="221"/>
        <v>16</v>
      </c>
      <c r="AH142" s="117">
        <f t="shared" ca="1" si="221"/>
        <v>26</v>
      </c>
      <c r="AI142" s="117">
        <f t="shared" ca="1" si="221"/>
        <v>77</v>
      </c>
      <c r="AJ142" s="117">
        <f t="shared" ca="1" si="221"/>
        <v>56</v>
      </c>
      <c r="AK142" s="117">
        <f t="shared" ca="1" si="221"/>
        <v>44</v>
      </c>
      <c r="AL142" s="117">
        <f t="shared" ca="1" si="221"/>
        <v>68</v>
      </c>
      <c r="AM142" s="117">
        <f t="shared" ca="1" si="221"/>
        <v>32</v>
      </c>
      <c r="AN142" s="117">
        <f t="shared" ca="1" si="221"/>
        <v>10</v>
      </c>
      <c r="AO142" s="117">
        <f t="shared" ca="1" si="221"/>
        <v>74</v>
      </c>
      <c r="AP142" s="117">
        <f t="shared" ca="1" si="221"/>
        <v>58</v>
      </c>
      <c r="AQ142" s="117">
        <f t="shared" ca="1" si="221"/>
        <v>78</v>
      </c>
      <c r="AR142" s="117">
        <f t="shared" ca="1" si="221"/>
        <v>14</v>
      </c>
      <c r="AS142" s="117">
        <f t="shared" ca="1" si="221"/>
        <v>71</v>
      </c>
      <c r="AT142" s="117">
        <f t="shared" ca="1" si="221"/>
        <v>36</v>
      </c>
      <c r="AU142" s="117">
        <f t="shared" ca="1" si="221"/>
        <v>33</v>
      </c>
      <c r="AV142" s="117">
        <f t="shared" ca="1" si="221"/>
        <v>39</v>
      </c>
      <c r="AW142" s="117">
        <f t="shared" ca="1" si="221"/>
        <v>45</v>
      </c>
      <c r="AX142" s="117">
        <f t="shared" ca="1" si="221"/>
        <v>3</v>
      </c>
      <c r="AY142" s="117">
        <f t="shared" ca="1" si="221"/>
        <v>69</v>
      </c>
      <c r="AZ142" s="117">
        <f t="shared" ca="1" si="221"/>
        <v>52</v>
      </c>
      <c r="BA142" s="117">
        <f t="shared" ca="1" si="221"/>
        <v>72</v>
      </c>
      <c r="BB142" s="117">
        <f t="shared" ca="1" si="221"/>
        <v>47</v>
      </c>
      <c r="BC142" s="117">
        <f t="shared" ca="1" si="221"/>
        <v>33</v>
      </c>
      <c r="BD142" s="117">
        <f t="shared" ca="1" si="221"/>
        <v>12</v>
      </c>
      <c r="BE142" s="117">
        <f t="shared" ca="1" si="221"/>
        <v>31</v>
      </c>
      <c r="BF142" s="117">
        <f t="shared" ca="1" si="221"/>
        <v>21</v>
      </c>
      <c r="BG142" s="117">
        <f t="shared" ca="1" si="221"/>
        <v>60</v>
      </c>
      <c r="BH142" s="117">
        <f t="shared" ca="1" si="221"/>
        <v>47</v>
      </c>
      <c r="BI142" s="118">
        <f t="shared" ca="1" si="221"/>
        <v>78</v>
      </c>
    </row>
    <row r="143" spans="1:61" ht="13.15" x14ac:dyDescent="0.4">
      <c r="A143" s="116">
        <v>43</v>
      </c>
      <c r="B143" s="119">
        <f ca="1">RANDBETWEEN(1,81)</f>
        <v>27</v>
      </c>
      <c r="C143" s="119">
        <f t="shared" ref="C143:BI143" ca="1" si="222">RANDBETWEEN(1,81)</f>
        <v>60</v>
      </c>
      <c r="D143" s="119">
        <f t="shared" ca="1" si="222"/>
        <v>76</v>
      </c>
      <c r="E143" s="119">
        <f t="shared" ca="1" si="222"/>
        <v>26</v>
      </c>
      <c r="F143" s="119">
        <f t="shared" ca="1" si="222"/>
        <v>40</v>
      </c>
      <c r="G143" s="119">
        <f t="shared" ca="1" si="222"/>
        <v>6</v>
      </c>
      <c r="H143" s="119">
        <f t="shared" ca="1" si="222"/>
        <v>13</v>
      </c>
      <c r="I143" s="119">
        <f t="shared" ca="1" si="222"/>
        <v>43</v>
      </c>
      <c r="J143" s="119">
        <f t="shared" ca="1" si="222"/>
        <v>15</v>
      </c>
      <c r="K143" s="119">
        <f t="shared" ca="1" si="222"/>
        <v>23</v>
      </c>
      <c r="L143" s="119">
        <f t="shared" ca="1" si="222"/>
        <v>25</v>
      </c>
      <c r="M143" s="119">
        <f t="shared" ca="1" si="222"/>
        <v>67</v>
      </c>
      <c r="N143" s="119">
        <f t="shared" ca="1" si="222"/>
        <v>25</v>
      </c>
      <c r="O143" s="119">
        <f t="shared" ca="1" si="222"/>
        <v>35</v>
      </c>
      <c r="P143" s="119">
        <f t="shared" ca="1" si="222"/>
        <v>48</v>
      </c>
      <c r="Q143" s="119">
        <f t="shared" ca="1" si="222"/>
        <v>81</v>
      </c>
      <c r="R143" s="119">
        <f t="shared" ca="1" si="222"/>
        <v>54</v>
      </c>
      <c r="S143" s="119">
        <f t="shared" ca="1" si="222"/>
        <v>62</v>
      </c>
      <c r="T143" s="119">
        <f t="shared" ca="1" si="222"/>
        <v>12</v>
      </c>
      <c r="U143" s="119">
        <f t="shared" ca="1" si="222"/>
        <v>21</v>
      </c>
      <c r="V143" s="119">
        <f t="shared" ca="1" si="222"/>
        <v>30</v>
      </c>
      <c r="W143" s="119">
        <f t="shared" ca="1" si="222"/>
        <v>42</v>
      </c>
      <c r="X143" s="119">
        <f t="shared" ca="1" si="222"/>
        <v>69</v>
      </c>
      <c r="Y143" s="119">
        <f t="shared" ca="1" si="222"/>
        <v>27</v>
      </c>
      <c r="Z143" s="119">
        <f t="shared" ca="1" si="222"/>
        <v>64</v>
      </c>
      <c r="AA143" s="119">
        <f t="shared" ca="1" si="222"/>
        <v>29</v>
      </c>
      <c r="AB143" s="119">
        <f t="shared" ca="1" si="222"/>
        <v>65</v>
      </c>
      <c r="AC143" s="119">
        <f t="shared" ca="1" si="222"/>
        <v>16</v>
      </c>
      <c r="AD143" s="119">
        <f t="shared" ca="1" si="222"/>
        <v>29</v>
      </c>
      <c r="AE143" s="119">
        <f t="shared" ca="1" si="222"/>
        <v>66</v>
      </c>
      <c r="AF143" s="119">
        <f t="shared" ca="1" si="222"/>
        <v>5</v>
      </c>
      <c r="AG143" s="119">
        <f t="shared" ca="1" si="222"/>
        <v>71</v>
      </c>
      <c r="AH143" s="119">
        <f t="shared" ca="1" si="222"/>
        <v>65</v>
      </c>
      <c r="AI143" s="119">
        <f t="shared" ca="1" si="222"/>
        <v>11</v>
      </c>
      <c r="AJ143" s="119">
        <f t="shared" ca="1" si="222"/>
        <v>68</v>
      </c>
      <c r="AK143" s="119">
        <f t="shared" ca="1" si="222"/>
        <v>25</v>
      </c>
      <c r="AL143" s="119">
        <f t="shared" ca="1" si="222"/>
        <v>74</v>
      </c>
      <c r="AM143" s="119">
        <f t="shared" ca="1" si="222"/>
        <v>80</v>
      </c>
      <c r="AN143" s="119">
        <f t="shared" ca="1" si="222"/>
        <v>44</v>
      </c>
      <c r="AO143" s="119">
        <f t="shared" ca="1" si="222"/>
        <v>3</v>
      </c>
      <c r="AP143" s="119">
        <f t="shared" ca="1" si="222"/>
        <v>39</v>
      </c>
      <c r="AQ143" s="119">
        <f t="shared" ca="1" si="222"/>
        <v>72</v>
      </c>
      <c r="AR143" s="119">
        <f t="shared" ca="1" si="222"/>
        <v>18</v>
      </c>
      <c r="AS143" s="119">
        <f t="shared" ca="1" si="222"/>
        <v>14</v>
      </c>
      <c r="AT143" s="119">
        <f t="shared" ca="1" si="222"/>
        <v>71</v>
      </c>
      <c r="AU143" s="119">
        <f t="shared" ca="1" si="222"/>
        <v>31</v>
      </c>
      <c r="AV143" s="119">
        <f t="shared" ca="1" si="222"/>
        <v>8</v>
      </c>
      <c r="AW143" s="119">
        <f t="shared" ca="1" si="222"/>
        <v>38</v>
      </c>
      <c r="AX143" s="119">
        <f t="shared" ca="1" si="222"/>
        <v>64</v>
      </c>
      <c r="AY143" s="119">
        <f t="shared" ca="1" si="222"/>
        <v>28</v>
      </c>
      <c r="AZ143" s="119">
        <f t="shared" ca="1" si="222"/>
        <v>74</v>
      </c>
      <c r="BA143" s="119">
        <f t="shared" ca="1" si="222"/>
        <v>25</v>
      </c>
      <c r="BB143" s="119">
        <f t="shared" ca="1" si="222"/>
        <v>21</v>
      </c>
      <c r="BC143" s="119">
        <f t="shared" ca="1" si="222"/>
        <v>9</v>
      </c>
      <c r="BD143" s="119">
        <f t="shared" ca="1" si="222"/>
        <v>19</v>
      </c>
      <c r="BE143" s="119">
        <f t="shared" ca="1" si="222"/>
        <v>12</v>
      </c>
      <c r="BF143" s="119">
        <f t="shared" ca="1" si="222"/>
        <v>74</v>
      </c>
      <c r="BG143" s="119">
        <f t="shared" ca="1" si="222"/>
        <v>73</v>
      </c>
      <c r="BH143" s="119">
        <f t="shared" ca="1" si="222"/>
        <v>22</v>
      </c>
      <c r="BI143" s="120">
        <f t="shared" ca="1" si="222"/>
        <v>62</v>
      </c>
    </row>
    <row r="144" spans="1:61" ht="13.15" x14ac:dyDescent="0.4">
      <c r="A144" s="116">
        <v>44</v>
      </c>
      <c r="B144" s="117">
        <f ca="1">RANDBETWEEN(1,81-1)</f>
        <v>19</v>
      </c>
      <c r="C144" s="117">
        <f t="shared" ref="C144:BI144" ca="1" si="223">RANDBETWEEN(1,81-1)</f>
        <v>45</v>
      </c>
      <c r="D144" s="117">
        <f t="shared" ca="1" si="223"/>
        <v>47</v>
      </c>
      <c r="E144" s="117">
        <f t="shared" ca="1" si="223"/>
        <v>80</v>
      </c>
      <c r="F144" s="117">
        <f t="shared" ca="1" si="223"/>
        <v>67</v>
      </c>
      <c r="G144" s="117">
        <f t="shared" ca="1" si="223"/>
        <v>73</v>
      </c>
      <c r="H144" s="117">
        <f t="shared" ca="1" si="223"/>
        <v>69</v>
      </c>
      <c r="I144" s="117">
        <f t="shared" ca="1" si="223"/>
        <v>35</v>
      </c>
      <c r="J144" s="117">
        <f t="shared" ca="1" si="223"/>
        <v>40</v>
      </c>
      <c r="K144" s="117">
        <f t="shared" ca="1" si="223"/>
        <v>36</v>
      </c>
      <c r="L144" s="117">
        <f t="shared" ca="1" si="223"/>
        <v>31</v>
      </c>
      <c r="M144" s="117">
        <f t="shared" ca="1" si="223"/>
        <v>26</v>
      </c>
      <c r="N144" s="117">
        <f t="shared" ca="1" si="223"/>
        <v>43</v>
      </c>
      <c r="O144" s="117">
        <f t="shared" ca="1" si="223"/>
        <v>41</v>
      </c>
      <c r="P144" s="117">
        <f t="shared" ca="1" si="223"/>
        <v>53</v>
      </c>
      <c r="Q144" s="117">
        <f t="shared" ca="1" si="223"/>
        <v>49</v>
      </c>
      <c r="R144" s="117">
        <f t="shared" ca="1" si="223"/>
        <v>55</v>
      </c>
      <c r="S144" s="117">
        <f t="shared" ca="1" si="223"/>
        <v>73</v>
      </c>
      <c r="T144" s="117">
        <f t="shared" ca="1" si="223"/>
        <v>59</v>
      </c>
      <c r="U144" s="117">
        <f t="shared" ca="1" si="223"/>
        <v>59</v>
      </c>
      <c r="V144" s="117">
        <f t="shared" ca="1" si="223"/>
        <v>72</v>
      </c>
      <c r="W144" s="117">
        <f t="shared" ca="1" si="223"/>
        <v>1</v>
      </c>
      <c r="X144" s="117">
        <f t="shared" ca="1" si="223"/>
        <v>62</v>
      </c>
      <c r="Y144" s="117">
        <f t="shared" ca="1" si="223"/>
        <v>56</v>
      </c>
      <c r="Z144" s="117">
        <f t="shared" ca="1" si="223"/>
        <v>73</v>
      </c>
      <c r="AA144" s="117">
        <f t="shared" ca="1" si="223"/>
        <v>65</v>
      </c>
      <c r="AB144" s="117">
        <f t="shared" ca="1" si="223"/>
        <v>76</v>
      </c>
      <c r="AC144" s="117">
        <f t="shared" ca="1" si="223"/>
        <v>70</v>
      </c>
      <c r="AD144" s="117">
        <f t="shared" ca="1" si="223"/>
        <v>15</v>
      </c>
      <c r="AE144" s="117">
        <f t="shared" ca="1" si="223"/>
        <v>67</v>
      </c>
      <c r="AF144" s="117">
        <f t="shared" ca="1" si="223"/>
        <v>11</v>
      </c>
      <c r="AG144" s="117">
        <f t="shared" ca="1" si="223"/>
        <v>50</v>
      </c>
      <c r="AH144" s="117">
        <f t="shared" ca="1" si="223"/>
        <v>11</v>
      </c>
      <c r="AI144" s="117">
        <f t="shared" ca="1" si="223"/>
        <v>12</v>
      </c>
      <c r="AJ144" s="117">
        <f t="shared" ca="1" si="223"/>
        <v>7</v>
      </c>
      <c r="AK144" s="117">
        <f t="shared" ca="1" si="223"/>
        <v>34</v>
      </c>
      <c r="AL144" s="117">
        <f t="shared" ca="1" si="223"/>
        <v>11</v>
      </c>
      <c r="AM144" s="117">
        <f t="shared" ca="1" si="223"/>
        <v>23</v>
      </c>
      <c r="AN144" s="117">
        <f t="shared" ca="1" si="223"/>
        <v>42</v>
      </c>
      <c r="AO144" s="117">
        <f t="shared" ca="1" si="223"/>
        <v>38</v>
      </c>
      <c r="AP144" s="117">
        <f t="shared" ca="1" si="223"/>
        <v>7</v>
      </c>
      <c r="AQ144" s="117">
        <f t="shared" ca="1" si="223"/>
        <v>50</v>
      </c>
      <c r="AR144" s="117">
        <f t="shared" ca="1" si="223"/>
        <v>37</v>
      </c>
      <c r="AS144" s="117">
        <f t="shared" ca="1" si="223"/>
        <v>41</v>
      </c>
      <c r="AT144" s="117">
        <f t="shared" ca="1" si="223"/>
        <v>62</v>
      </c>
      <c r="AU144" s="117">
        <f t="shared" ca="1" si="223"/>
        <v>40</v>
      </c>
      <c r="AV144" s="117">
        <f t="shared" ca="1" si="223"/>
        <v>65</v>
      </c>
      <c r="AW144" s="117">
        <f t="shared" ca="1" si="223"/>
        <v>13</v>
      </c>
      <c r="AX144" s="117">
        <f t="shared" ca="1" si="223"/>
        <v>48</v>
      </c>
      <c r="AY144" s="117">
        <f t="shared" ca="1" si="223"/>
        <v>79</v>
      </c>
      <c r="AZ144" s="117">
        <f t="shared" ca="1" si="223"/>
        <v>30</v>
      </c>
      <c r="BA144" s="117">
        <f t="shared" ca="1" si="223"/>
        <v>72</v>
      </c>
      <c r="BB144" s="117">
        <f t="shared" ca="1" si="223"/>
        <v>28</v>
      </c>
      <c r="BC144" s="117">
        <f t="shared" ca="1" si="223"/>
        <v>16</v>
      </c>
      <c r="BD144" s="117">
        <f t="shared" ca="1" si="223"/>
        <v>70</v>
      </c>
      <c r="BE144" s="117">
        <f t="shared" ca="1" si="223"/>
        <v>60</v>
      </c>
      <c r="BF144" s="117">
        <f t="shared" ca="1" si="223"/>
        <v>11</v>
      </c>
      <c r="BG144" s="117">
        <f t="shared" ca="1" si="223"/>
        <v>46</v>
      </c>
      <c r="BH144" s="117">
        <f t="shared" ca="1" si="223"/>
        <v>71</v>
      </c>
      <c r="BI144" s="118">
        <f t="shared" ca="1" si="223"/>
        <v>42</v>
      </c>
    </row>
    <row r="145" spans="1:61" ht="13.15" x14ac:dyDescent="0.4">
      <c r="A145" s="116">
        <v>45</v>
      </c>
      <c r="B145" s="119">
        <f ca="1">RANDBETWEEN(1,81-2)</f>
        <v>20</v>
      </c>
      <c r="C145" s="119">
        <f t="shared" ref="C145:BI145" ca="1" si="224">RANDBETWEEN(1,81-2)</f>
        <v>53</v>
      </c>
      <c r="D145" s="119">
        <f t="shared" ca="1" si="224"/>
        <v>15</v>
      </c>
      <c r="E145" s="119">
        <f t="shared" ca="1" si="224"/>
        <v>45</v>
      </c>
      <c r="F145" s="119">
        <f t="shared" ca="1" si="224"/>
        <v>39</v>
      </c>
      <c r="G145" s="119">
        <f t="shared" ca="1" si="224"/>
        <v>30</v>
      </c>
      <c r="H145" s="119">
        <f t="shared" ca="1" si="224"/>
        <v>35</v>
      </c>
      <c r="I145" s="119">
        <f t="shared" ca="1" si="224"/>
        <v>14</v>
      </c>
      <c r="J145" s="119">
        <f t="shared" ca="1" si="224"/>
        <v>35</v>
      </c>
      <c r="K145" s="119">
        <f t="shared" ca="1" si="224"/>
        <v>7</v>
      </c>
      <c r="L145" s="119">
        <f t="shared" ca="1" si="224"/>
        <v>30</v>
      </c>
      <c r="M145" s="119">
        <f t="shared" ca="1" si="224"/>
        <v>51</v>
      </c>
      <c r="N145" s="119">
        <f t="shared" ca="1" si="224"/>
        <v>46</v>
      </c>
      <c r="O145" s="119">
        <f t="shared" ca="1" si="224"/>
        <v>74</v>
      </c>
      <c r="P145" s="119">
        <f t="shared" ca="1" si="224"/>
        <v>13</v>
      </c>
      <c r="Q145" s="119">
        <f t="shared" ca="1" si="224"/>
        <v>33</v>
      </c>
      <c r="R145" s="119">
        <f t="shared" ca="1" si="224"/>
        <v>18</v>
      </c>
      <c r="S145" s="119">
        <f t="shared" ca="1" si="224"/>
        <v>73</v>
      </c>
      <c r="T145" s="119">
        <f t="shared" ca="1" si="224"/>
        <v>27</v>
      </c>
      <c r="U145" s="119">
        <f t="shared" ca="1" si="224"/>
        <v>66</v>
      </c>
      <c r="V145" s="119">
        <f t="shared" ca="1" si="224"/>
        <v>54</v>
      </c>
      <c r="W145" s="119">
        <f t="shared" ca="1" si="224"/>
        <v>16</v>
      </c>
      <c r="X145" s="119">
        <f t="shared" ca="1" si="224"/>
        <v>56</v>
      </c>
      <c r="Y145" s="119">
        <f t="shared" ca="1" si="224"/>
        <v>1</v>
      </c>
      <c r="Z145" s="119">
        <f t="shared" ca="1" si="224"/>
        <v>10</v>
      </c>
      <c r="AA145" s="119">
        <f t="shared" ca="1" si="224"/>
        <v>47</v>
      </c>
      <c r="AB145" s="119">
        <f t="shared" ca="1" si="224"/>
        <v>54</v>
      </c>
      <c r="AC145" s="119">
        <f t="shared" ca="1" si="224"/>
        <v>70</v>
      </c>
      <c r="AD145" s="119">
        <f t="shared" ca="1" si="224"/>
        <v>53</v>
      </c>
      <c r="AE145" s="119">
        <f t="shared" ca="1" si="224"/>
        <v>59</v>
      </c>
      <c r="AF145" s="119">
        <f t="shared" ca="1" si="224"/>
        <v>62</v>
      </c>
      <c r="AG145" s="119">
        <f t="shared" ca="1" si="224"/>
        <v>3</v>
      </c>
      <c r="AH145" s="119">
        <f t="shared" ca="1" si="224"/>
        <v>74</v>
      </c>
      <c r="AI145" s="119">
        <f t="shared" ca="1" si="224"/>
        <v>9</v>
      </c>
      <c r="AJ145" s="119">
        <f t="shared" ca="1" si="224"/>
        <v>19</v>
      </c>
      <c r="AK145" s="119">
        <f t="shared" ca="1" si="224"/>
        <v>54</v>
      </c>
      <c r="AL145" s="119">
        <f t="shared" ca="1" si="224"/>
        <v>73</v>
      </c>
      <c r="AM145" s="119">
        <f t="shared" ca="1" si="224"/>
        <v>52</v>
      </c>
      <c r="AN145" s="119">
        <f t="shared" ca="1" si="224"/>
        <v>68</v>
      </c>
      <c r="AO145" s="119">
        <f t="shared" ca="1" si="224"/>
        <v>58</v>
      </c>
      <c r="AP145" s="119">
        <f t="shared" ca="1" si="224"/>
        <v>56</v>
      </c>
      <c r="AQ145" s="119">
        <f t="shared" ca="1" si="224"/>
        <v>38</v>
      </c>
      <c r="AR145" s="119">
        <f t="shared" ca="1" si="224"/>
        <v>37</v>
      </c>
      <c r="AS145" s="119">
        <f t="shared" ca="1" si="224"/>
        <v>33</v>
      </c>
      <c r="AT145" s="119">
        <f t="shared" ca="1" si="224"/>
        <v>60</v>
      </c>
      <c r="AU145" s="119">
        <f t="shared" ca="1" si="224"/>
        <v>32</v>
      </c>
      <c r="AV145" s="119">
        <f t="shared" ca="1" si="224"/>
        <v>75</v>
      </c>
      <c r="AW145" s="119">
        <f t="shared" ca="1" si="224"/>
        <v>29</v>
      </c>
      <c r="AX145" s="119">
        <f t="shared" ca="1" si="224"/>
        <v>6</v>
      </c>
      <c r="AY145" s="119">
        <f t="shared" ca="1" si="224"/>
        <v>18</v>
      </c>
      <c r="AZ145" s="119">
        <f t="shared" ca="1" si="224"/>
        <v>16</v>
      </c>
      <c r="BA145" s="119">
        <f t="shared" ca="1" si="224"/>
        <v>56</v>
      </c>
      <c r="BB145" s="119">
        <f t="shared" ca="1" si="224"/>
        <v>69</v>
      </c>
      <c r="BC145" s="119">
        <f t="shared" ca="1" si="224"/>
        <v>66</v>
      </c>
      <c r="BD145" s="119">
        <f t="shared" ca="1" si="224"/>
        <v>49</v>
      </c>
      <c r="BE145" s="119">
        <f t="shared" ca="1" si="224"/>
        <v>11</v>
      </c>
      <c r="BF145" s="119">
        <f t="shared" ca="1" si="224"/>
        <v>4</v>
      </c>
      <c r="BG145" s="119">
        <f t="shared" ca="1" si="224"/>
        <v>17</v>
      </c>
      <c r="BH145" s="119">
        <f t="shared" ca="1" si="224"/>
        <v>16</v>
      </c>
      <c r="BI145" s="120">
        <f t="shared" ca="1" si="224"/>
        <v>20</v>
      </c>
    </row>
    <row r="146" spans="1:61" ht="13.15" x14ac:dyDescent="0.4">
      <c r="A146" s="116">
        <v>46</v>
      </c>
      <c r="B146" s="117">
        <f ca="1">RANDBETWEEN(1,81)</f>
        <v>25</v>
      </c>
      <c r="C146" s="117">
        <f t="shared" ref="C146:BI146" ca="1" si="225">RANDBETWEEN(1,81)</f>
        <v>44</v>
      </c>
      <c r="D146" s="117">
        <f t="shared" ca="1" si="225"/>
        <v>70</v>
      </c>
      <c r="E146" s="117">
        <f t="shared" ca="1" si="225"/>
        <v>12</v>
      </c>
      <c r="F146" s="117">
        <f t="shared" ca="1" si="225"/>
        <v>51</v>
      </c>
      <c r="G146" s="117">
        <f t="shared" ca="1" si="225"/>
        <v>52</v>
      </c>
      <c r="H146" s="117">
        <f t="shared" ca="1" si="225"/>
        <v>76</v>
      </c>
      <c r="I146" s="117">
        <f t="shared" ca="1" si="225"/>
        <v>21</v>
      </c>
      <c r="J146" s="117">
        <f t="shared" ca="1" si="225"/>
        <v>8</v>
      </c>
      <c r="K146" s="117">
        <f t="shared" ca="1" si="225"/>
        <v>71</v>
      </c>
      <c r="L146" s="117">
        <f t="shared" ca="1" si="225"/>
        <v>59</v>
      </c>
      <c r="M146" s="117">
        <f t="shared" ca="1" si="225"/>
        <v>8</v>
      </c>
      <c r="N146" s="117">
        <f t="shared" ca="1" si="225"/>
        <v>27</v>
      </c>
      <c r="O146" s="117">
        <f t="shared" ca="1" si="225"/>
        <v>42</v>
      </c>
      <c r="P146" s="117">
        <f t="shared" ca="1" si="225"/>
        <v>36</v>
      </c>
      <c r="Q146" s="117">
        <f t="shared" ca="1" si="225"/>
        <v>80</v>
      </c>
      <c r="R146" s="117">
        <f t="shared" ca="1" si="225"/>
        <v>30</v>
      </c>
      <c r="S146" s="117">
        <f t="shared" ca="1" si="225"/>
        <v>38</v>
      </c>
      <c r="T146" s="117">
        <f t="shared" ca="1" si="225"/>
        <v>80</v>
      </c>
      <c r="U146" s="117">
        <f t="shared" ca="1" si="225"/>
        <v>38</v>
      </c>
      <c r="V146" s="117">
        <f t="shared" ca="1" si="225"/>
        <v>4</v>
      </c>
      <c r="W146" s="117">
        <f t="shared" ca="1" si="225"/>
        <v>37</v>
      </c>
      <c r="X146" s="117">
        <f t="shared" ca="1" si="225"/>
        <v>61</v>
      </c>
      <c r="Y146" s="117">
        <f t="shared" ca="1" si="225"/>
        <v>69</v>
      </c>
      <c r="Z146" s="117">
        <f t="shared" ca="1" si="225"/>
        <v>49</v>
      </c>
      <c r="AA146" s="117">
        <f t="shared" ca="1" si="225"/>
        <v>20</v>
      </c>
      <c r="AB146" s="117">
        <f t="shared" ca="1" si="225"/>
        <v>80</v>
      </c>
      <c r="AC146" s="117">
        <f t="shared" ca="1" si="225"/>
        <v>30</v>
      </c>
      <c r="AD146" s="117">
        <f t="shared" ca="1" si="225"/>
        <v>6</v>
      </c>
      <c r="AE146" s="117">
        <f t="shared" ca="1" si="225"/>
        <v>64</v>
      </c>
      <c r="AF146" s="117">
        <f t="shared" ca="1" si="225"/>
        <v>65</v>
      </c>
      <c r="AG146" s="117">
        <f t="shared" ca="1" si="225"/>
        <v>16</v>
      </c>
      <c r="AH146" s="117">
        <f t="shared" ca="1" si="225"/>
        <v>34</v>
      </c>
      <c r="AI146" s="117">
        <f t="shared" ca="1" si="225"/>
        <v>32</v>
      </c>
      <c r="AJ146" s="117">
        <f t="shared" ca="1" si="225"/>
        <v>62</v>
      </c>
      <c r="AK146" s="117">
        <f t="shared" ca="1" si="225"/>
        <v>29</v>
      </c>
      <c r="AL146" s="117">
        <f t="shared" ca="1" si="225"/>
        <v>44</v>
      </c>
      <c r="AM146" s="117">
        <f t="shared" ca="1" si="225"/>
        <v>3</v>
      </c>
      <c r="AN146" s="117">
        <f t="shared" ca="1" si="225"/>
        <v>36</v>
      </c>
      <c r="AO146" s="117">
        <f t="shared" ca="1" si="225"/>
        <v>32</v>
      </c>
      <c r="AP146" s="117">
        <f t="shared" ca="1" si="225"/>
        <v>14</v>
      </c>
      <c r="AQ146" s="117">
        <f t="shared" ca="1" si="225"/>
        <v>3</v>
      </c>
      <c r="AR146" s="117">
        <f t="shared" ca="1" si="225"/>
        <v>32</v>
      </c>
      <c r="AS146" s="117">
        <f t="shared" ca="1" si="225"/>
        <v>6</v>
      </c>
      <c r="AT146" s="117">
        <f t="shared" ca="1" si="225"/>
        <v>32</v>
      </c>
      <c r="AU146" s="117">
        <f t="shared" ca="1" si="225"/>
        <v>48</v>
      </c>
      <c r="AV146" s="117">
        <f t="shared" ca="1" si="225"/>
        <v>70</v>
      </c>
      <c r="AW146" s="117">
        <f t="shared" ca="1" si="225"/>
        <v>31</v>
      </c>
      <c r="AX146" s="117">
        <f t="shared" ca="1" si="225"/>
        <v>52</v>
      </c>
      <c r="AY146" s="117">
        <f t="shared" ca="1" si="225"/>
        <v>78</v>
      </c>
      <c r="AZ146" s="117">
        <f t="shared" ca="1" si="225"/>
        <v>73</v>
      </c>
      <c r="BA146" s="117">
        <f t="shared" ca="1" si="225"/>
        <v>30</v>
      </c>
      <c r="BB146" s="117">
        <f t="shared" ca="1" si="225"/>
        <v>22</v>
      </c>
      <c r="BC146" s="117">
        <f t="shared" ca="1" si="225"/>
        <v>10</v>
      </c>
      <c r="BD146" s="117">
        <f t="shared" ca="1" si="225"/>
        <v>10</v>
      </c>
      <c r="BE146" s="117">
        <f t="shared" ca="1" si="225"/>
        <v>37</v>
      </c>
      <c r="BF146" s="117">
        <f t="shared" ca="1" si="225"/>
        <v>11</v>
      </c>
      <c r="BG146" s="117">
        <f t="shared" ca="1" si="225"/>
        <v>75</v>
      </c>
      <c r="BH146" s="117">
        <f t="shared" ca="1" si="225"/>
        <v>41</v>
      </c>
      <c r="BI146" s="118">
        <f t="shared" ca="1" si="225"/>
        <v>67</v>
      </c>
    </row>
    <row r="147" spans="1:61" ht="13.15" x14ac:dyDescent="0.4">
      <c r="A147" s="116">
        <v>47</v>
      </c>
      <c r="B147" s="119">
        <f ca="1">RANDBETWEEN(1,81-1)</f>
        <v>74</v>
      </c>
      <c r="C147" s="119">
        <f t="shared" ref="C147:BI147" ca="1" si="226">RANDBETWEEN(1,81-1)</f>
        <v>20</v>
      </c>
      <c r="D147" s="119">
        <f t="shared" ca="1" si="226"/>
        <v>61</v>
      </c>
      <c r="E147" s="119">
        <f t="shared" ca="1" si="226"/>
        <v>45</v>
      </c>
      <c r="F147" s="119">
        <f t="shared" ca="1" si="226"/>
        <v>24</v>
      </c>
      <c r="G147" s="119">
        <f t="shared" ca="1" si="226"/>
        <v>73</v>
      </c>
      <c r="H147" s="119">
        <f t="shared" ca="1" si="226"/>
        <v>30</v>
      </c>
      <c r="I147" s="119">
        <f t="shared" ca="1" si="226"/>
        <v>37</v>
      </c>
      <c r="J147" s="119">
        <f t="shared" ca="1" si="226"/>
        <v>1</v>
      </c>
      <c r="K147" s="119">
        <f t="shared" ca="1" si="226"/>
        <v>80</v>
      </c>
      <c r="L147" s="119">
        <f t="shared" ca="1" si="226"/>
        <v>53</v>
      </c>
      <c r="M147" s="119">
        <f t="shared" ca="1" si="226"/>
        <v>30</v>
      </c>
      <c r="N147" s="119">
        <f t="shared" ca="1" si="226"/>
        <v>35</v>
      </c>
      <c r="O147" s="119">
        <f t="shared" ca="1" si="226"/>
        <v>77</v>
      </c>
      <c r="P147" s="119">
        <f t="shared" ca="1" si="226"/>
        <v>29</v>
      </c>
      <c r="Q147" s="119">
        <f t="shared" ca="1" si="226"/>
        <v>24</v>
      </c>
      <c r="R147" s="119">
        <f t="shared" ca="1" si="226"/>
        <v>47</v>
      </c>
      <c r="S147" s="119">
        <f t="shared" ca="1" si="226"/>
        <v>16</v>
      </c>
      <c r="T147" s="119">
        <f t="shared" ca="1" si="226"/>
        <v>50</v>
      </c>
      <c r="U147" s="119">
        <f t="shared" ca="1" si="226"/>
        <v>30</v>
      </c>
      <c r="V147" s="119">
        <f t="shared" ca="1" si="226"/>
        <v>10</v>
      </c>
      <c r="W147" s="119">
        <f t="shared" ca="1" si="226"/>
        <v>20</v>
      </c>
      <c r="X147" s="119">
        <f t="shared" ca="1" si="226"/>
        <v>1</v>
      </c>
      <c r="Y147" s="119">
        <f t="shared" ca="1" si="226"/>
        <v>39</v>
      </c>
      <c r="Z147" s="119">
        <f t="shared" ca="1" si="226"/>
        <v>8</v>
      </c>
      <c r="AA147" s="119">
        <f t="shared" ca="1" si="226"/>
        <v>62</v>
      </c>
      <c r="AB147" s="119">
        <f t="shared" ca="1" si="226"/>
        <v>62</v>
      </c>
      <c r="AC147" s="119">
        <f t="shared" ca="1" si="226"/>
        <v>34</v>
      </c>
      <c r="AD147" s="119">
        <f t="shared" ca="1" si="226"/>
        <v>40</v>
      </c>
      <c r="AE147" s="119">
        <f t="shared" ca="1" si="226"/>
        <v>55</v>
      </c>
      <c r="AF147" s="119">
        <f t="shared" ca="1" si="226"/>
        <v>33</v>
      </c>
      <c r="AG147" s="119">
        <f t="shared" ca="1" si="226"/>
        <v>62</v>
      </c>
      <c r="AH147" s="119">
        <f t="shared" ca="1" si="226"/>
        <v>6</v>
      </c>
      <c r="AI147" s="119">
        <f t="shared" ca="1" si="226"/>
        <v>6</v>
      </c>
      <c r="AJ147" s="119">
        <f t="shared" ca="1" si="226"/>
        <v>63</v>
      </c>
      <c r="AK147" s="119">
        <f t="shared" ca="1" si="226"/>
        <v>18</v>
      </c>
      <c r="AL147" s="119">
        <f t="shared" ca="1" si="226"/>
        <v>31</v>
      </c>
      <c r="AM147" s="119">
        <f t="shared" ca="1" si="226"/>
        <v>37</v>
      </c>
      <c r="AN147" s="119">
        <f t="shared" ca="1" si="226"/>
        <v>12</v>
      </c>
      <c r="AO147" s="119">
        <f t="shared" ca="1" si="226"/>
        <v>13</v>
      </c>
      <c r="AP147" s="119">
        <f t="shared" ca="1" si="226"/>
        <v>79</v>
      </c>
      <c r="AQ147" s="119">
        <f t="shared" ca="1" si="226"/>
        <v>32</v>
      </c>
      <c r="AR147" s="119">
        <f t="shared" ca="1" si="226"/>
        <v>20</v>
      </c>
      <c r="AS147" s="119">
        <f t="shared" ca="1" si="226"/>
        <v>6</v>
      </c>
      <c r="AT147" s="119">
        <f t="shared" ca="1" si="226"/>
        <v>40</v>
      </c>
      <c r="AU147" s="119">
        <f t="shared" ca="1" si="226"/>
        <v>62</v>
      </c>
      <c r="AV147" s="119">
        <f t="shared" ca="1" si="226"/>
        <v>29</v>
      </c>
      <c r="AW147" s="119">
        <f t="shared" ca="1" si="226"/>
        <v>72</v>
      </c>
      <c r="AX147" s="119">
        <f t="shared" ca="1" si="226"/>
        <v>69</v>
      </c>
      <c r="AY147" s="119">
        <f t="shared" ca="1" si="226"/>
        <v>34</v>
      </c>
      <c r="AZ147" s="119">
        <f t="shared" ca="1" si="226"/>
        <v>39</v>
      </c>
      <c r="BA147" s="119">
        <f t="shared" ca="1" si="226"/>
        <v>65</v>
      </c>
      <c r="BB147" s="119">
        <f t="shared" ca="1" si="226"/>
        <v>46</v>
      </c>
      <c r="BC147" s="119">
        <f t="shared" ca="1" si="226"/>
        <v>14</v>
      </c>
      <c r="BD147" s="119">
        <f t="shared" ca="1" si="226"/>
        <v>51</v>
      </c>
      <c r="BE147" s="119">
        <f t="shared" ca="1" si="226"/>
        <v>17</v>
      </c>
      <c r="BF147" s="119">
        <f t="shared" ca="1" si="226"/>
        <v>44</v>
      </c>
      <c r="BG147" s="119">
        <f t="shared" ca="1" si="226"/>
        <v>32</v>
      </c>
      <c r="BH147" s="119">
        <f t="shared" ca="1" si="226"/>
        <v>61</v>
      </c>
      <c r="BI147" s="120">
        <f t="shared" ca="1" si="226"/>
        <v>6</v>
      </c>
    </row>
    <row r="148" spans="1:61" ht="13.15" x14ac:dyDescent="0.4">
      <c r="A148" s="116">
        <v>48</v>
      </c>
      <c r="B148" s="117">
        <f ca="1">RANDBETWEEN(1,81-2)</f>
        <v>11</v>
      </c>
      <c r="C148" s="117">
        <f t="shared" ref="C148:BI148" ca="1" si="227">RANDBETWEEN(1,81-2)</f>
        <v>37</v>
      </c>
      <c r="D148" s="117">
        <f t="shared" ca="1" si="227"/>
        <v>28</v>
      </c>
      <c r="E148" s="117">
        <f t="shared" ca="1" si="227"/>
        <v>20</v>
      </c>
      <c r="F148" s="117">
        <f t="shared" ca="1" si="227"/>
        <v>62</v>
      </c>
      <c r="G148" s="117">
        <f t="shared" ca="1" si="227"/>
        <v>12</v>
      </c>
      <c r="H148" s="117">
        <f t="shared" ca="1" si="227"/>
        <v>76</v>
      </c>
      <c r="I148" s="117">
        <f t="shared" ca="1" si="227"/>
        <v>58</v>
      </c>
      <c r="J148" s="117">
        <f t="shared" ca="1" si="227"/>
        <v>20</v>
      </c>
      <c r="K148" s="117">
        <f t="shared" ca="1" si="227"/>
        <v>40</v>
      </c>
      <c r="L148" s="117">
        <f t="shared" ca="1" si="227"/>
        <v>78</v>
      </c>
      <c r="M148" s="117">
        <f t="shared" ca="1" si="227"/>
        <v>39</v>
      </c>
      <c r="N148" s="117">
        <f t="shared" ca="1" si="227"/>
        <v>62</v>
      </c>
      <c r="O148" s="117">
        <f t="shared" ca="1" si="227"/>
        <v>10</v>
      </c>
      <c r="P148" s="117">
        <f t="shared" ca="1" si="227"/>
        <v>44</v>
      </c>
      <c r="Q148" s="117">
        <f t="shared" ca="1" si="227"/>
        <v>70</v>
      </c>
      <c r="R148" s="117">
        <f t="shared" ca="1" si="227"/>
        <v>52</v>
      </c>
      <c r="S148" s="117">
        <f t="shared" ca="1" si="227"/>
        <v>36</v>
      </c>
      <c r="T148" s="117">
        <f t="shared" ca="1" si="227"/>
        <v>71</v>
      </c>
      <c r="U148" s="117">
        <f t="shared" ca="1" si="227"/>
        <v>64</v>
      </c>
      <c r="V148" s="117">
        <f t="shared" ca="1" si="227"/>
        <v>19</v>
      </c>
      <c r="W148" s="117">
        <f t="shared" ca="1" si="227"/>
        <v>75</v>
      </c>
      <c r="X148" s="117">
        <f t="shared" ca="1" si="227"/>
        <v>20</v>
      </c>
      <c r="Y148" s="117">
        <f t="shared" ca="1" si="227"/>
        <v>40</v>
      </c>
      <c r="Z148" s="117">
        <f t="shared" ca="1" si="227"/>
        <v>64</v>
      </c>
      <c r="AA148" s="117">
        <f t="shared" ca="1" si="227"/>
        <v>6</v>
      </c>
      <c r="AB148" s="117">
        <f t="shared" ca="1" si="227"/>
        <v>17</v>
      </c>
      <c r="AC148" s="117">
        <f t="shared" ca="1" si="227"/>
        <v>67</v>
      </c>
      <c r="AD148" s="117">
        <f t="shared" ca="1" si="227"/>
        <v>6</v>
      </c>
      <c r="AE148" s="117">
        <f t="shared" ca="1" si="227"/>
        <v>76</v>
      </c>
      <c r="AF148" s="117">
        <f t="shared" ca="1" si="227"/>
        <v>11</v>
      </c>
      <c r="AG148" s="117">
        <f t="shared" ca="1" si="227"/>
        <v>65</v>
      </c>
      <c r="AH148" s="117">
        <f t="shared" ca="1" si="227"/>
        <v>66</v>
      </c>
      <c r="AI148" s="117">
        <f t="shared" ca="1" si="227"/>
        <v>21</v>
      </c>
      <c r="AJ148" s="117">
        <f t="shared" ca="1" si="227"/>
        <v>17</v>
      </c>
      <c r="AK148" s="117">
        <f t="shared" ca="1" si="227"/>
        <v>19</v>
      </c>
      <c r="AL148" s="117">
        <f t="shared" ca="1" si="227"/>
        <v>72</v>
      </c>
      <c r="AM148" s="117">
        <f t="shared" ca="1" si="227"/>
        <v>16</v>
      </c>
      <c r="AN148" s="117">
        <f t="shared" ca="1" si="227"/>
        <v>64</v>
      </c>
      <c r="AO148" s="117">
        <f t="shared" ca="1" si="227"/>
        <v>39</v>
      </c>
      <c r="AP148" s="117">
        <f t="shared" ca="1" si="227"/>
        <v>2</v>
      </c>
      <c r="AQ148" s="117">
        <f t="shared" ca="1" si="227"/>
        <v>70</v>
      </c>
      <c r="AR148" s="117">
        <f t="shared" ca="1" si="227"/>
        <v>78</v>
      </c>
      <c r="AS148" s="117">
        <f t="shared" ca="1" si="227"/>
        <v>30</v>
      </c>
      <c r="AT148" s="117">
        <f t="shared" ca="1" si="227"/>
        <v>47</v>
      </c>
      <c r="AU148" s="117">
        <f t="shared" ca="1" si="227"/>
        <v>78</v>
      </c>
      <c r="AV148" s="117">
        <f t="shared" ca="1" si="227"/>
        <v>71</v>
      </c>
      <c r="AW148" s="117">
        <f t="shared" ca="1" si="227"/>
        <v>38</v>
      </c>
      <c r="AX148" s="117">
        <f t="shared" ca="1" si="227"/>
        <v>21</v>
      </c>
      <c r="AY148" s="117">
        <f t="shared" ca="1" si="227"/>
        <v>68</v>
      </c>
      <c r="AZ148" s="117">
        <f t="shared" ca="1" si="227"/>
        <v>55</v>
      </c>
      <c r="BA148" s="117">
        <f t="shared" ca="1" si="227"/>
        <v>54</v>
      </c>
      <c r="BB148" s="117">
        <f t="shared" ca="1" si="227"/>
        <v>63</v>
      </c>
      <c r="BC148" s="117">
        <f t="shared" ca="1" si="227"/>
        <v>70</v>
      </c>
      <c r="BD148" s="117">
        <f t="shared" ca="1" si="227"/>
        <v>75</v>
      </c>
      <c r="BE148" s="117">
        <f t="shared" ca="1" si="227"/>
        <v>60</v>
      </c>
      <c r="BF148" s="117">
        <f t="shared" ca="1" si="227"/>
        <v>54</v>
      </c>
      <c r="BG148" s="117">
        <f t="shared" ca="1" si="227"/>
        <v>36</v>
      </c>
      <c r="BH148" s="117">
        <f t="shared" ca="1" si="227"/>
        <v>6</v>
      </c>
      <c r="BI148" s="118">
        <f t="shared" ca="1" si="227"/>
        <v>23</v>
      </c>
    </row>
    <row r="149" spans="1:61" ht="13.15" x14ac:dyDescent="0.4">
      <c r="A149" s="116">
        <v>49</v>
      </c>
      <c r="B149" s="119">
        <f ca="1">RANDBETWEEN(1,81)</f>
        <v>62</v>
      </c>
      <c r="C149" s="119">
        <f t="shared" ref="C149:BI149" ca="1" si="228">RANDBETWEEN(1,81)</f>
        <v>42</v>
      </c>
      <c r="D149" s="119">
        <f t="shared" ca="1" si="228"/>
        <v>10</v>
      </c>
      <c r="E149" s="119">
        <f t="shared" ca="1" si="228"/>
        <v>41</v>
      </c>
      <c r="F149" s="119">
        <f t="shared" ca="1" si="228"/>
        <v>8</v>
      </c>
      <c r="G149" s="119">
        <f t="shared" ca="1" si="228"/>
        <v>8</v>
      </c>
      <c r="H149" s="119">
        <f t="shared" ca="1" si="228"/>
        <v>11</v>
      </c>
      <c r="I149" s="119">
        <f t="shared" ca="1" si="228"/>
        <v>67</v>
      </c>
      <c r="J149" s="119">
        <f t="shared" ca="1" si="228"/>
        <v>51</v>
      </c>
      <c r="K149" s="119">
        <f t="shared" ca="1" si="228"/>
        <v>58</v>
      </c>
      <c r="L149" s="119">
        <f t="shared" ca="1" si="228"/>
        <v>39</v>
      </c>
      <c r="M149" s="119">
        <f t="shared" ca="1" si="228"/>
        <v>14</v>
      </c>
      <c r="N149" s="119">
        <f t="shared" ca="1" si="228"/>
        <v>75</v>
      </c>
      <c r="O149" s="119">
        <f t="shared" ca="1" si="228"/>
        <v>21</v>
      </c>
      <c r="P149" s="119">
        <f t="shared" ca="1" si="228"/>
        <v>36</v>
      </c>
      <c r="Q149" s="119">
        <f t="shared" ca="1" si="228"/>
        <v>60</v>
      </c>
      <c r="R149" s="119">
        <f t="shared" ca="1" si="228"/>
        <v>8</v>
      </c>
      <c r="S149" s="119">
        <f t="shared" ca="1" si="228"/>
        <v>2</v>
      </c>
      <c r="T149" s="119">
        <f t="shared" ca="1" si="228"/>
        <v>35</v>
      </c>
      <c r="U149" s="119">
        <f t="shared" ca="1" si="228"/>
        <v>43</v>
      </c>
      <c r="V149" s="119">
        <f t="shared" ca="1" si="228"/>
        <v>63</v>
      </c>
      <c r="W149" s="119">
        <f t="shared" ca="1" si="228"/>
        <v>17</v>
      </c>
      <c r="X149" s="119">
        <f t="shared" ca="1" si="228"/>
        <v>23</v>
      </c>
      <c r="Y149" s="119">
        <f t="shared" ca="1" si="228"/>
        <v>72</v>
      </c>
      <c r="Z149" s="119">
        <f t="shared" ca="1" si="228"/>
        <v>50</v>
      </c>
      <c r="AA149" s="119">
        <f t="shared" ca="1" si="228"/>
        <v>81</v>
      </c>
      <c r="AB149" s="119">
        <f t="shared" ca="1" si="228"/>
        <v>52</v>
      </c>
      <c r="AC149" s="119">
        <f t="shared" ca="1" si="228"/>
        <v>47</v>
      </c>
      <c r="AD149" s="119">
        <f t="shared" ca="1" si="228"/>
        <v>10</v>
      </c>
      <c r="AE149" s="119">
        <f t="shared" ca="1" si="228"/>
        <v>57</v>
      </c>
      <c r="AF149" s="119">
        <f t="shared" ca="1" si="228"/>
        <v>18</v>
      </c>
      <c r="AG149" s="119">
        <f t="shared" ca="1" si="228"/>
        <v>5</v>
      </c>
      <c r="AH149" s="119">
        <f t="shared" ca="1" si="228"/>
        <v>2</v>
      </c>
      <c r="AI149" s="119">
        <f t="shared" ca="1" si="228"/>
        <v>51</v>
      </c>
      <c r="AJ149" s="119">
        <f t="shared" ca="1" si="228"/>
        <v>66</v>
      </c>
      <c r="AK149" s="119">
        <f t="shared" ca="1" si="228"/>
        <v>8</v>
      </c>
      <c r="AL149" s="119">
        <f t="shared" ca="1" si="228"/>
        <v>24</v>
      </c>
      <c r="AM149" s="119">
        <f t="shared" ca="1" si="228"/>
        <v>46</v>
      </c>
      <c r="AN149" s="119">
        <f t="shared" ca="1" si="228"/>
        <v>68</v>
      </c>
      <c r="AO149" s="119">
        <f t="shared" ca="1" si="228"/>
        <v>2</v>
      </c>
      <c r="AP149" s="119">
        <f t="shared" ca="1" si="228"/>
        <v>55</v>
      </c>
      <c r="AQ149" s="119">
        <f t="shared" ca="1" si="228"/>
        <v>29</v>
      </c>
      <c r="AR149" s="119">
        <f t="shared" ca="1" si="228"/>
        <v>20</v>
      </c>
      <c r="AS149" s="119">
        <f t="shared" ca="1" si="228"/>
        <v>11</v>
      </c>
      <c r="AT149" s="119">
        <f t="shared" ca="1" si="228"/>
        <v>64</v>
      </c>
      <c r="AU149" s="119">
        <f t="shared" ca="1" si="228"/>
        <v>4</v>
      </c>
      <c r="AV149" s="119">
        <f t="shared" ca="1" si="228"/>
        <v>80</v>
      </c>
      <c r="AW149" s="119">
        <f t="shared" ca="1" si="228"/>
        <v>31</v>
      </c>
      <c r="AX149" s="119">
        <f t="shared" ca="1" si="228"/>
        <v>6</v>
      </c>
      <c r="AY149" s="119">
        <f t="shared" ca="1" si="228"/>
        <v>58</v>
      </c>
      <c r="AZ149" s="119">
        <f t="shared" ca="1" si="228"/>
        <v>4</v>
      </c>
      <c r="BA149" s="119">
        <f t="shared" ca="1" si="228"/>
        <v>6</v>
      </c>
      <c r="BB149" s="119">
        <f t="shared" ca="1" si="228"/>
        <v>57</v>
      </c>
      <c r="BC149" s="119">
        <f t="shared" ca="1" si="228"/>
        <v>22</v>
      </c>
      <c r="BD149" s="119">
        <f t="shared" ca="1" si="228"/>
        <v>72</v>
      </c>
      <c r="BE149" s="119">
        <f t="shared" ca="1" si="228"/>
        <v>81</v>
      </c>
      <c r="BF149" s="119">
        <f t="shared" ca="1" si="228"/>
        <v>25</v>
      </c>
      <c r="BG149" s="119">
        <f t="shared" ca="1" si="228"/>
        <v>2</v>
      </c>
      <c r="BH149" s="119">
        <f t="shared" ca="1" si="228"/>
        <v>72</v>
      </c>
      <c r="BI149" s="120">
        <f t="shared" ca="1" si="228"/>
        <v>32</v>
      </c>
    </row>
    <row r="150" spans="1:61" ht="13.15" x14ac:dyDescent="0.4">
      <c r="A150" s="116">
        <v>50</v>
      </c>
      <c r="B150" s="117">
        <f ca="1">RANDBETWEEN(1,81-1)</f>
        <v>12</v>
      </c>
      <c r="C150" s="117">
        <f t="shared" ref="C150:BI150" ca="1" si="229">RANDBETWEEN(1,81-1)</f>
        <v>2</v>
      </c>
      <c r="D150" s="117">
        <f t="shared" ca="1" si="229"/>
        <v>9</v>
      </c>
      <c r="E150" s="117">
        <f t="shared" ca="1" si="229"/>
        <v>10</v>
      </c>
      <c r="F150" s="117">
        <f t="shared" ca="1" si="229"/>
        <v>2</v>
      </c>
      <c r="G150" s="117">
        <f t="shared" ca="1" si="229"/>
        <v>72</v>
      </c>
      <c r="H150" s="117">
        <f t="shared" ca="1" si="229"/>
        <v>71</v>
      </c>
      <c r="I150" s="117">
        <f t="shared" ca="1" si="229"/>
        <v>31</v>
      </c>
      <c r="J150" s="117">
        <f t="shared" ca="1" si="229"/>
        <v>70</v>
      </c>
      <c r="K150" s="117">
        <f t="shared" ca="1" si="229"/>
        <v>47</v>
      </c>
      <c r="L150" s="117">
        <f t="shared" ca="1" si="229"/>
        <v>64</v>
      </c>
      <c r="M150" s="117">
        <f t="shared" ca="1" si="229"/>
        <v>76</v>
      </c>
      <c r="N150" s="117">
        <f t="shared" ca="1" si="229"/>
        <v>32</v>
      </c>
      <c r="O150" s="117">
        <f t="shared" ca="1" si="229"/>
        <v>15</v>
      </c>
      <c r="P150" s="117">
        <f t="shared" ca="1" si="229"/>
        <v>75</v>
      </c>
      <c r="Q150" s="117">
        <f t="shared" ca="1" si="229"/>
        <v>27</v>
      </c>
      <c r="R150" s="117">
        <f t="shared" ca="1" si="229"/>
        <v>41</v>
      </c>
      <c r="S150" s="117">
        <f t="shared" ca="1" si="229"/>
        <v>36</v>
      </c>
      <c r="T150" s="117">
        <f t="shared" ca="1" si="229"/>
        <v>6</v>
      </c>
      <c r="U150" s="117">
        <f t="shared" ca="1" si="229"/>
        <v>10</v>
      </c>
      <c r="V150" s="117">
        <f t="shared" ca="1" si="229"/>
        <v>21</v>
      </c>
      <c r="W150" s="117">
        <f t="shared" ca="1" si="229"/>
        <v>72</v>
      </c>
      <c r="X150" s="117">
        <f t="shared" ca="1" si="229"/>
        <v>2</v>
      </c>
      <c r="Y150" s="117">
        <f t="shared" ca="1" si="229"/>
        <v>14</v>
      </c>
      <c r="Z150" s="117">
        <f t="shared" ca="1" si="229"/>
        <v>36</v>
      </c>
      <c r="AA150" s="117">
        <f t="shared" ca="1" si="229"/>
        <v>54</v>
      </c>
      <c r="AB150" s="117">
        <f t="shared" ca="1" si="229"/>
        <v>50</v>
      </c>
      <c r="AC150" s="117">
        <f t="shared" ca="1" si="229"/>
        <v>35</v>
      </c>
      <c r="AD150" s="117">
        <f t="shared" ca="1" si="229"/>
        <v>74</v>
      </c>
      <c r="AE150" s="117">
        <f t="shared" ca="1" si="229"/>
        <v>58</v>
      </c>
      <c r="AF150" s="117">
        <f t="shared" ca="1" si="229"/>
        <v>22</v>
      </c>
      <c r="AG150" s="117">
        <f t="shared" ca="1" si="229"/>
        <v>61</v>
      </c>
      <c r="AH150" s="117">
        <f t="shared" ca="1" si="229"/>
        <v>37</v>
      </c>
      <c r="AI150" s="117">
        <f t="shared" ca="1" si="229"/>
        <v>51</v>
      </c>
      <c r="AJ150" s="117">
        <f t="shared" ca="1" si="229"/>
        <v>55</v>
      </c>
      <c r="AK150" s="117">
        <f t="shared" ca="1" si="229"/>
        <v>77</v>
      </c>
      <c r="AL150" s="117">
        <f t="shared" ca="1" si="229"/>
        <v>80</v>
      </c>
      <c r="AM150" s="117">
        <f t="shared" ca="1" si="229"/>
        <v>26</v>
      </c>
      <c r="AN150" s="117">
        <f t="shared" ca="1" si="229"/>
        <v>13</v>
      </c>
      <c r="AO150" s="117">
        <f t="shared" ca="1" si="229"/>
        <v>59</v>
      </c>
      <c r="AP150" s="117">
        <f t="shared" ca="1" si="229"/>
        <v>34</v>
      </c>
      <c r="AQ150" s="117">
        <f t="shared" ca="1" si="229"/>
        <v>66</v>
      </c>
      <c r="AR150" s="117">
        <f t="shared" ca="1" si="229"/>
        <v>75</v>
      </c>
      <c r="AS150" s="117">
        <f t="shared" ca="1" si="229"/>
        <v>22</v>
      </c>
      <c r="AT150" s="117">
        <f t="shared" ca="1" si="229"/>
        <v>39</v>
      </c>
      <c r="AU150" s="117">
        <f t="shared" ca="1" si="229"/>
        <v>7</v>
      </c>
      <c r="AV150" s="117">
        <f t="shared" ca="1" si="229"/>
        <v>68</v>
      </c>
      <c r="AW150" s="117">
        <f t="shared" ca="1" si="229"/>
        <v>30</v>
      </c>
      <c r="AX150" s="117">
        <f t="shared" ca="1" si="229"/>
        <v>52</v>
      </c>
      <c r="AY150" s="117">
        <f t="shared" ca="1" si="229"/>
        <v>15</v>
      </c>
      <c r="AZ150" s="117">
        <f t="shared" ca="1" si="229"/>
        <v>52</v>
      </c>
      <c r="BA150" s="117">
        <f t="shared" ca="1" si="229"/>
        <v>4</v>
      </c>
      <c r="BB150" s="117">
        <f t="shared" ca="1" si="229"/>
        <v>6</v>
      </c>
      <c r="BC150" s="117">
        <f t="shared" ca="1" si="229"/>
        <v>40</v>
      </c>
      <c r="BD150" s="117">
        <f t="shared" ca="1" si="229"/>
        <v>24</v>
      </c>
      <c r="BE150" s="117">
        <f t="shared" ca="1" si="229"/>
        <v>22</v>
      </c>
      <c r="BF150" s="117">
        <f t="shared" ca="1" si="229"/>
        <v>7</v>
      </c>
      <c r="BG150" s="117">
        <f t="shared" ca="1" si="229"/>
        <v>56</v>
      </c>
      <c r="BH150" s="117">
        <f t="shared" ca="1" si="229"/>
        <v>61</v>
      </c>
      <c r="BI150" s="118">
        <f t="shared" ca="1" si="229"/>
        <v>21</v>
      </c>
    </row>
    <row r="151" spans="1:61" ht="13.15" x14ac:dyDescent="0.4">
      <c r="A151" s="116">
        <v>51</v>
      </c>
      <c r="B151" s="119">
        <f ca="1">RANDBETWEEN(1,81-2)</f>
        <v>32</v>
      </c>
      <c r="C151" s="119">
        <f t="shared" ref="C151:BI151" ca="1" si="230">RANDBETWEEN(1,81-2)</f>
        <v>74</v>
      </c>
      <c r="D151" s="119">
        <f t="shared" ca="1" si="230"/>
        <v>34</v>
      </c>
      <c r="E151" s="119">
        <f t="shared" ca="1" si="230"/>
        <v>34</v>
      </c>
      <c r="F151" s="119">
        <f t="shared" ca="1" si="230"/>
        <v>20</v>
      </c>
      <c r="G151" s="119">
        <f t="shared" ca="1" si="230"/>
        <v>23</v>
      </c>
      <c r="H151" s="119">
        <f t="shared" ca="1" si="230"/>
        <v>72</v>
      </c>
      <c r="I151" s="119">
        <f t="shared" ca="1" si="230"/>
        <v>39</v>
      </c>
      <c r="J151" s="119">
        <f t="shared" ca="1" si="230"/>
        <v>35</v>
      </c>
      <c r="K151" s="119">
        <f t="shared" ca="1" si="230"/>
        <v>53</v>
      </c>
      <c r="L151" s="119">
        <f t="shared" ca="1" si="230"/>
        <v>35</v>
      </c>
      <c r="M151" s="119">
        <f t="shared" ca="1" si="230"/>
        <v>14</v>
      </c>
      <c r="N151" s="119">
        <f t="shared" ca="1" si="230"/>
        <v>65</v>
      </c>
      <c r="O151" s="119">
        <f t="shared" ca="1" si="230"/>
        <v>43</v>
      </c>
      <c r="P151" s="119">
        <f t="shared" ca="1" si="230"/>
        <v>75</v>
      </c>
      <c r="Q151" s="119">
        <f t="shared" ca="1" si="230"/>
        <v>13</v>
      </c>
      <c r="R151" s="119">
        <f t="shared" ca="1" si="230"/>
        <v>57</v>
      </c>
      <c r="S151" s="119">
        <f t="shared" ca="1" si="230"/>
        <v>27</v>
      </c>
      <c r="T151" s="119">
        <f t="shared" ca="1" si="230"/>
        <v>69</v>
      </c>
      <c r="U151" s="119">
        <f t="shared" ca="1" si="230"/>
        <v>73</v>
      </c>
      <c r="V151" s="119">
        <f t="shared" ca="1" si="230"/>
        <v>20</v>
      </c>
      <c r="W151" s="119">
        <f t="shared" ca="1" si="230"/>
        <v>65</v>
      </c>
      <c r="X151" s="119">
        <f t="shared" ca="1" si="230"/>
        <v>42</v>
      </c>
      <c r="Y151" s="119">
        <f t="shared" ca="1" si="230"/>
        <v>77</v>
      </c>
      <c r="Z151" s="119">
        <f t="shared" ca="1" si="230"/>
        <v>5</v>
      </c>
      <c r="AA151" s="119">
        <f t="shared" ca="1" si="230"/>
        <v>23</v>
      </c>
      <c r="AB151" s="119">
        <f t="shared" ca="1" si="230"/>
        <v>74</v>
      </c>
      <c r="AC151" s="119">
        <f t="shared" ca="1" si="230"/>
        <v>55</v>
      </c>
      <c r="AD151" s="119">
        <f t="shared" ca="1" si="230"/>
        <v>29</v>
      </c>
      <c r="AE151" s="119">
        <f t="shared" ca="1" si="230"/>
        <v>36</v>
      </c>
      <c r="AF151" s="119">
        <f t="shared" ca="1" si="230"/>
        <v>79</v>
      </c>
      <c r="AG151" s="119">
        <f t="shared" ca="1" si="230"/>
        <v>41</v>
      </c>
      <c r="AH151" s="119">
        <f t="shared" ca="1" si="230"/>
        <v>13</v>
      </c>
      <c r="AI151" s="119">
        <f t="shared" ca="1" si="230"/>
        <v>50</v>
      </c>
      <c r="AJ151" s="119">
        <f t="shared" ca="1" si="230"/>
        <v>1</v>
      </c>
      <c r="AK151" s="119">
        <f t="shared" ca="1" si="230"/>
        <v>14</v>
      </c>
      <c r="AL151" s="119">
        <f t="shared" ca="1" si="230"/>
        <v>23</v>
      </c>
      <c r="AM151" s="119">
        <f t="shared" ca="1" si="230"/>
        <v>27</v>
      </c>
      <c r="AN151" s="119">
        <f t="shared" ca="1" si="230"/>
        <v>38</v>
      </c>
      <c r="AO151" s="119">
        <f t="shared" ca="1" si="230"/>
        <v>77</v>
      </c>
      <c r="AP151" s="119">
        <f t="shared" ca="1" si="230"/>
        <v>12</v>
      </c>
      <c r="AQ151" s="119">
        <f t="shared" ca="1" si="230"/>
        <v>47</v>
      </c>
      <c r="AR151" s="119">
        <f t="shared" ca="1" si="230"/>
        <v>61</v>
      </c>
      <c r="AS151" s="119">
        <f t="shared" ca="1" si="230"/>
        <v>21</v>
      </c>
      <c r="AT151" s="119">
        <f t="shared" ca="1" si="230"/>
        <v>78</v>
      </c>
      <c r="AU151" s="119">
        <f t="shared" ca="1" si="230"/>
        <v>30</v>
      </c>
      <c r="AV151" s="119">
        <f t="shared" ca="1" si="230"/>
        <v>19</v>
      </c>
      <c r="AW151" s="119">
        <f t="shared" ca="1" si="230"/>
        <v>57</v>
      </c>
      <c r="AX151" s="119">
        <f t="shared" ca="1" si="230"/>
        <v>71</v>
      </c>
      <c r="AY151" s="119">
        <f t="shared" ca="1" si="230"/>
        <v>53</v>
      </c>
      <c r="AZ151" s="119">
        <f t="shared" ca="1" si="230"/>
        <v>14</v>
      </c>
      <c r="BA151" s="119">
        <f t="shared" ca="1" si="230"/>
        <v>36</v>
      </c>
      <c r="BB151" s="119">
        <f t="shared" ca="1" si="230"/>
        <v>77</v>
      </c>
      <c r="BC151" s="119">
        <f t="shared" ca="1" si="230"/>
        <v>27</v>
      </c>
      <c r="BD151" s="119">
        <f t="shared" ca="1" si="230"/>
        <v>76</v>
      </c>
      <c r="BE151" s="119">
        <f t="shared" ca="1" si="230"/>
        <v>15</v>
      </c>
      <c r="BF151" s="119">
        <f t="shared" ca="1" si="230"/>
        <v>25</v>
      </c>
      <c r="BG151" s="119">
        <f t="shared" ca="1" si="230"/>
        <v>34</v>
      </c>
      <c r="BH151" s="119">
        <f t="shared" ca="1" si="230"/>
        <v>51</v>
      </c>
      <c r="BI151" s="120">
        <f t="shared" ca="1" si="230"/>
        <v>3</v>
      </c>
    </row>
    <row r="152" spans="1:61" ht="13.15" x14ac:dyDescent="0.4">
      <c r="A152" s="116">
        <v>52</v>
      </c>
      <c r="B152" s="117">
        <f ca="1">RANDBETWEEN(1,81)</f>
        <v>41</v>
      </c>
      <c r="C152" s="117">
        <f t="shared" ref="C152:BI152" ca="1" si="231">RANDBETWEEN(1,81)</f>
        <v>42</v>
      </c>
      <c r="D152" s="117">
        <f t="shared" ca="1" si="231"/>
        <v>71</v>
      </c>
      <c r="E152" s="117">
        <f t="shared" ca="1" si="231"/>
        <v>77</v>
      </c>
      <c r="F152" s="117">
        <f t="shared" ca="1" si="231"/>
        <v>14</v>
      </c>
      <c r="G152" s="117">
        <f t="shared" ca="1" si="231"/>
        <v>29</v>
      </c>
      <c r="H152" s="117">
        <f t="shared" ca="1" si="231"/>
        <v>72</v>
      </c>
      <c r="I152" s="117">
        <f t="shared" ca="1" si="231"/>
        <v>28</v>
      </c>
      <c r="J152" s="117">
        <f t="shared" ca="1" si="231"/>
        <v>6</v>
      </c>
      <c r="K152" s="117">
        <f t="shared" ca="1" si="231"/>
        <v>44</v>
      </c>
      <c r="L152" s="117">
        <f t="shared" ca="1" si="231"/>
        <v>38</v>
      </c>
      <c r="M152" s="117">
        <f t="shared" ca="1" si="231"/>
        <v>15</v>
      </c>
      <c r="N152" s="117">
        <f t="shared" ca="1" si="231"/>
        <v>24</v>
      </c>
      <c r="O152" s="117">
        <f t="shared" ca="1" si="231"/>
        <v>27</v>
      </c>
      <c r="P152" s="117">
        <f t="shared" ca="1" si="231"/>
        <v>66</v>
      </c>
      <c r="Q152" s="117">
        <f t="shared" ca="1" si="231"/>
        <v>25</v>
      </c>
      <c r="R152" s="117">
        <f t="shared" ca="1" si="231"/>
        <v>70</v>
      </c>
      <c r="S152" s="117">
        <f t="shared" ca="1" si="231"/>
        <v>14</v>
      </c>
      <c r="T152" s="117">
        <f t="shared" ca="1" si="231"/>
        <v>44</v>
      </c>
      <c r="U152" s="117">
        <f t="shared" ca="1" si="231"/>
        <v>19</v>
      </c>
      <c r="V152" s="117">
        <f t="shared" ca="1" si="231"/>
        <v>10</v>
      </c>
      <c r="W152" s="117">
        <f t="shared" ca="1" si="231"/>
        <v>22</v>
      </c>
      <c r="X152" s="117">
        <f t="shared" ca="1" si="231"/>
        <v>52</v>
      </c>
      <c r="Y152" s="117">
        <f t="shared" ca="1" si="231"/>
        <v>17</v>
      </c>
      <c r="Z152" s="117">
        <f t="shared" ca="1" si="231"/>
        <v>5</v>
      </c>
      <c r="AA152" s="117">
        <f t="shared" ca="1" si="231"/>
        <v>65</v>
      </c>
      <c r="AB152" s="117">
        <f t="shared" ca="1" si="231"/>
        <v>56</v>
      </c>
      <c r="AC152" s="117">
        <f t="shared" ca="1" si="231"/>
        <v>3</v>
      </c>
      <c r="AD152" s="117">
        <f t="shared" ca="1" si="231"/>
        <v>19</v>
      </c>
      <c r="AE152" s="117">
        <f t="shared" ca="1" si="231"/>
        <v>55</v>
      </c>
      <c r="AF152" s="117">
        <f t="shared" ca="1" si="231"/>
        <v>44</v>
      </c>
      <c r="AG152" s="117">
        <f t="shared" ca="1" si="231"/>
        <v>79</v>
      </c>
      <c r="AH152" s="117">
        <f t="shared" ca="1" si="231"/>
        <v>3</v>
      </c>
      <c r="AI152" s="117">
        <f t="shared" ca="1" si="231"/>
        <v>58</v>
      </c>
      <c r="AJ152" s="117">
        <f t="shared" ca="1" si="231"/>
        <v>36</v>
      </c>
      <c r="AK152" s="117">
        <f t="shared" ca="1" si="231"/>
        <v>78</v>
      </c>
      <c r="AL152" s="117">
        <f t="shared" ca="1" si="231"/>
        <v>21</v>
      </c>
      <c r="AM152" s="117">
        <f t="shared" ca="1" si="231"/>
        <v>61</v>
      </c>
      <c r="AN152" s="117">
        <f t="shared" ca="1" si="231"/>
        <v>61</v>
      </c>
      <c r="AO152" s="117">
        <f t="shared" ca="1" si="231"/>
        <v>38</v>
      </c>
      <c r="AP152" s="117">
        <f t="shared" ca="1" si="231"/>
        <v>12</v>
      </c>
      <c r="AQ152" s="117">
        <f t="shared" ca="1" si="231"/>
        <v>70</v>
      </c>
      <c r="AR152" s="117">
        <f t="shared" ca="1" si="231"/>
        <v>29</v>
      </c>
      <c r="AS152" s="117">
        <f t="shared" ca="1" si="231"/>
        <v>50</v>
      </c>
      <c r="AT152" s="117">
        <f t="shared" ca="1" si="231"/>
        <v>71</v>
      </c>
      <c r="AU152" s="117">
        <f t="shared" ca="1" si="231"/>
        <v>74</v>
      </c>
      <c r="AV152" s="117">
        <f t="shared" ca="1" si="231"/>
        <v>15</v>
      </c>
      <c r="AW152" s="117">
        <f t="shared" ca="1" si="231"/>
        <v>13</v>
      </c>
      <c r="AX152" s="117">
        <f t="shared" ca="1" si="231"/>
        <v>3</v>
      </c>
      <c r="AY152" s="117">
        <f t="shared" ca="1" si="231"/>
        <v>43</v>
      </c>
      <c r="AZ152" s="117">
        <f t="shared" ca="1" si="231"/>
        <v>22</v>
      </c>
      <c r="BA152" s="117">
        <f t="shared" ca="1" si="231"/>
        <v>31</v>
      </c>
      <c r="BB152" s="117">
        <f t="shared" ca="1" si="231"/>
        <v>38</v>
      </c>
      <c r="BC152" s="117">
        <f t="shared" ca="1" si="231"/>
        <v>7</v>
      </c>
      <c r="BD152" s="117">
        <f t="shared" ca="1" si="231"/>
        <v>38</v>
      </c>
      <c r="BE152" s="117">
        <f t="shared" ca="1" si="231"/>
        <v>25</v>
      </c>
      <c r="BF152" s="117">
        <f t="shared" ca="1" si="231"/>
        <v>24</v>
      </c>
      <c r="BG152" s="117">
        <f t="shared" ca="1" si="231"/>
        <v>35</v>
      </c>
      <c r="BH152" s="117">
        <f t="shared" ca="1" si="231"/>
        <v>16</v>
      </c>
      <c r="BI152" s="118">
        <f t="shared" ca="1" si="231"/>
        <v>68</v>
      </c>
    </row>
    <row r="153" spans="1:61" ht="13.15" x14ac:dyDescent="0.4">
      <c r="A153" s="116">
        <v>53</v>
      </c>
      <c r="B153" s="119">
        <f ca="1">RANDBETWEEN(1,81-1)</f>
        <v>5</v>
      </c>
      <c r="C153" s="119">
        <f t="shared" ref="C153:BI153" ca="1" si="232">RANDBETWEEN(1,81-1)</f>
        <v>59</v>
      </c>
      <c r="D153" s="119">
        <f t="shared" ca="1" si="232"/>
        <v>3</v>
      </c>
      <c r="E153" s="119">
        <f t="shared" ca="1" si="232"/>
        <v>62</v>
      </c>
      <c r="F153" s="119">
        <f t="shared" ca="1" si="232"/>
        <v>11</v>
      </c>
      <c r="G153" s="119">
        <f t="shared" ca="1" si="232"/>
        <v>28</v>
      </c>
      <c r="H153" s="119">
        <f t="shared" ca="1" si="232"/>
        <v>13</v>
      </c>
      <c r="I153" s="119">
        <f t="shared" ca="1" si="232"/>
        <v>50</v>
      </c>
      <c r="J153" s="119">
        <f t="shared" ca="1" si="232"/>
        <v>51</v>
      </c>
      <c r="K153" s="119">
        <f t="shared" ca="1" si="232"/>
        <v>75</v>
      </c>
      <c r="L153" s="119">
        <f t="shared" ca="1" si="232"/>
        <v>29</v>
      </c>
      <c r="M153" s="119">
        <f t="shared" ca="1" si="232"/>
        <v>19</v>
      </c>
      <c r="N153" s="119">
        <f t="shared" ca="1" si="232"/>
        <v>17</v>
      </c>
      <c r="O153" s="119">
        <f t="shared" ca="1" si="232"/>
        <v>50</v>
      </c>
      <c r="P153" s="119">
        <f t="shared" ca="1" si="232"/>
        <v>62</v>
      </c>
      <c r="Q153" s="119">
        <f t="shared" ca="1" si="232"/>
        <v>58</v>
      </c>
      <c r="R153" s="119">
        <f t="shared" ca="1" si="232"/>
        <v>52</v>
      </c>
      <c r="S153" s="119">
        <f t="shared" ca="1" si="232"/>
        <v>37</v>
      </c>
      <c r="T153" s="119">
        <f t="shared" ca="1" si="232"/>
        <v>26</v>
      </c>
      <c r="U153" s="119">
        <f t="shared" ca="1" si="232"/>
        <v>42</v>
      </c>
      <c r="V153" s="119">
        <f t="shared" ca="1" si="232"/>
        <v>64</v>
      </c>
      <c r="W153" s="119">
        <f t="shared" ca="1" si="232"/>
        <v>33</v>
      </c>
      <c r="X153" s="119">
        <f t="shared" ca="1" si="232"/>
        <v>46</v>
      </c>
      <c r="Y153" s="119">
        <f t="shared" ca="1" si="232"/>
        <v>75</v>
      </c>
      <c r="Z153" s="119">
        <f t="shared" ca="1" si="232"/>
        <v>27</v>
      </c>
      <c r="AA153" s="119">
        <f t="shared" ca="1" si="232"/>
        <v>73</v>
      </c>
      <c r="AB153" s="119">
        <f t="shared" ca="1" si="232"/>
        <v>1</v>
      </c>
      <c r="AC153" s="119">
        <f t="shared" ca="1" si="232"/>
        <v>67</v>
      </c>
      <c r="AD153" s="119">
        <f t="shared" ca="1" si="232"/>
        <v>41</v>
      </c>
      <c r="AE153" s="119">
        <f t="shared" ca="1" si="232"/>
        <v>71</v>
      </c>
      <c r="AF153" s="119">
        <f t="shared" ca="1" si="232"/>
        <v>11</v>
      </c>
      <c r="AG153" s="119">
        <f t="shared" ca="1" si="232"/>
        <v>5</v>
      </c>
      <c r="AH153" s="119">
        <f t="shared" ca="1" si="232"/>
        <v>34</v>
      </c>
      <c r="AI153" s="119">
        <f t="shared" ca="1" si="232"/>
        <v>19</v>
      </c>
      <c r="AJ153" s="119">
        <f t="shared" ca="1" si="232"/>
        <v>60</v>
      </c>
      <c r="AK153" s="119">
        <f t="shared" ca="1" si="232"/>
        <v>19</v>
      </c>
      <c r="AL153" s="119">
        <f t="shared" ca="1" si="232"/>
        <v>68</v>
      </c>
      <c r="AM153" s="119">
        <f t="shared" ca="1" si="232"/>
        <v>80</v>
      </c>
      <c r="AN153" s="119">
        <f t="shared" ca="1" si="232"/>
        <v>52</v>
      </c>
      <c r="AO153" s="119">
        <f t="shared" ca="1" si="232"/>
        <v>74</v>
      </c>
      <c r="AP153" s="119">
        <f t="shared" ca="1" si="232"/>
        <v>6</v>
      </c>
      <c r="AQ153" s="119">
        <f t="shared" ca="1" si="232"/>
        <v>49</v>
      </c>
      <c r="AR153" s="119">
        <f t="shared" ca="1" si="232"/>
        <v>11</v>
      </c>
      <c r="AS153" s="119">
        <f t="shared" ca="1" si="232"/>
        <v>65</v>
      </c>
      <c r="AT153" s="119">
        <f t="shared" ca="1" si="232"/>
        <v>47</v>
      </c>
      <c r="AU153" s="119">
        <f t="shared" ca="1" si="232"/>
        <v>47</v>
      </c>
      <c r="AV153" s="119">
        <f t="shared" ca="1" si="232"/>
        <v>73</v>
      </c>
      <c r="AW153" s="119">
        <f t="shared" ca="1" si="232"/>
        <v>28</v>
      </c>
      <c r="AX153" s="119">
        <f t="shared" ca="1" si="232"/>
        <v>13</v>
      </c>
      <c r="AY153" s="119">
        <f t="shared" ca="1" si="232"/>
        <v>22</v>
      </c>
      <c r="AZ153" s="119">
        <f t="shared" ca="1" si="232"/>
        <v>60</v>
      </c>
      <c r="BA153" s="119">
        <f t="shared" ca="1" si="232"/>
        <v>68</v>
      </c>
      <c r="BB153" s="119">
        <f t="shared" ca="1" si="232"/>
        <v>43</v>
      </c>
      <c r="BC153" s="119">
        <f t="shared" ca="1" si="232"/>
        <v>39</v>
      </c>
      <c r="BD153" s="119">
        <f t="shared" ca="1" si="232"/>
        <v>48</v>
      </c>
      <c r="BE153" s="119">
        <f t="shared" ca="1" si="232"/>
        <v>18</v>
      </c>
      <c r="BF153" s="119">
        <f t="shared" ca="1" si="232"/>
        <v>73</v>
      </c>
      <c r="BG153" s="119">
        <f t="shared" ca="1" si="232"/>
        <v>68</v>
      </c>
      <c r="BH153" s="119">
        <f t="shared" ca="1" si="232"/>
        <v>49</v>
      </c>
      <c r="BI153" s="120">
        <f t="shared" ca="1" si="232"/>
        <v>49</v>
      </c>
    </row>
    <row r="154" spans="1:61" ht="13.15" x14ac:dyDescent="0.4">
      <c r="A154" s="116">
        <v>54</v>
      </c>
      <c r="B154" s="117">
        <f ca="1">RANDBETWEEN(1,81-2)</f>
        <v>75</v>
      </c>
      <c r="C154" s="117">
        <f t="shared" ref="C154:BI154" ca="1" si="233">RANDBETWEEN(1,81-2)</f>
        <v>69</v>
      </c>
      <c r="D154" s="117">
        <f t="shared" ca="1" si="233"/>
        <v>54</v>
      </c>
      <c r="E154" s="117">
        <f t="shared" ca="1" si="233"/>
        <v>22</v>
      </c>
      <c r="F154" s="117">
        <f t="shared" ca="1" si="233"/>
        <v>49</v>
      </c>
      <c r="G154" s="117">
        <f t="shared" ca="1" si="233"/>
        <v>21</v>
      </c>
      <c r="H154" s="117">
        <f t="shared" ca="1" si="233"/>
        <v>49</v>
      </c>
      <c r="I154" s="117">
        <f t="shared" ca="1" si="233"/>
        <v>70</v>
      </c>
      <c r="J154" s="117">
        <f t="shared" ca="1" si="233"/>
        <v>59</v>
      </c>
      <c r="K154" s="117">
        <f t="shared" ca="1" si="233"/>
        <v>31</v>
      </c>
      <c r="L154" s="117">
        <f t="shared" ca="1" si="233"/>
        <v>26</v>
      </c>
      <c r="M154" s="117">
        <f t="shared" ca="1" si="233"/>
        <v>73</v>
      </c>
      <c r="N154" s="117">
        <f t="shared" ca="1" si="233"/>
        <v>32</v>
      </c>
      <c r="O154" s="117">
        <f t="shared" ca="1" si="233"/>
        <v>39</v>
      </c>
      <c r="P154" s="117">
        <f t="shared" ca="1" si="233"/>
        <v>1</v>
      </c>
      <c r="Q154" s="117">
        <f t="shared" ca="1" si="233"/>
        <v>19</v>
      </c>
      <c r="R154" s="117">
        <f t="shared" ca="1" si="233"/>
        <v>11</v>
      </c>
      <c r="S154" s="117">
        <f t="shared" ca="1" si="233"/>
        <v>46</v>
      </c>
      <c r="T154" s="117">
        <f t="shared" ca="1" si="233"/>
        <v>24</v>
      </c>
      <c r="U154" s="117">
        <f t="shared" ca="1" si="233"/>
        <v>44</v>
      </c>
      <c r="V154" s="117">
        <f t="shared" ca="1" si="233"/>
        <v>77</v>
      </c>
      <c r="W154" s="117">
        <f t="shared" ca="1" si="233"/>
        <v>51</v>
      </c>
      <c r="X154" s="117">
        <f t="shared" ca="1" si="233"/>
        <v>18</v>
      </c>
      <c r="Y154" s="117">
        <f t="shared" ca="1" si="233"/>
        <v>67</v>
      </c>
      <c r="Z154" s="117">
        <f t="shared" ca="1" si="233"/>
        <v>58</v>
      </c>
      <c r="AA154" s="117">
        <f t="shared" ca="1" si="233"/>
        <v>22</v>
      </c>
      <c r="AB154" s="117">
        <f t="shared" ca="1" si="233"/>
        <v>79</v>
      </c>
      <c r="AC154" s="117">
        <f t="shared" ca="1" si="233"/>
        <v>8</v>
      </c>
      <c r="AD154" s="117">
        <f t="shared" ca="1" si="233"/>
        <v>9</v>
      </c>
      <c r="AE154" s="117">
        <f t="shared" ca="1" si="233"/>
        <v>74</v>
      </c>
      <c r="AF154" s="117">
        <f t="shared" ca="1" si="233"/>
        <v>18</v>
      </c>
      <c r="AG154" s="117">
        <f t="shared" ca="1" si="233"/>
        <v>61</v>
      </c>
      <c r="AH154" s="117">
        <f t="shared" ca="1" si="233"/>
        <v>17</v>
      </c>
      <c r="AI154" s="117">
        <f t="shared" ca="1" si="233"/>
        <v>40</v>
      </c>
      <c r="AJ154" s="117">
        <f t="shared" ca="1" si="233"/>
        <v>9</v>
      </c>
      <c r="AK154" s="117">
        <f t="shared" ca="1" si="233"/>
        <v>75</v>
      </c>
      <c r="AL154" s="117">
        <f t="shared" ca="1" si="233"/>
        <v>12</v>
      </c>
      <c r="AM154" s="117">
        <f t="shared" ca="1" si="233"/>
        <v>12</v>
      </c>
      <c r="AN154" s="117">
        <f t="shared" ca="1" si="233"/>
        <v>71</v>
      </c>
      <c r="AO154" s="117">
        <f t="shared" ca="1" si="233"/>
        <v>6</v>
      </c>
      <c r="AP154" s="117">
        <f t="shared" ca="1" si="233"/>
        <v>56</v>
      </c>
      <c r="AQ154" s="117">
        <f t="shared" ca="1" si="233"/>
        <v>23</v>
      </c>
      <c r="AR154" s="117">
        <f t="shared" ca="1" si="233"/>
        <v>79</v>
      </c>
      <c r="AS154" s="117">
        <f t="shared" ca="1" si="233"/>
        <v>5</v>
      </c>
      <c r="AT154" s="117">
        <f t="shared" ca="1" si="233"/>
        <v>26</v>
      </c>
      <c r="AU154" s="117">
        <f t="shared" ca="1" si="233"/>
        <v>50</v>
      </c>
      <c r="AV154" s="117">
        <f t="shared" ca="1" si="233"/>
        <v>77</v>
      </c>
      <c r="AW154" s="117">
        <f t="shared" ca="1" si="233"/>
        <v>2</v>
      </c>
      <c r="AX154" s="117">
        <f t="shared" ca="1" si="233"/>
        <v>22</v>
      </c>
      <c r="AY154" s="117">
        <f t="shared" ca="1" si="233"/>
        <v>61</v>
      </c>
      <c r="AZ154" s="117">
        <f t="shared" ca="1" si="233"/>
        <v>32</v>
      </c>
      <c r="BA154" s="117">
        <f t="shared" ca="1" si="233"/>
        <v>63</v>
      </c>
      <c r="BB154" s="117">
        <f t="shared" ca="1" si="233"/>
        <v>37</v>
      </c>
      <c r="BC154" s="117">
        <f t="shared" ca="1" si="233"/>
        <v>24</v>
      </c>
      <c r="BD154" s="117">
        <f t="shared" ca="1" si="233"/>
        <v>35</v>
      </c>
      <c r="BE154" s="117">
        <f t="shared" ca="1" si="233"/>
        <v>28</v>
      </c>
      <c r="BF154" s="117">
        <f t="shared" ca="1" si="233"/>
        <v>22</v>
      </c>
      <c r="BG154" s="117">
        <f t="shared" ca="1" si="233"/>
        <v>73</v>
      </c>
      <c r="BH154" s="117">
        <f t="shared" ca="1" si="233"/>
        <v>15</v>
      </c>
      <c r="BI154" s="118">
        <f t="shared" ca="1" si="233"/>
        <v>58</v>
      </c>
    </row>
    <row r="155" spans="1:61" ht="13.15" x14ac:dyDescent="0.4">
      <c r="A155" s="116">
        <v>55</v>
      </c>
      <c r="B155" s="119">
        <f ca="1">RANDBETWEEN(1,81)</f>
        <v>6</v>
      </c>
      <c r="C155" s="119">
        <f t="shared" ref="C155:BI155" ca="1" si="234">RANDBETWEEN(1,81)</f>
        <v>49</v>
      </c>
      <c r="D155" s="119">
        <f t="shared" ca="1" si="234"/>
        <v>26</v>
      </c>
      <c r="E155" s="119">
        <f t="shared" ca="1" si="234"/>
        <v>81</v>
      </c>
      <c r="F155" s="119">
        <f t="shared" ca="1" si="234"/>
        <v>80</v>
      </c>
      <c r="G155" s="119">
        <f t="shared" ca="1" si="234"/>
        <v>63</v>
      </c>
      <c r="H155" s="119">
        <f t="shared" ca="1" si="234"/>
        <v>71</v>
      </c>
      <c r="I155" s="119">
        <f t="shared" ca="1" si="234"/>
        <v>47</v>
      </c>
      <c r="J155" s="119">
        <f t="shared" ca="1" si="234"/>
        <v>17</v>
      </c>
      <c r="K155" s="119">
        <f t="shared" ca="1" si="234"/>
        <v>1</v>
      </c>
      <c r="L155" s="119">
        <f t="shared" ca="1" si="234"/>
        <v>59</v>
      </c>
      <c r="M155" s="119">
        <f t="shared" ca="1" si="234"/>
        <v>27</v>
      </c>
      <c r="N155" s="119">
        <f t="shared" ca="1" si="234"/>
        <v>68</v>
      </c>
      <c r="O155" s="119">
        <f t="shared" ca="1" si="234"/>
        <v>26</v>
      </c>
      <c r="P155" s="119">
        <f t="shared" ca="1" si="234"/>
        <v>58</v>
      </c>
      <c r="Q155" s="119">
        <f t="shared" ca="1" si="234"/>
        <v>60</v>
      </c>
      <c r="R155" s="119">
        <f t="shared" ca="1" si="234"/>
        <v>46</v>
      </c>
      <c r="S155" s="119">
        <f t="shared" ca="1" si="234"/>
        <v>5</v>
      </c>
      <c r="T155" s="119">
        <f t="shared" ca="1" si="234"/>
        <v>8</v>
      </c>
      <c r="U155" s="119">
        <f t="shared" ca="1" si="234"/>
        <v>61</v>
      </c>
      <c r="V155" s="119">
        <f t="shared" ca="1" si="234"/>
        <v>67</v>
      </c>
      <c r="W155" s="119">
        <f t="shared" ca="1" si="234"/>
        <v>24</v>
      </c>
      <c r="X155" s="119">
        <f t="shared" ca="1" si="234"/>
        <v>21</v>
      </c>
      <c r="Y155" s="119">
        <f t="shared" ca="1" si="234"/>
        <v>53</v>
      </c>
      <c r="Z155" s="119">
        <f t="shared" ca="1" si="234"/>
        <v>71</v>
      </c>
      <c r="AA155" s="119">
        <f t="shared" ca="1" si="234"/>
        <v>37</v>
      </c>
      <c r="AB155" s="119">
        <f t="shared" ca="1" si="234"/>
        <v>40</v>
      </c>
      <c r="AC155" s="119">
        <f t="shared" ca="1" si="234"/>
        <v>48</v>
      </c>
      <c r="AD155" s="119">
        <f t="shared" ca="1" si="234"/>
        <v>69</v>
      </c>
      <c r="AE155" s="119">
        <f t="shared" ca="1" si="234"/>
        <v>11</v>
      </c>
      <c r="AF155" s="119">
        <f t="shared" ca="1" si="234"/>
        <v>45</v>
      </c>
      <c r="AG155" s="119">
        <f t="shared" ca="1" si="234"/>
        <v>35</v>
      </c>
      <c r="AH155" s="119">
        <f t="shared" ca="1" si="234"/>
        <v>21</v>
      </c>
      <c r="AI155" s="119">
        <f t="shared" ca="1" si="234"/>
        <v>73</v>
      </c>
      <c r="AJ155" s="119">
        <f t="shared" ca="1" si="234"/>
        <v>66</v>
      </c>
      <c r="AK155" s="119">
        <f t="shared" ca="1" si="234"/>
        <v>59</v>
      </c>
      <c r="AL155" s="119">
        <f t="shared" ca="1" si="234"/>
        <v>68</v>
      </c>
      <c r="AM155" s="119">
        <f t="shared" ca="1" si="234"/>
        <v>38</v>
      </c>
      <c r="AN155" s="119">
        <f t="shared" ca="1" si="234"/>
        <v>59</v>
      </c>
      <c r="AO155" s="119">
        <f t="shared" ca="1" si="234"/>
        <v>59</v>
      </c>
      <c r="AP155" s="119">
        <f t="shared" ca="1" si="234"/>
        <v>69</v>
      </c>
      <c r="AQ155" s="119">
        <f t="shared" ca="1" si="234"/>
        <v>51</v>
      </c>
      <c r="AR155" s="119">
        <f t="shared" ca="1" si="234"/>
        <v>46</v>
      </c>
      <c r="AS155" s="119">
        <f t="shared" ca="1" si="234"/>
        <v>38</v>
      </c>
      <c r="AT155" s="119">
        <f t="shared" ca="1" si="234"/>
        <v>80</v>
      </c>
      <c r="AU155" s="119">
        <f t="shared" ca="1" si="234"/>
        <v>73</v>
      </c>
      <c r="AV155" s="119">
        <f t="shared" ca="1" si="234"/>
        <v>59</v>
      </c>
      <c r="AW155" s="119">
        <f t="shared" ca="1" si="234"/>
        <v>55</v>
      </c>
      <c r="AX155" s="119">
        <f t="shared" ca="1" si="234"/>
        <v>62</v>
      </c>
      <c r="AY155" s="119">
        <f t="shared" ca="1" si="234"/>
        <v>8</v>
      </c>
      <c r="AZ155" s="119">
        <f t="shared" ca="1" si="234"/>
        <v>55</v>
      </c>
      <c r="BA155" s="119">
        <f t="shared" ca="1" si="234"/>
        <v>73</v>
      </c>
      <c r="BB155" s="119">
        <f t="shared" ca="1" si="234"/>
        <v>31</v>
      </c>
      <c r="BC155" s="119">
        <f t="shared" ca="1" si="234"/>
        <v>36</v>
      </c>
      <c r="BD155" s="119">
        <f t="shared" ca="1" si="234"/>
        <v>33</v>
      </c>
      <c r="BE155" s="119">
        <f t="shared" ca="1" si="234"/>
        <v>35</v>
      </c>
      <c r="BF155" s="119">
        <f t="shared" ca="1" si="234"/>
        <v>26</v>
      </c>
      <c r="BG155" s="119">
        <f t="shared" ca="1" si="234"/>
        <v>81</v>
      </c>
      <c r="BH155" s="119">
        <f t="shared" ca="1" si="234"/>
        <v>59</v>
      </c>
      <c r="BI155" s="120">
        <f t="shared" ca="1" si="234"/>
        <v>74</v>
      </c>
    </row>
    <row r="156" spans="1:61" ht="13.15" x14ac:dyDescent="0.4">
      <c r="A156" s="116">
        <v>56</v>
      </c>
      <c r="B156" s="117">
        <f ca="1">RANDBETWEEN(1,81-1)</f>
        <v>33</v>
      </c>
      <c r="C156" s="117">
        <f t="shared" ref="C156:BI156" ca="1" si="235">RANDBETWEEN(1,81-1)</f>
        <v>20</v>
      </c>
      <c r="D156" s="117">
        <f t="shared" ca="1" si="235"/>
        <v>17</v>
      </c>
      <c r="E156" s="117">
        <f t="shared" ca="1" si="235"/>
        <v>14</v>
      </c>
      <c r="F156" s="117">
        <f t="shared" ca="1" si="235"/>
        <v>36</v>
      </c>
      <c r="G156" s="117">
        <f t="shared" ca="1" si="235"/>
        <v>15</v>
      </c>
      <c r="H156" s="117">
        <f t="shared" ca="1" si="235"/>
        <v>7</v>
      </c>
      <c r="I156" s="117">
        <f t="shared" ca="1" si="235"/>
        <v>22</v>
      </c>
      <c r="J156" s="117">
        <f t="shared" ca="1" si="235"/>
        <v>31</v>
      </c>
      <c r="K156" s="117">
        <f t="shared" ca="1" si="235"/>
        <v>41</v>
      </c>
      <c r="L156" s="117">
        <f t="shared" ca="1" si="235"/>
        <v>10</v>
      </c>
      <c r="M156" s="117">
        <f t="shared" ca="1" si="235"/>
        <v>4</v>
      </c>
      <c r="N156" s="117">
        <f t="shared" ca="1" si="235"/>
        <v>39</v>
      </c>
      <c r="O156" s="117">
        <f t="shared" ca="1" si="235"/>
        <v>11</v>
      </c>
      <c r="P156" s="117">
        <f t="shared" ca="1" si="235"/>
        <v>73</v>
      </c>
      <c r="Q156" s="117">
        <f t="shared" ca="1" si="235"/>
        <v>62</v>
      </c>
      <c r="R156" s="117">
        <f t="shared" ca="1" si="235"/>
        <v>63</v>
      </c>
      <c r="S156" s="117">
        <f t="shared" ca="1" si="235"/>
        <v>41</v>
      </c>
      <c r="T156" s="117">
        <f t="shared" ca="1" si="235"/>
        <v>44</v>
      </c>
      <c r="U156" s="117">
        <f t="shared" ca="1" si="235"/>
        <v>15</v>
      </c>
      <c r="V156" s="117">
        <f t="shared" ca="1" si="235"/>
        <v>62</v>
      </c>
      <c r="W156" s="117">
        <f t="shared" ca="1" si="235"/>
        <v>7</v>
      </c>
      <c r="X156" s="117">
        <f t="shared" ca="1" si="235"/>
        <v>13</v>
      </c>
      <c r="Y156" s="117">
        <f t="shared" ca="1" si="235"/>
        <v>15</v>
      </c>
      <c r="Z156" s="117">
        <f t="shared" ca="1" si="235"/>
        <v>71</v>
      </c>
      <c r="AA156" s="117">
        <f t="shared" ca="1" si="235"/>
        <v>19</v>
      </c>
      <c r="AB156" s="117">
        <f t="shared" ca="1" si="235"/>
        <v>73</v>
      </c>
      <c r="AC156" s="117">
        <f t="shared" ca="1" si="235"/>
        <v>6</v>
      </c>
      <c r="AD156" s="117">
        <f t="shared" ca="1" si="235"/>
        <v>72</v>
      </c>
      <c r="AE156" s="117">
        <f t="shared" ca="1" si="235"/>
        <v>34</v>
      </c>
      <c r="AF156" s="117">
        <f t="shared" ca="1" si="235"/>
        <v>32</v>
      </c>
      <c r="AG156" s="117">
        <f t="shared" ca="1" si="235"/>
        <v>65</v>
      </c>
      <c r="AH156" s="117">
        <f t="shared" ca="1" si="235"/>
        <v>76</v>
      </c>
      <c r="AI156" s="117">
        <f t="shared" ca="1" si="235"/>
        <v>46</v>
      </c>
      <c r="AJ156" s="117">
        <f t="shared" ca="1" si="235"/>
        <v>56</v>
      </c>
      <c r="AK156" s="117">
        <f t="shared" ca="1" si="235"/>
        <v>8</v>
      </c>
      <c r="AL156" s="117">
        <f t="shared" ca="1" si="235"/>
        <v>11</v>
      </c>
      <c r="AM156" s="117">
        <f t="shared" ca="1" si="235"/>
        <v>1</v>
      </c>
      <c r="AN156" s="117">
        <f t="shared" ca="1" si="235"/>
        <v>42</v>
      </c>
      <c r="AO156" s="117">
        <f t="shared" ca="1" si="235"/>
        <v>60</v>
      </c>
      <c r="AP156" s="117">
        <f t="shared" ca="1" si="235"/>
        <v>14</v>
      </c>
      <c r="AQ156" s="117">
        <f t="shared" ca="1" si="235"/>
        <v>21</v>
      </c>
      <c r="AR156" s="117">
        <f t="shared" ca="1" si="235"/>
        <v>14</v>
      </c>
      <c r="AS156" s="117">
        <f t="shared" ca="1" si="235"/>
        <v>22</v>
      </c>
      <c r="AT156" s="117">
        <f t="shared" ca="1" si="235"/>
        <v>67</v>
      </c>
      <c r="AU156" s="117">
        <f t="shared" ca="1" si="235"/>
        <v>20</v>
      </c>
      <c r="AV156" s="117">
        <f t="shared" ca="1" si="235"/>
        <v>38</v>
      </c>
      <c r="AW156" s="117">
        <f t="shared" ca="1" si="235"/>
        <v>73</v>
      </c>
      <c r="AX156" s="117">
        <f t="shared" ca="1" si="235"/>
        <v>36</v>
      </c>
      <c r="AY156" s="117">
        <f t="shared" ca="1" si="235"/>
        <v>19</v>
      </c>
      <c r="AZ156" s="117">
        <f t="shared" ca="1" si="235"/>
        <v>18</v>
      </c>
      <c r="BA156" s="117">
        <f t="shared" ca="1" si="235"/>
        <v>16</v>
      </c>
      <c r="BB156" s="117">
        <f t="shared" ca="1" si="235"/>
        <v>7</v>
      </c>
      <c r="BC156" s="117">
        <f t="shared" ca="1" si="235"/>
        <v>31</v>
      </c>
      <c r="BD156" s="117">
        <f t="shared" ca="1" si="235"/>
        <v>11</v>
      </c>
      <c r="BE156" s="117">
        <f t="shared" ca="1" si="235"/>
        <v>50</v>
      </c>
      <c r="BF156" s="117">
        <f t="shared" ca="1" si="235"/>
        <v>36</v>
      </c>
      <c r="BG156" s="117">
        <f t="shared" ca="1" si="235"/>
        <v>13</v>
      </c>
      <c r="BH156" s="117">
        <f t="shared" ca="1" si="235"/>
        <v>10</v>
      </c>
      <c r="BI156" s="118">
        <f t="shared" ca="1" si="235"/>
        <v>53</v>
      </c>
    </row>
    <row r="157" spans="1:61" ht="13.15" x14ac:dyDescent="0.4">
      <c r="A157" s="116">
        <v>57</v>
      </c>
      <c r="B157" s="119">
        <f ca="1">RANDBETWEEN(1,81-2)</f>
        <v>25</v>
      </c>
      <c r="C157" s="119">
        <f t="shared" ref="C157:BI157" ca="1" si="236">RANDBETWEEN(1,81-2)</f>
        <v>77</v>
      </c>
      <c r="D157" s="119">
        <f t="shared" ca="1" si="236"/>
        <v>57</v>
      </c>
      <c r="E157" s="119">
        <f t="shared" ca="1" si="236"/>
        <v>10</v>
      </c>
      <c r="F157" s="119">
        <f t="shared" ca="1" si="236"/>
        <v>24</v>
      </c>
      <c r="G157" s="119">
        <f t="shared" ca="1" si="236"/>
        <v>66</v>
      </c>
      <c r="H157" s="119">
        <f t="shared" ca="1" si="236"/>
        <v>65</v>
      </c>
      <c r="I157" s="119">
        <f t="shared" ca="1" si="236"/>
        <v>11</v>
      </c>
      <c r="J157" s="119">
        <f t="shared" ca="1" si="236"/>
        <v>43</v>
      </c>
      <c r="K157" s="119">
        <f t="shared" ca="1" si="236"/>
        <v>74</v>
      </c>
      <c r="L157" s="119">
        <f t="shared" ca="1" si="236"/>
        <v>22</v>
      </c>
      <c r="M157" s="119">
        <f t="shared" ca="1" si="236"/>
        <v>45</v>
      </c>
      <c r="N157" s="119">
        <f t="shared" ca="1" si="236"/>
        <v>6</v>
      </c>
      <c r="O157" s="119">
        <f t="shared" ca="1" si="236"/>
        <v>31</v>
      </c>
      <c r="P157" s="119">
        <f t="shared" ca="1" si="236"/>
        <v>55</v>
      </c>
      <c r="Q157" s="119">
        <f t="shared" ca="1" si="236"/>
        <v>14</v>
      </c>
      <c r="R157" s="119">
        <f t="shared" ca="1" si="236"/>
        <v>58</v>
      </c>
      <c r="S157" s="119">
        <f t="shared" ca="1" si="236"/>
        <v>48</v>
      </c>
      <c r="T157" s="119">
        <f t="shared" ca="1" si="236"/>
        <v>55</v>
      </c>
      <c r="U157" s="119">
        <f t="shared" ca="1" si="236"/>
        <v>10</v>
      </c>
      <c r="V157" s="119">
        <f t="shared" ca="1" si="236"/>
        <v>17</v>
      </c>
      <c r="W157" s="119">
        <f t="shared" ca="1" si="236"/>
        <v>72</v>
      </c>
      <c r="X157" s="119">
        <f t="shared" ca="1" si="236"/>
        <v>50</v>
      </c>
      <c r="Y157" s="119">
        <f t="shared" ca="1" si="236"/>
        <v>6</v>
      </c>
      <c r="Z157" s="119">
        <f t="shared" ca="1" si="236"/>
        <v>6</v>
      </c>
      <c r="AA157" s="119">
        <f t="shared" ca="1" si="236"/>
        <v>45</v>
      </c>
      <c r="AB157" s="119">
        <f t="shared" ca="1" si="236"/>
        <v>5</v>
      </c>
      <c r="AC157" s="119">
        <f t="shared" ca="1" si="236"/>
        <v>13</v>
      </c>
      <c r="AD157" s="119">
        <f t="shared" ca="1" si="236"/>
        <v>45</v>
      </c>
      <c r="AE157" s="119">
        <f t="shared" ca="1" si="236"/>
        <v>34</v>
      </c>
      <c r="AF157" s="119">
        <f t="shared" ca="1" si="236"/>
        <v>46</v>
      </c>
      <c r="AG157" s="119">
        <f t="shared" ca="1" si="236"/>
        <v>49</v>
      </c>
      <c r="AH157" s="119">
        <f t="shared" ca="1" si="236"/>
        <v>62</v>
      </c>
      <c r="AI157" s="119">
        <f t="shared" ca="1" si="236"/>
        <v>6</v>
      </c>
      <c r="AJ157" s="119">
        <f t="shared" ca="1" si="236"/>
        <v>13</v>
      </c>
      <c r="AK157" s="119">
        <f t="shared" ca="1" si="236"/>
        <v>48</v>
      </c>
      <c r="AL157" s="119">
        <f t="shared" ca="1" si="236"/>
        <v>70</v>
      </c>
      <c r="AM157" s="119">
        <f t="shared" ca="1" si="236"/>
        <v>57</v>
      </c>
      <c r="AN157" s="119">
        <f t="shared" ca="1" si="236"/>
        <v>29</v>
      </c>
      <c r="AO157" s="119">
        <f t="shared" ca="1" si="236"/>
        <v>6</v>
      </c>
      <c r="AP157" s="119">
        <f t="shared" ca="1" si="236"/>
        <v>73</v>
      </c>
      <c r="AQ157" s="119">
        <f t="shared" ca="1" si="236"/>
        <v>16</v>
      </c>
      <c r="AR157" s="119">
        <f t="shared" ca="1" si="236"/>
        <v>23</v>
      </c>
      <c r="AS157" s="119">
        <f t="shared" ca="1" si="236"/>
        <v>5</v>
      </c>
      <c r="AT157" s="119">
        <f t="shared" ca="1" si="236"/>
        <v>10</v>
      </c>
      <c r="AU157" s="119">
        <f t="shared" ca="1" si="236"/>
        <v>70</v>
      </c>
      <c r="AV157" s="119">
        <f t="shared" ca="1" si="236"/>
        <v>71</v>
      </c>
      <c r="AW157" s="119">
        <f t="shared" ca="1" si="236"/>
        <v>21</v>
      </c>
      <c r="AX157" s="119">
        <f t="shared" ca="1" si="236"/>
        <v>28</v>
      </c>
      <c r="AY157" s="119">
        <f t="shared" ca="1" si="236"/>
        <v>29</v>
      </c>
      <c r="AZ157" s="119">
        <f t="shared" ca="1" si="236"/>
        <v>29</v>
      </c>
      <c r="BA157" s="119">
        <f t="shared" ca="1" si="236"/>
        <v>25</v>
      </c>
      <c r="BB157" s="119">
        <f t="shared" ca="1" si="236"/>
        <v>19</v>
      </c>
      <c r="BC157" s="119">
        <f t="shared" ca="1" si="236"/>
        <v>6</v>
      </c>
      <c r="BD157" s="119">
        <f t="shared" ca="1" si="236"/>
        <v>1</v>
      </c>
      <c r="BE157" s="119">
        <f t="shared" ca="1" si="236"/>
        <v>7</v>
      </c>
      <c r="BF157" s="119">
        <f t="shared" ca="1" si="236"/>
        <v>18</v>
      </c>
      <c r="BG157" s="119">
        <f t="shared" ca="1" si="236"/>
        <v>52</v>
      </c>
      <c r="BH157" s="119">
        <f t="shared" ca="1" si="236"/>
        <v>49</v>
      </c>
      <c r="BI157" s="120">
        <f t="shared" ca="1" si="236"/>
        <v>67</v>
      </c>
    </row>
    <row r="158" spans="1:61" ht="13.15" x14ac:dyDescent="0.4">
      <c r="A158" s="116">
        <v>58</v>
      </c>
      <c r="B158" s="117">
        <f ca="1">RANDBETWEEN(1,81)</f>
        <v>78</v>
      </c>
      <c r="C158" s="117">
        <f t="shared" ref="C158:BI158" ca="1" si="237">RANDBETWEEN(1,81)</f>
        <v>58</v>
      </c>
      <c r="D158" s="117">
        <f t="shared" ca="1" si="237"/>
        <v>7</v>
      </c>
      <c r="E158" s="117">
        <f t="shared" ca="1" si="237"/>
        <v>38</v>
      </c>
      <c r="F158" s="117">
        <f t="shared" ca="1" si="237"/>
        <v>31</v>
      </c>
      <c r="G158" s="117">
        <f t="shared" ca="1" si="237"/>
        <v>49</v>
      </c>
      <c r="H158" s="117">
        <f t="shared" ca="1" si="237"/>
        <v>58</v>
      </c>
      <c r="I158" s="117">
        <f t="shared" ca="1" si="237"/>
        <v>68</v>
      </c>
      <c r="J158" s="117">
        <f t="shared" ca="1" si="237"/>
        <v>17</v>
      </c>
      <c r="K158" s="117">
        <f t="shared" ca="1" si="237"/>
        <v>53</v>
      </c>
      <c r="L158" s="117">
        <f t="shared" ca="1" si="237"/>
        <v>33</v>
      </c>
      <c r="M158" s="117">
        <f t="shared" ca="1" si="237"/>
        <v>52</v>
      </c>
      <c r="N158" s="117">
        <f t="shared" ca="1" si="237"/>
        <v>27</v>
      </c>
      <c r="O158" s="117">
        <f t="shared" ca="1" si="237"/>
        <v>48</v>
      </c>
      <c r="P158" s="117">
        <f t="shared" ca="1" si="237"/>
        <v>78</v>
      </c>
      <c r="Q158" s="117">
        <f t="shared" ca="1" si="237"/>
        <v>52</v>
      </c>
      <c r="R158" s="117">
        <f t="shared" ca="1" si="237"/>
        <v>46</v>
      </c>
      <c r="S158" s="117">
        <f t="shared" ca="1" si="237"/>
        <v>35</v>
      </c>
      <c r="T158" s="117">
        <f t="shared" ca="1" si="237"/>
        <v>56</v>
      </c>
      <c r="U158" s="117">
        <f t="shared" ca="1" si="237"/>
        <v>50</v>
      </c>
      <c r="V158" s="117">
        <f t="shared" ca="1" si="237"/>
        <v>66</v>
      </c>
      <c r="W158" s="117">
        <f t="shared" ca="1" si="237"/>
        <v>42</v>
      </c>
      <c r="X158" s="117">
        <f t="shared" ca="1" si="237"/>
        <v>27</v>
      </c>
      <c r="Y158" s="117">
        <f t="shared" ca="1" si="237"/>
        <v>69</v>
      </c>
      <c r="Z158" s="117">
        <f t="shared" ca="1" si="237"/>
        <v>49</v>
      </c>
      <c r="AA158" s="117">
        <f t="shared" ca="1" si="237"/>
        <v>68</v>
      </c>
      <c r="AB158" s="117">
        <f t="shared" ca="1" si="237"/>
        <v>32</v>
      </c>
      <c r="AC158" s="117">
        <f t="shared" ca="1" si="237"/>
        <v>25</v>
      </c>
      <c r="AD158" s="117">
        <f t="shared" ca="1" si="237"/>
        <v>38</v>
      </c>
      <c r="AE158" s="117">
        <f t="shared" ca="1" si="237"/>
        <v>46</v>
      </c>
      <c r="AF158" s="117">
        <f t="shared" ca="1" si="237"/>
        <v>67</v>
      </c>
      <c r="AG158" s="117">
        <f t="shared" ca="1" si="237"/>
        <v>75</v>
      </c>
      <c r="AH158" s="117">
        <f t="shared" ca="1" si="237"/>
        <v>38</v>
      </c>
      <c r="AI158" s="117">
        <f t="shared" ca="1" si="237"/>
        <v>65</v>
      </c>
      <c r="AJ158" s="117">
        <f t="shared" ca="1" si="237"/>
        <v>43</v>
      </c>
      <c r="AK158" s="117">
        <f t="shared" ca="1" si="237"/>
        <v>11</v>
      </c>
      <c r="AL158" s="117">
        <f t="shared" ca="1" si="237"/>
        <v>7</v>
      </c>
      <c r="AM158" s="117">
        <f t="shared" ca="1" si="237"/>
        <v>28</v>
      </c>
      <c r="AN158" s="117">
        <f t="shared" ca="1" si="237"/>
        <v>63</v>
      </c>
      <c r="AO158" s="117">
        <f t="shared" ca="1" si="237"/>
        <v>39</v>
      </c>
      <c r="AP158" s="117">
        <f t="shared" ca="1" si="237"/>
        <v>43</v>
      </c>
      <c r="AQ158" s="117">
        <f t="shared" ca="1" si="237"/>
        <v>21</v>
      </c>
      <c r="AR158" s="117">
        <f t="shared" ca="1" si="237"/>
        <v>61</v>
      </c>
      <c r="AS158" s="117">
        <f t="shared" ca="1" si="237"/>
        <v>66</v>
      </c>
      <c r="AT158" s="117">
        <f t="shared" ca="1" si="237"/>
        <v>42</v>
      </c>
      <c r="AU158" s="117">
        <f t="shared" ca="1" si="237"/>
        <v>66</v>
      </c>
      <c r="AV158" s="117">
        <f t="shared" ca="1" si="237"/>
        <v>65</v>
      </c>
      <c r="AW158" s="117">
        <f t="shared" ca="1" si="237"/>
        <v>38</v>
      </c>
      <c r="AX158" s="117">
        <f t="shared" ca="1" si="237"/>
        <v>48</v>
      </c>
      <c r="AY158" s="117">
        <f t="shared" ca="1" si="237"/>
        <v>65</v>
      </c>
      <c r="AZ158" s="117">
        <f t="shared" ca="1" si="237"/>
        <v>80</v>
      </c>
      <c r="BA158" s="117">
        <f t="shared" ca="1" si="237"/>
        <v>20</v>
      </c>
      <c r="BB158" s="117">
        <f t="shared" ca="1" si="237"/>
        <v>51</v>
      </c>
      <c r="BC158" s="117">
        <f t="shared" ca="1" si="237"/>
        <v>4</v>
      </c>
      <c r="BD158" s="117">
        <f t="shared" ca="1" si="237"/>
        <v>36</v>
      </c>
      <c r="BE158" s="117">
        <f t="shared" ca="1" si="237"/>
        <v>38</v>
      </c>
      <c r="BF158" s="117">
        <f t="shared" ca="1" si="237"/>
        <v>75</v>
      </c>
      <c r="BG158" s="117">
        <f t="shared" ca="1" si="237"/>
        <v>59</v>
      </c>
      <c r="BH158" s="117">
        <f t="shared" ca="1" si="237"/>
        <v>71</v>
      </c>
      <c r="BI158" s="118">
        <f t="shared" ca="1" si="237"/>
        <v>17</v>
      </c>
    </row>
    <row r="159" spans="1:61" ht="13.15" x14ac:dyDescent="0.4">
      <c r="A159" s="116">
        <v>59</v>
      </c>
      <c r="B159" s="119">
        <f ca="1">RANDBETWEEN(1,81-1)</f>
        <v>41</v>
      </c>
      <c r="C159" s="119">
        <f t="shared" ref="C159:BI159" ca="1" si="238">RANDBETWEEN(1,81-1)</f>
        <v>80</v>
      </c>
      <c r="D159" s="119">
        <f t="shared" ca="1" si="238"/>
        <v>39</v>
      </c>
      <c r="E159" s="119">
        <f t="shared" ca="1" si="238"/>
        <v>7</v>
      </c>
      <c r="F159" s="119">
        <f t="shared" ca="1" si="238"/>
        <v>8</v>
      </c>
      <c r="G159" s="119">
        <f t="shared" ca="1" si="238"/>
        <v>48</v>
      </c>
      <c r="H159" s="119">
        <f t="shared" ca="1" si="238"/>
        <v>49</v>
      </c>
      <c r="I159" s="119">
        <f t="shared" ca="1" si="238"/>
        <v>30</v>
      </c>
      <c r="J159" s="119">
        <f t="shared" ca="1" si="238"/>
        <v>30</v>
      </c>
      <c r="K159" s="119">
        <f t="shared" ca="1" si="238"/>
        <v>72</v>
      </c>
      <c r="L159" s="119">
        <f t="shared" ca="1" si="238"/>
        <v>50</v>
      </c>
      <c r="M159" s="119">
        <f t="shared" ca="1" si="238"/>
        <v>41</v>
      </c>
      <c r="N159" s="119">
        <f t="shared" ca="1" si="238"/>
        <v>63</v>
      </c>
      <c r="O159" s="119">
        <f t="shared" ca="1" si="238"/>
        <v>5</v>
      </c>
      <c r="P159" s="119">
        <f t="shared" ca="1" si="238"/>
        <v>75</v>
      </c>
      <c r="Q159" s="119">
        <f t="shared" ca="1" si="238"/>
        <v>46</v>
      </c>
      <c r="R159" s="119">
        <f t="shared" ca="1" si="238"/>
        <v>66</v>
      </c>
      <c r="S159" s="119">
        <f t="shared" ca="1" si="238"/>
        <v>14</v>
      </c>
      <c r="T159" s="119">
        <f t="shared" ca="1" si="238"/>
        <v>34</v>
      </c>
      <c r="U159" s="119">
        <f t="shared" ca="1" si="238"/>
        <v>12</v>
      </c>
      <c r="V159" s="119">
        <f t="shared" ca="1" si="238"/>
        <v>79</v>
      </c>
      <c r="W159" s="119">
        <f t="shared" ca="1" si="238"/>
        <v>16</v>
      </c>
      <c r="X159" s="119">
        <f t="shared" ca="1" si="238"/>
        <v>39</v>
      </c>
      <c r="Y159" s="119">
        <f t="shared" ca="1" si="238"/>
        <v>39</v>
      </c>
      <c r="Z159" s="119">
        <f t="shared" ca="1" si="238"/>
        <v>60</v>
      </c>
      <c r="AA159" s="119">
        <f t="shared" ca="1" si="238"/>
        <v>49</v>
      </c>
      <c r="AB159" s="119">
        <f t="shared" ca="1" si="238"/>
        <v>29</v>
      </c>
      <c r="AC159" s="119">
        <f t="shared" ca="1" si="238"/>
        <v>31</v>
      </c>
      <c r="AD159" s="119">
        <f t="shared" ca="1" si="238"/>
        <v>45</v>
      </c>
      <c r="AE159" s="119">
        <f t="shared" ca="1" si="238"/>
        <v>24</v>
      </c>
      <c r="AF159" s="119">
        <f t="shared" ca="1" si="238"/>
        <v>73</v>
      </c>
      <c r="AG159" s="119">
        <f t="shared" ca="1" si="238"/>
        <v>40</v>
      </c>
      <c r="AH159" s="119">
        <f t="shared" ca="1" si="238"/>
        <v>75</v>
      </c>
      <c r="AI159" s="119">
        <f t="shared" ca="1" si="238"/>
        <v>45</v>
      </c>
      <c r="AJ159" s="119">
        <f t="shared" ca="1" si="238"/>
        <v>55</v>
      </c>
      <c r="AK159" s="119">
        <f t="shared" ca="1" si="238"/>
        <v>4</v>
      </c>
      <c r="AL159" s="119">
        <f t="shared" ca="1" si="238"/>
        <v>67</v>
      </c>
      <c r="AM159" s="119">
        <f t="shared" ca="1" si="238"/>
        <v>37</v>
      </c>
      <c r="AN159" s="119">
        <f t="shared" ca="1" si="238"/>
        <v>12</v>
      </c>
      <c r="AO159" s="119">
        <f t="shared" ca="1" si="238"/>
        <v>12</v>
      </c>
      <c r="AP159" s="119">
        <f t="shared" ca="1" si="238"/>
        <v>6</v>
      </c>
      <c r="AQ159" s="119">
        <f t="shared" ca="1" si="238"/>
        <v>10</v>
      </c>
      <c r="AR159" s="119">
        <f t="shared" ca="1" si="238"/>
        <v>20</v>
      </c>
      <c r="AS159" s="119">
        <f t="shared" ca="1" si="238"/>
        <v>50</v>
      </c>
      <c r="AT159" s="119">
        <f t="shared" ca="1" si="238"/>
        <v>77</v>
      </c>
      <c r="AU159" s="119">
        <f t="shared" ca="1" si="238"/>
        <v>78</v>
      </c>
      <c r="AV159" s="119">
        <f t="shared" ca="1" si="238"/>
        <v>72</v>
      </c>
      <c r="AW159" s="119">
        <f t="shared" ca="1" si="238"/>
        <v>25</v>
      </c>
      <c r="AX159" s="119">
        <f t="shared" ca="1" si="238"/>
        <v>23</v>
      </c>
      <c r="AY159" s="119">
        <f t="shared" ca="1" si="238"/>
        <v>35</v>
      </c>
      <c r="AZ159" s="119">
        <f t="shared" ca="1" si="238"/>
        <v>74</v>
      </c>
      <c r="BA159" s="119">
        <f t="shared" ca="1" si="238"/>
        <v>46</v>
      </c>
      <c r="BB159" s="119">
        <f t="shared" ca="1" si="238"/>
        <v>79</v>
      </c>
      <c r="BC159" s="119">
        <f t="shared" ca="1" si="238"/>
        <v>52</v>
      </c>
      <c r="BD159" s="119">
        <f t="shared" ca="1" si="238"/>
        <v>51</v>
      </c>
      <c r="BE159" s="119">
        <f t="shared" ca="1" si="238"/>
        <v>15</v>
      </c>
      <c r="BF159" s="119">
        <f t="shared" ca="1" si="238"/>
        <v>23</v>
      </c>
      <c r="BG159" s="119">
        <f t="shared" ca="1" si="238"/>
        <v>75</v>
      </c>
      <c r="BH159" s="119">
        <f t="shared" ca="1" si="238"/>
        <v>25</v>
      </c>
      <c r="BI159" s="120">
        <f t="shared" ca="1" si="238"/>
        <v>11</v>
      </c>
    </row>
    <row r="160" spans="1:61" ht="13.15" x14ac:dyDescent="0.4">
      <c r="A160" s="116">
        <v>60</v>
      </c>
      <c r="B160" s="117">
        <f ca="1">RANDBETWEEN(1,81-2)</f>
        <v>11</v>
      </c>
      <c r="C160" s="117">
        <f t="shared" ref="C160:BI160" ca="1" si="239">RANDBETWEEN(1,81-2)</f>
        <v>15</v>
      </c>
      <c r="D160" s="117">
        <f t="shared" ca="1" si="239"/>
        <v>74</v>
      </c>
      <c r="E160" s="117">
        <f t="shared" ca="1" si="239"/>
        <v>61</v>
      </c>
      <c r="F160" s="117">
        <f t="shared" ca="1" si="239"/>
        <v>7</v>
      </c>
      <c r="G160" s="117">
        <f t="shared" ca="1" si="239"/>
        <v>52</v>
      </c>
      <c r="H160" s="117">
        <f t="shared" ca="1" si="239"/>
        <v>55</v>
      </c>
      <c r="I160" s="117">
        <f t="shared" ca="1" si="239"/>
        <v>78</v>
      </c>
      <c r="J160" s="117">
        <f t="shared" ca="1" si="239"/>
        <v>3</v>
      </c>
      <c r="K160" s="117">
        <f t="shared" ca="1" si="239"/>
        <v>7</v>
      </c>
      <c r="L160" s="117">
        <f t="shared" ca="1" si="239"/>
        <v>11</v>
      </c>
      <c r="M160" s="117">
        <f t="shared" ca="1" si="239"/>
        <v>23</v>
      </c>
      <c r="N160" s="117">
        <f t="shared" ca="1" si="239"/>
        <v>43</v>
      </c>
      <c r="O160" s="117">
        <f t="shared" ca="1" si="239"/>
        <v>52</v>
      </c>
      <c r="P160" s="117">
        <f t="shared" ca="1" si="239"/>
        <v>28</v>
      </c>
      <c r="Q160" s="117">
        <f t="shared" ca="1" si="239"/>
        <v>36</v>
      </c>
      <c r="R160" s="117">
        <f t="shared" ca="1" si="239"/>
        <v>48</v>
      </c>
      <c r="S160" s="117">
        <f t="shared" ca="1" si="239"/>
        <v>55</v>
      </c>
      <c r="T160" s="117">
        <f t="shared" ca="1" si="239"/>
        <v>30</v>
      </c>
      <c r="U160" s="117">
        <f t="shared" ca="1" si="239"/>
        <v>28</v>
      </c>
      <c r="V160" s="117">
        <f t="shared" ca="1" si="239"/>
        <v>57</v>
      </c>
      <c r="W160" s="117">
        <f t="shared" ca="1" si="239"/>
        <v>28</v>
      </c>
      <c r="X160" s="117">
        <f t="shared" ca="1" si="239"/>
        <v>19</v>
      </c>
      <c r="Y160" s="117">
        <f t="shared" ca="1" si="239"/>
        <v>5</v>
      </c>
      <c r="Z160" s="117">
        <f t="shared" ca="1" si="239"/>
        <v>12</v>
      </c>
      <c r="AA160" s="117">
        <f t="shared" ca="1" si="239"/>
        <v>41</v>
      </c>
      <c r="AB160" s="117">
        <f t="shared" ca="1" si="239"/>
        <v>27</v>
      </c>
      <c r="AC160" s="117">
        <f t="shared" ca="1" si="239"/>
        <v>18</v>
      </c>
      <c r="AD160" s="117">
        <f t="shared" ca="1" si="239"/>
        <v>79</v>
      </c>
      <c r="AE160" s="117">
        <f t="shared" ca="1" si="239"/>
        <v>42</v>
      </c>
      <c r="AF160" s="117">
        <f t="shared" ca="1" si="239"/>
        <v>68</v>
      </c>
      <c r="AG160" s="117">
        <f t="shared" ca="1" si="239"/>
        <v>63</v>
      </c>
      <c r="AH160" s="117">
        <f t="shared" ca="1" si="239"/>
        <v>11</v>
      </c>
      <c r="AI160" s="117">
        <f t="shared" ca="1" si="239"/>
        <v>62</v>
      </c>
      <c r="AJ160" s="117">
        <f t="shared" ca="1" si="239"/>
        <v>33</v>
      </c>
      <c r="AK160" s="117">
        <f t="shared" ca="1" si="239"/>
        <v>49</v>
      </c>
      <c r="AL160" s="117">
        <f t="shared" ca="1" si="239"/>
        <v>1</v>
      </c>
      <c r="AM160" s="117">
        <f t="shared" ca="1" si="239"/>
        <v>42</v>
      </c>
      <c r="AN160" s="117">
        <f t="shared" ca="1" si="239"/>
        <v>36</v>
      </c>
      <c r="AO160" s="117">
        <f t="shared" ca="1" si="239"/>
        <v>50</v>
      </c>
      <c r="AP160" s="117">
        <f t="shared" ca="1" si="239"/>
        <v>58</v>
      </c>
      <c r="AQ160" s="117">
        <f t="shared" ca="1" si="239"/>
        <v>3</v>
      </c>
      <c r="AR160" s="117">
        <f t="shared" ca="1" si="239"/>
        <v>21</v>
      </c>
      <c r="AS160" s="117">
        <f t="shared" ca="1" si="239"/>
        <v>22</v>
      </c>
      <c r="AT160" s="117">
        <f t="shared" ca="1" si="239"/>
        <v>39</v>
      </c>
      <c r="AU160" s="117">
        <f t="shared" ca="1" si="239"/>
        <v>73</v>
      </c>
      <c r="AV160" s="117">
        <f t="shared" ca="1" si="239"/>
        <v>5</v>
      </c>
      <c r="AW160" s="117">
        <f t="shared" ca="1" si="239"/>
        <v>75</v>
      </c>
      <c r="AX160" s="117">
        <f t="shared" ca="1" si="239"/>
        <v>56</v>
      </c>
      <c r="AY160" s="117">
        <f t="shared" ca="1" si="239"/>
        <v>15</v>
      </c>
      <c r="AZ160" s="117">
        <f t="shared" ca="1" si="239"/>
        <v>63</v>
      </c>
      <c r="BA160" s="117">
        <f t="shared" ca="1" si="239"/>
        <v>52</v>
      </c>
      <c r="BB160" s="117">
        <f t="shared" ca="1" si="239"/>
        <v>2</v>
      </c>
      <c r="BC160" s="117">
        <f t="shared" ca="1" si="239"/>
        <v>21</v>
      </c>
      <c r="BD160" s="117">
        <f t="shared" ca="1" si="239"/>
        <v>16</v>
      </c>
      <c r="BE160" s="117">
        <f t="shared" ca="1" si="239"/>
        <v>62</v>
      </c>
      <c r="BF160" s="117">
        <f t="shared" ca="1" si="239"/>
        <v>47</v>
      </c>
      <c r="BG160" s="117">
        <f t="shared" ca="1" si="239"/>
        <v>47</v>
      </c>
      <c r="BH160" s="117">
        <f t="shared" ca="1" si="239"/>
        <v>36</v>
      </c>
      <c r="BI160" s="118">
        <f t="shared" ca="1" si="239"/>
        <v>18</v>
      </c>
    </row>
    <row r="161" spans="1:61" ht="13.15" x14ac:dyDescent="0.4">
      <c r="A161" s="116">
        <v>61</v>
      </c>
      <c r="B161" s="119">
        <f ca="1">RANDBETWEEN(1,81)</f>
        <v>1</v>
      </c>
      <c r="C161" s="119">
        <f t="shared" ref="C161:BI161" ca="1" si="240">RANDBETWEEN(1,81)</f>
        <v>28</v>
      </c>
      <c r="D161" s="119">
        <f t="shared" ca="1" si="240"/>
        <v>77</v>
      </c>
      <c r="E161" s="119">
        <f t="shared" ca="1" si="240"/>
        <v>42</v>
      </c>
      <c r="F161" s="119">
        <f t="shared" ca="1" si="240"/>
        <v>52</v>
      </c>
      <c r="G161" s="119">
        <f t="shared" ca="1" si="240"/>
        <v>28</v>
      </c>
      <c r="H161" s="119">
        <f t="shared" ca="1" si="240"/>
        <v>65</v>
      </c>
      <c r="I161" s="119">
        <f t="shared" ca="1" si="240"/>
        <v>75</v>
      </c>
      <c r="J161" s="119">
        <f t="shared" ca="1" si="240"/>
        <v>1</v>
      </c>
      <c r="K161" s="119">
        <f t="shared" ca="1" si="240"/>
        <v>28</v>
      </c>
      <c r="L161" s="119">
        <f t="shared" ca="1" si="240"/>
        <v>70</v>
      </c>
      <c r="M161" s="119">
        <f t="shared" ca="1" si="240"/>
        <v>56</v>
      </c>
      <c r="N161" s="119">
        <f t="shared" ca="1" si="240"/>
        <v>21</v>
      </c>
      <c r="O161" s="119">
        <f t="shared" ca="1" si="240"/>
        <v>6</v>
      </c>
      <c r="P161" s="119">
        <f t="shared" ca="1" si="240"/>
        <v>33</v>
      </c>
      <c r="Q161" s="119">
        <f t="shared" ca="1" si="240"/>
        <v>79</v>
      </c>
      <c r="R161" s="119">
        <f t="shared" ca="1" si="240"/>
        <v>28</v>
      </c>
      <c r="S161" s="119">
        <f t="shared" ca="1" si="240"/>
        <v>1</v>
      </c>
      <c r="T161" s="119">
        <f t="shared" ca="1" si="240"/>
        <v>53</v>
      </c>
      <c r="U161" s="119">
        <f t="shared" ca="1" si="240"/>
        <v>50</v>
      </c>
      <c r="V161" s="119">
        <f t="shared" ca="1" si="240"/>
        <v>77</v>
      </c>
      <c r="W161" s="119">
        <f t="shared" ca="1" si="240"/>
        <v>65</v>
      </c>
      <c r="X161" s="119">
        <f t="shared" ca="1" si="240"/>
        <v>67</v>
      </c>
      <c r="Y161" s="119">
        <f t="shared" ca="1" si="240"/>
        <v>4</v>
      </c>
      <c r="Z161" s="119">
        <f t="shared" ca="1" si="240"/>
        <v>46</v>
      </c>
      <c r="AA161" s="119">
        <f t="shared" ca="1" si="240"/>
        <v>9</v>
      </c>
      <c r="AB161" s="119">
        <f t="shared" ca="1" si="240"/>
        <v>59</v>
      </c>
      <c r="AC161" s="119">
        <f t="shared" ca="1" si="240"/>
        <v>50</v>
      </c>
      <c r="AD161" s="119">
        <f t="shared" ca="1" si="240"/>
        <v>7</v>
      </c>
      <c r="AE161" s="119">
        <f t="shared" ca="1" si="240"/>
        <v>58</v>
      </c>
      <c r="AF161" s="119">
        <f t="shared" ca="1" si="240"/>
        <v>54</v>
      </c>
      <c r="AG161" s="119">
        <f t="shared" ca="1" si="240"/>
        <v>79</v>
      </c>
      <c r="AH161" s="119">
        <f t="shared" ca="1" si="240"/>
        <v>31</v>
      </c>
      <c r="AI161" s="119">
        <f t="shared" ca="1" si="240"/>
        <v>51</v>
      </c>
      <c r="AJ161" s="119">
        <f t="shared" ca="1" si="240"/>
        <v>68</v>
      </c>
      <c r="AK161" s="119">
        <f t="shared" ca="1" si="240"/>
        <v>14</v>
      </c>
      <c r="AL161" s="119">
        <f t="shared" ca="1" si="240"/>
        <v>6</v>
      </c>
      <c r="AM161" s="119">
        <f t="shared" ca="1" si="240"/>
        <v>49</v>
      </c>
      <c r="AN161" s="119">
        <f t="shared" ca="1" si="240"/>
        <v>29</v>
      </c>
      <c r="AO161" s="119">
        <f t="shared" ca="1" si="240"/>
        <v>79</v>
      </c>
      <c r="AP161" s="119">
        <f t="shared" ca="1" si="240"/>
        <v>61</v>
      </c>
      <c r="AQ161" s="119">
        <f t="shared" ca="1" si="240"/>
        <v>48</v>
      </c>
      <c r="AR161" s="119">
        <f t="shared" ca="1" si="240"/>
        <v>41</v>
      </c>
      <c r="AS161" s="119">
        <f t="shared" ca="1" si="240"/>
        <v>59</v>
      </c>
      <c r="AT161" s="119">
        <f t="shared" ca="1" si="240"/>
        <v>73</v>
      </c>
      <c r="AU161" s="119">
        <f t="shared" ca="1" si="240"/>
        <v>39</v>
      </c>
      <c r="AV161" s="119">
        <f t="shared" ca="1" si="240"/>
        <v>20</v>
      </c>
      <c r="AW161" s="119">
        <f t="shared" ca="1" si="240"/>
        <v>10</v>
      </c>
      <c r="AX161" s="119">
        <f t="shared" ca="1" si="240"/>
        <v>75</v>
      </c>
      <c r="AY161" s="119">
        <f t="shared" ca="1" si="240"/>
        <v>9</v>
      </c>
      <c r="AZ161" s="119">
        <f t="shared" ca="1" si="240"/>
        <v>21</v>
      </c>
      <c r="BA161" s="119">
        <f t="shared" ca="1" si="240"/>
        <v>73</v>
      </c>
      <c r="BB161" s="119">
        <f t="shared" ca="1" si="240"/>
        <v>57</v>
      </c>
      <c r="BC161" s="119">
        <f t="shared" ca="1" si="240"/>
        <v>24</v>
      </c>
      <c r="BD161" s="119">
        <f t="shared" ca="1" si="240"/>
        <v>36</v>
      </c>
      <c r="BE161" s="119">
        <f t="shared" ca="1" si="240"/>
        <v>3</v>
      </c>
      <c r="BF161" s="119">
        <f t="shared" ca="1" si="240"/>
        <v>36</v>
      </c>
      <c r="BG161" s="119">
        <f t="shared" ca="1" si="240"/>
        <v>67</v>
      </c>
      <c r="BH161" s="119">
        <f t="shared" ca="1" si="240"/>
        <v>36</v>
      </c>
      <c r="BI161" s="120">
        <f t="shared" ca="1" si="240"/>
        <v>31</v>
      </c>
    </row>
    <row r="162" spans="1:61" ht="13.15" x14ac:dyDescent="0.4">
      <c r="A162" s="116">
        <v>62</v>
      </c>
      <c r="B162" s="117">
        <f ca="1">RANDBETWEEN(1,81-1)</f>
        <v>30</v>
      </c>
      <c r="C162" s="117">
        <f t="shared" ref="C162:BI162" ca="1" si="241">RANDBETWEEN(1,81-1)</f>
        <v>58</v>
      </c>
      <c r="D162" s="117">
        <f t="shared" ca="1" si="241"/>
        <v>9</v>
      </c>
      <c r="E162" s="117">
        <f t="shared" ca="1" si="241"/>
        <v>13</v>
      </c>
      <c r="F162" s="117">
        <f t="shared" ca="1" si="241"/>
        <v>75</v>
      </c>
      <c r="G162" s="117">
        <f t="shared" ca="1" si="241"/>
        <v>66</v>
      </c>
      <c r="H162" s="117">
        <f t="shared" ca="1" si="241"/>
        <v>23</v>
      </c>
      <c r="I162" s="117">
        <f t="shared" ca="1" si="241"/>
        <v>2</v>
      </c>
      <c r="J162" s="117">
        <f t="shared" ca="1" si="241"/>
        <v>67</v>
      </c>
      <c r="K162" s="117">
        <f t="shared" ca="1" si="241"/>
        <v>74</v>
      </c>
      <c r="L162" s="117">
        <f t="shared" ca="1" si="241"/>
        <v>75</v>
      </c>
      <c r="M162" s="117">
        <f t="shared" ca="1" si="241"/>
        <v>65</v>
      </c>
      <c r="N162" s="117">
        <f t="shared" ca="1" si="241"/>
        <v>22</v>
      </c>
      <c r="O162" s="117">
        <f t="shared" ca="1" si="241"/>
        <v>61</v>
      </c>
      <c r="P162" s="117">
        <f t="shared" ca="1" si="241"/>
        <v>40</v>
      </c>
      <c r="Q162" s="117">
        <f t="shared" ca="1" si="241"/>
        <v>54</v>
      </c>
      <c r="R162" s="117">
        <f t="shared" ca="1" si="241"/>
        <v>55</v>
      </c>
      <c r="S162" s="117">
        <f t="shared" ca="1" si="241"/>
        <v>70</v>
      </c>
      <c r="T162" s="117">
        <f t="shared" ca="1" si="241"/>
        <v>52</v>
      </c>
      <c r="U162" s="117">
        <f t="shared" ca="1" si="241"/>
        <v>61</v>
      </c>
      <c r="V162" s="117">
        <f t="shared" ca="1" si="241"/>
        <v>10</v>
      </c>
      <c r="W162" s="117">
        <f t="shared" ca="1" si="241"/>
        <v>40</v>
      </c>
      <c r="X162" s="117">
        <f t="shared" ca="1" si="241"/>
        <v>16</v>
      </c>
      <c r="Y162" s="117">
        <f t="shared" ca="1" si="241"/>
        <v>66</v>
      </c>
      <c r="Z162" s="117">
        <f t="shared" ca="1" si="241"/>
        <v>44</v>
      </c>
      <c r="AA162" s="117">
        <f t="shared" ca="1" si="241"/>
        <v>44</v>
      </c>
      <c r="AB162" s="117">
        <f t="shared" ca="1" si="241"/>
        <v>78</v>
      </c>
      <c r="AC162" s="117">
        <f t="shared" ca="1" si="241"/>
        <v>74</v>
      </c>
      <c r="AD162" s="117">
        <f t="shared" ca="1" si="241"/>
        <v>41</v>
      </c>
      <c r="AE162" s="117">
        <f t="shared" ca="1" si="241"/>
        <v>69</v>
      </c>
      <c r="AF162" s="117">
        <f t="shared" ca="1" si="241"/>
        <v>15</v>
      </c>
      <c r="AG162" s="117">
        <f t="shared" ca="1" si="241"/>
        <v>73</v>
      </c>
      <c r="AH162" s="117">
        <f t="shared" ca="1" si="241"/>
        <v>31</v>
      </c>
      <c r="AI162" s="117">
        <f t="shared" ca="1" si="241"/>
        <v>68</v>
      </c>
      <c r="AJ162" s="117">
        <f t="shared" ca="1" si="241"/>
        <v>52</v>
      </c>
      <c r="AK162" s="117">
        <f t="shared" ca="1" si="241"/>
        <v>63</v>
      </c>
      <c r="AL162" s="117">
        <f t="shared" ca="1" si="241"/>
        <v>50</v>
      </c>
      <c r="AM162" s="117">
        <f t="shared" ca="1" si="241"/>
        <v>30</v>
      </c>
      <c r="AN162" s="117">
        <f t="shared" ca="1" si="241"/>
        <v>45</v>
      </c>
      <c r="AO162" s="117">
        <f t="shared" ca="1" si="241"/>
        <v>67</v>
      </c>
      <c r="AP162" s="117">
        <f t="shared" ca="1" si="241"/>
        <v>63</v>
      </c>
      <c r="AQ162" s="117">
        <f t="shared" ca="1" si="241"/>
        <v>14</v>
      </c>
      <c r="AR162" s="117">
        <f t="shared" ca="1" si="241"/>
        <v>7</v>
      </c>
      <c r="AS162" s="117">
        <f t="shared" ca="1" si="241"/>
        <v>1</v>
      </c>
      <c r="AT162" s="117">
        <f t="shared" ca="1" si="241"/>
        <v>63</v>
      </c>
      <c r="AU162" s="117">
        <f t="shared" ca="1" si="241"/>
        <v>77</v>
      </c>
      <c r="AV162" s="117">
        <f t="shared" ca="1" si="241"/>
        <v>33</v>
      </c>
      <c r="AW162" s="117">
        <f t="shared" ca="1" si="241"/>
        <v>46</v>
      </c>
      <c r="AX162" s="117">
        <f t="shared" ca="1" si="241"/>
        <v>76</v>
      </c>
      <c r="AY162" s="117">
        <f t="shared" ca="1" si="241"/>
        <v>10</v>
      </c>
      <c r="AZ162" s="117">
        <f t="shared" ca="1" si="241"/>
        <v>1</v>
      </c>
      <c r="BA162" s="117">
        <f t="shared" ca="1" si="241"/>
        <v>79</v>
      </c>
      <c r="BB162" s="117">
        <f t="shared" ca="1" si="241"/>
        <v>58</v>
      </c>
      <c r="BC162" s="117">
        <f t="shared" ca="1" si="241"/>
        <v>26</v>
      </c>
      <c r="BD162" s="117">
        <f t="shared" ca="1" si="241"/>
        <v>53</v>
      </c>
      <c r="BE162" s="117">
        <f t="shared" ca="1" si="241"/>
        <v>41</v>
      </c>
      <c r="BF162" s="117">
        <f t="shared" ca="1" si="241"/>
        <v>35</v>
      </c>
      <c r="BG162" s="117">
        <f t="shared" ca="1" si="241"/>
        <v>40</v>
      </c>
      <c r="BH162" s="117">
        <f t="shared" ca="1" si="241"/>
        <v>7</v>
      </c>
      <c r="BI162" s="118">
        <f t="shared" ca="1" si="241"/>
        <v>18</v>
      </c>
    </row>
    <row r="163" spans="1:61" ht="13.15" x14ac:dyDescent="0.4">
      <c r="A163" s="116">
        <v>63</v>
      </c>
      <c r="B163" s="119">
        <f ca="1">RANDBETWEEN(1,81-2)</f>
        <v>75</v>
      </c>
      <c r="C163" s="119">
        <f t="shared" ref="C163:BI163" ca="1" si="242">RANDBETWEEN(1,81-2)</f>
        <v>47</v>
      </c>
      <c r="D163" s="119">
        <f t="shared" ca="1" si="242"/>
        <v>25</v>
      </c>
      <c r="E163" s="119">
        <f t="shared" ca="1" si="242"/>
        <v>58</v>
      </c>
      <c r="F163" s="119">
        <f t="shared" ca="1" si="242"/>
        <v>40</v>
      </c>
      <c r="G163" s="119">
        <f t="shared" ca="1" si="242"/>
        <v>42</v>
      </c>
      <c r="H163" s="119">
        <f t="shared" ca="1" si="242"/>
        <v>36</v>
      </c>
      <c r="I163" s="119">
        <f t="shared" ca="1" si="242"/>
        <v>16</v>
      </c>
      <c r="J163" s="119">
        <f t="shared" ca="1" si="242"/>
        <v>75</v>
      </c>
      <c r="K163" s="119">
        <f t="shared" ca="1" si="242"/>
        <v>38</v>
      </c>
      <c r="L163" s="119">
        <f t="shared" ca="1" si="242"/>
        <v>52</v>
      </c>
      <c r="M163" s="119">
        <f t="shared" ca="1" si="242"/>
        <v>72</v>
      </c>
      <c r="N163" s="119">
        <f t="shared" ca="1" si="242"/>
        <v>79</v>
      </c>
      <c r="O163" s="119">
        <f t="shared" ca="1" si="242"/>
        <v>18</v>
      </c>
      <c r="P163" s="119">
        <f t="shared" ca="1" si="242"/>
        <v>5</v>
      </c>
      <c r="Q163" s="119">
        <f t="shared" ca="1" si="242"/>
        <v>43</v>
      </c>
      <c r="R163" s="119">
        <f t="shared" ca="1" si="242"/>
        <v>41</v>
      </c>
      <c r="S163" s="119">
        <f t="shared" ca="1" si="242"/>
        <v>8</v>
      </c>
      <c r="T163" s="119">
        <f t="shared" ca="1" si="242"/>
        <v>64</v>
      </c>
      <c r="U163" s="119">
        <f t="shared" ca="1" si="242"/>
        <v>35</v>
      </c>
      <c r="V163" s="119">
        <f t="shared" ca="1" si="242"/>
        <v>14</v>
      </c>
      <c r="W163" s="119">
        <f t="shared" ca="1" si="242"/>
        <v>65</v>
      </c>
      <c r="X163" s="119">
        <f t="shared" ca="1" si="242"/>
        <v>70</v>
      </c>
      <c r="Y163" s="119">
        <f t="shared" ca="1" si="242"/>
        <v>61</v>
      </c>
      <c r="Z163" s="119">
        <f t="shared" ca="1" si="242"/>
        <v>26</v>
      </c>
      <c r="AA163" s="119">
        <f t="shared" ca="1" si="242"/>
        <v>67</v>
      </c>
      <c r="AB163" s="119">
        <f t="shared" ca="1" si="242"/>
        <v>48</v>
      </c>
      <c r="AC163" s="119">
        <f t="shared" ca="1" si="242"/>
        <v>38</v>
      </c>
      <c r="AD163" s="119">
        <f t="shared" ca="1" si="242"/>
        <v>73</v>
      </c>
      <c r="AE163" s="119">
        <f t="shared" ca="1" si="242"/>
        <v>24</v>
      </c>
      <c r="AF163" s="119">
        <f t="shared" ca="1" si="242"/>
        <v>68</v>
      </c>
      <c r="AG163" s="119">
        <f t="shared" ca="1" si="242"/>
        <v>16</v>
      </c>
      <c r="AH163" s="119">
        <f t="shared" ca="1" si="242"/>
        <v>26</v>
      </c>
      <c r="AI163" s="119">
        <f t="shared" ca="1" si="242"/>
        <v>69</v>
      </c>
      <c r="AJ163" s="119">
        <f t="shared" ca="1" si="242"/>
        <v>54</v>
      </c>
      <c r="AK163" s="119">
        <f t="shared" ca="1" si="242"/>
        <v>67</v>
      </c>
      <c r="AL163" s="119">
        <f t="shared" ca="1" si="242"/>
        <v>42</v>
      </c>
      <c r="AM163" s="119">
        <f t="shared" ca="1" si="242"/>
        <v>9</v>
      </c>
      <c r="AN163" s="119">
        <f t="shared" ca="1" si="242"/>
        <v>70</v>
      </c>
      <c r="AO163" s="119">
        <f t="shared" ca="1" si="242"/>
        <v>19</v>
      </c>
      <c r="AP163" s="119">
        <f t="shared" ca="1" si="242"/>
        <v>70</v>
      </c>
      <c r="AQ163" s="119">
        <f t="shared" ca="1" si="242"/>
        <v>27</v>
      </c>
      <c r="AR163" s="119">
        <f t="shared" ca="1" si="242"/>
        <v>20</v>
      </c>
      <c r="AS163" s="119">
        <f t="shared" ca="1" si="242"/>
        <v>20</v>
      </c>
      <c r="AT163" s="119">
        <f t="shared" ca="1" si="242"/>
        <v>10</v>
      </c>
      <c r="AU163" s="119">
        <f t="shared" ca="1" si="242"/>
        <v>42</v>
      </c>
      <c r="AV163" s="119">
        <f t="shared" ca="1" si="242"/>
        <v>9</v>
      </c>
      <c r="AW163" s="119">
        <f t="shared" ca="1" si="242"/>
        <v>7</v>
      </c>
      <c r="AX163" s="119">
        <f t="shared" ca="1" si="242"/>
        <v>13</v>
      </c>
      <c r="AY163" s="119">
        <f t="shared" ca="1" si="242"/>
        <v>69</v>
      </c>
      <c r="AZ163" s="119">
        <f t="shared" ca="1" si="242"/>
        <v>43</v>
      </c>
      <c r="BA163" s="119">
        <f t="shared" ca="1" si="242"/>
        <v>19</v>
      </c>
      <c r="BB163" s="119">
        <f t="shared" ca="1" si="242"/>
        <v>61</v>
      </c>
      <c r="BC163" s="119">
        <f t="shared" ca="1" si="242"/>
        <v>25</v>
      </c>
      <c r="BD163" s="119">
        <f t="shared" ca="1" si="242"/>
        <v>62</v>
      </c>
      <c r="BE163" s="119">
        <f t="shared" ca="1" si="242"/>
        <v>23</v>
      </c>
      <c r="BF163" s="119">
        <f t="shared" ca="1" si="242"/>
        <v>79</v>
      </c>
      <c r="BG163" s="119">
        <f t="shared" ca="1" si="242"/>
        <v>2</v>
      </c>
      <c r="BH163" s="119">
        <f t="shared" ca="1" si="242"/>
        <v>36</v>
      </c>
      <c r="BI163" s="120">
        <f t="shared" ca="1" si="242"/>
        <v>62</v>
      </c>
    </row>
    <row r="164" spans="1:61" ht="13.15" x14ac:dyDescent="0.4">
      <c r="A164" s="116">
        <v>64</v>
      </c>
      <c r="B164" s="117">
        <f ca="1">RANDBETWEEN(1,81)</f>
        <v>68</v>
      </c>
      <c r="C164" s="117">
        <f t="shared" ref="C164:BI164" ca="1" si="243">RANDBETWEEN(1,81)</f>
        <v>37</v>
      </c>
      <c r="D164" s="117">
        <f t="shared" ca="1" si="243"/>
        <v>18</v>
      </c>
      <c r="E164" s="117">
        <f t="shared" ca="1" si="243"/>
        <v>74</v>
      </c>
      <c r="F164" s="117">
        <f t="shared" ca="1" si="243"/>
        <v>49</v>
      </c>
      <c r="G164" s="117">
        <f t="shared" ca="1" si="243"/>
        <v>6</v>
      </c>
      <c r="H164" s="117">
        <f t="shared" ca="1" si="243"/>
        <v>1</v>
      </c>
      <c r="I164" s="117">
        <f t="shared" ca="1" si="243"/>
        <v>33</v>
      </c>
      <c r="J164" s="117">
        <f t="shared" ca="1" si="243"/>
        <v>65</v>
      </c>
      <c r="K164" s="117">
        <f t="shared" ca="1" si="243"/>
        <v>33</v>
      </c>
      <c r="L164" s="117">
        <f t="shared" ca="1" si="243"/>
        <v>9</v>
      </c>
      <c r="M164" s="117">
        <f t="shared" ca="1" si="243"/>
        <v>12</v>
      </c>
      <c r="N164" s="117">
        <f t="shared" ca="1" si="243"/>
        <v>15</v>
      </c>
      <c r="O164" s="117">
        <f t="shared" ca="1" si="243"/>
        <v>35</v>
      </c>
      <c r="P164" s="117">
        <f t="shared" ca="1" si="243"/>
        <v>52</v>
      </c>
      <c r="Q164" s="117">
        <f t="shared" ca="1" si="243"/>
        <v>65</v>
      </c>
      <c r="R164" s="117">
        <f t="shared" ca="1" si="243"/>
        <v>63</v>
      </c>
      <c r="S164" s="117">
        <f t="shared" ca="1" si="243"/>
        <v>42</v>
      </c>
      <c r="T164" s="117">
        <f t="shared" ca="1" si="243"/>
        <v>18</v>
      </c>
      <c r="U164" s="117">
        <f t="shared" ca="1" si="243"/>
        <v>73</v>
      </c>
      <c r="V164" s="117">
        <f t="shared" ca="1" si="243"/>
        <v>71</v>
      </c>
      <c r="W164" s="117">
        <f t="shared" ca="1" si="243"/>
        <v>54</v>
      </c>
      <c r="X164" s="117">
        <f t="shared" ca="1" si="243"/>
        <v>55</v>
      </c>
      <c r="Y164" s="117">
        <f t="shared" ca="1" si="243"/>
        <v>16</v>
      </c>
      <c r="Z164" s="117">
        <f t="shared" ca="1" si="243"/>
        <v>50</v>
      </c>
      <c r="AA164" s="117">
        <f t="shared" ca="1" si="243"/>
        <v>64</v>
      </c>
      <c r="AB164" s="117">
        <f t="shared" ca="1" si="243"/>
        <v>56</v>
      </c>
      <c r="AC164" s="117">
        <f t="shared" ca="1" si="243"/>
        <v>42</v>
      </c>
      <c r="AD164" s="117">
        <f t="shared" ca="1" si="243"/>
        <v>50</v>
      </c>
      <c r="AE164" s="117">
        <f t="shared" ca="1" si="243"/>
        <v>63</v>
      </c>
      <c r="AF164" s="117">
        <f t="shared" ca="1" si="243"/>
        <v>78</v>
      </c>
      <c r="AG164" s="117">
        <f t="shared" ca="1" si="243"/>
        <v>75</v>
      </c>
      <c r="AH164" s="117">
        <f t="shared" ca="1" si="243"/>
        <v>77</v>
      </c>
      <c r="AI164" s="117">
        <f t="shared" ca="1" si="243"/>
        <v>6</v>
      </c>
      <c r="AJ164" s="117">
        <f t="shared" ca="1" si="243"/>
        <v>12</v>
      </c>
      <c r="AK164" s="117">
        <f t="shared" ca="1" si="243"/>
        <v>73</v>
      </c>
      <c r="AL164" s="117">
        <f t="shared" ca="1" si="243"/>
        <v>59</v>
      </c>
      <c r="AM164" s="117">
        <f t="shared" ca="1" si="243"/>
        <v>51</v>
      </c>
      <c r="AN164" s="117">
        <f t="shared" ca="1" si="243"/>
        <v>23</v>
      </c>
      <c r="AO164" s="117">
        <f t="shared" ca="1" si="243"/>
        <v>32</v>
      </c>
      <c r="AP164" s="117">
        <f t="shared" ca="1" si="243"/>
        <v>7</v>
      </c>
      <c r="AQ164" s="117">
        <f t="shared" ca="1" si="243"/>
        <v>10</v>
      </c>
      <c r="AR164" s="117">
        <f t="shared" ca="1" si="243"/>
        <v>45</v>
      </c>
      <c r="AS164" s="117">
        <f t="shared" ca="1" si="243"/>
        <v>69</v>
      </c>
      <c r="AT164" s="117">
        <f t="shared" ca="1" si="243"/>
        <v>78</v>
      </c>
      <c r="AU164" s="117">
        <f t="shared" ca="1" si="243"/>
        <v>40</v>
      </c>
      <c r="AV164" s="117">
        <f t="shared" ca="1" si="243"/>
        <v>80</v>
      </c>
      <c r="AW164" s="117">
        <f t="shared" ca="1" si="243"/>
        <v>26</v>
      </c>
      <c r="AX164" s="117">
        <f t="shared" ca="1" si="243"/>
        <v>75</v>
      </c>
      <c r="AY164" s="117">
        <f t="shared" ca="1" si="243"/>
        <v>4</v>
      </c>
      <c r="AZ164" s="117">
        <f t="shared" ca="1" si="243"/>
        <v>78</v>
      </c>
      <c r="BA164" s="117">
        <f t="shared" ca="1" si="243"/>
        <v>43</v>
      </c>
      <c r="BB164" s="117">
        <f t="shared" ca="1" si="243"/>
        <v>67</v>
      </c>
      <c r="BC164" s="117">
        <f t="shared" ca="1" si="243"/>
        <v>11</v>
      </c>
      <c r="BD164" s="117">
        <f t="shared" ca="1" si="243"/>
        <v>24</v>
      </c>
      <c r="BE164" s="117">
        <f t="shared" ca="1" si="243"/>
        <v>6</v>
      </c>
      <c r="BF164" s="117">
        <f t="shared" ca="1" si="243"/>
        <v>67</v>
      </c>
      <c r="BG164" s="117">
        <f t="shared" ca="1" si="243"/>
        <v>81</v>
      </c>
      <c r="BH164" s="117">
        <f t="shared" ca="1" si="243"/>
        <v>1</v>
      </c>
      <c r="BI164" s="118">
        <f t="shared" ca="1" si="243"/>
        <v>33</v>
      </c>
    </row>
    <row r="165" spans="1:61" ht="13.15" x14ac:dyDescent="0.4">
      <c r="A165" s="116">
        <v>65</v>
      </c>
      <c r="B165" s="119">
        <f ca="1">RANDBETWEEN(1,81-1)</f>
        <v>14</v>
      </c>
      <c r="C165" s="119">
        <f t="shared" ref="C165:BI165" ca="1" si="244">RANDBETWEEN(1,81-1)</f>
        <v>26</v>
      </c>
      <c r="D165" s="119">
        <f t="shared" ca="1" si="244"/>
        <v>15</v>
      </c>
      <c r="E165" s="119">
        <f t="shared" ca="1" si="244"/>
        <v>10</v>
      </c>
      <c r="F165" s="119">
        <f t="shared" ca="1" si="244"/>
        <v>48</v>
      </c>
      <c r="G165" s="119">
        <f t="shared" ca="1" si="244"/>
        <v>58</v>
      </c>
      <c r="H165" s="119">
        <f t="shared" ca="1" si="244"/>
        <v>7</v>
      </c>
      <c r="I165" s="119">
        <f t="shared" ca="1" si="244"/>
        <v>17</v>
      </c>
      <c r="J165" s="119">
        <f t="shared" ca="1" si="244"/>
        <v>18</v>
      </c>
      <c r="K165" s="119">
        <f t="shared" ca="1" si="244"/>
        <v>31</v>
      </c>
      <c r="L165" s="119">
        <f t="shared" ca="1" si="244"/>
        <v>80</v>
      </c>
      <c r="M165" s="119">
        <f t="shared" ca="1" si="244"/>
        <v>27</v>
      </c>
      <c r="N165" s="119">
        <f t="shared" ca="1" si="244"/>
        <v>17</v>
      </c>
      <c r="O165" s="119">
        <f t="shared" ca="1" si="244"/>
        <v>14</v>
      </c>
      <c r="P165" s="119">
        <f t="shared" ca="1" si="244"/>
        <v>76</v>
      </c>
      <c r="Q165" s="119">
        <f t="shared" ca="1" si="244"/>
        <v>77</v>
      </c>
      <c r="R165" s="119">
        <f t="shared" ca="1" si="244"/>
        <v>26</v>
      </c>
      <c r="S165" s="119">
        <f t="shared" ca="1" si="244"/>
        <v>53</v>
      </c>
      <c r="T165" s="119">
        <f t="shared" ca="1" si="244"/>
        <v>11</v>
      </c>
      <c r="U165" s="119">
        <f t="shared" ca="1" si="244"/>
        <v>58</v>
      </c>
      <c r="V165" s="119">
        <f t="shared" ca="1" si="244"/>
        <v>59</v>
      </c>
      <c r="W165" s="119">
        <f t="shared" ca="1" si="244"/>
        <v>3</v>
      </c>
      <c r="X165" s="119">
        <f t="shared" ca="1" si="244"/>
        <v>3</v>
      </c>
      <c r="Y165" s="119">
        <f t="shared" ca="1" si="244"/>
        <v>64</v>
      </c>
      <c r="Z165" s="119">
        <f t="shared" ca="1" si="244"/>
        <v>64</v>
      </c>
      <c r="AA165" s="119">
        <f t="shared" ca="1" si="244"/>
        <v>69</v>
      </c>
      <c r="AB165" s="119">
        <f t="shared" ca="1" si="244"/>
        <v>76</v>
      </c>
      <c r="AC165" s="119">
        <f t="shared" ca="1" si="244"/>
        <v>68</v>
      </c>
      <c r="AD165" s="119">
        <f t="shared" ca="1" si="244"/>
        <v>48</v>
      </c>
      <c r="AE165" s="119">
        <f t="shared" ca="1" si="244"/>
        <v>51</v>
      </c>
      <c r="AF165" s="119">
        <f t="shared" ca="1" si="244"/>
        <v>21</v>
      </c>
      <c r="AG165" s="119">
        <f t="shared" ca="1" si="244"/>
        <v>68</v>
      </c>
      <c r="AH165" s="119">
        <f t="shared" ca="1" si="244"/>
        <v>16</v>
      </c>
      <c r="AI165" s="119">
        <f t="shared" ca="1" si="244"/>
        <v>79</v>
      </c>
      <c r="AJ165" s="119">
        <f t="shared" ca="1" si="244"/>
        <v>34</v>
      </c>
      <c r="AK165" s="119">
        <f t="shared" ca="1" si="244"/>
        <v>53</v>
      </c>
      <c r="AL165" s="119">
        <f t="shared" ca="1" si="244"/>
        <v>37</v>
      </c>
      <c r="AM165" s="119">
        <f t="shared" ca="1" si="244"/>
        <v>38</v>
      </c>
      <c r="AN165" s="119">
        <f t="shared" ca="1" si="244"/>
        <v>43</v>
      </c>
      <c r="AO165" s="119">
        <f t="shared" ca="1" si="244"/>
        <v>64</v>
      </c>
      <c r="AP165" s="119">
        <f t="shared" ca="1" si="244"/>
        <v>16</v>
      </c>
      <c r="AQ165" s="119">
        <f t="shared" ca="1" si="244"/>
        <v>15</v>
      </c>
      <c r="AR165" s="119">
        <f t="shared" ca="1" si="244"/>
        <v>33</v>
      </c>
      <c r="AS165" s="119">
        <f t="shared" ca="1" si="244"/>
        <v>14</v>
      </c>
      <c r="AT165" s="119">
        <f t="shared" ca="1" si="244"/>
        <v>26</v>
      </c>
      <c r="AU165" s="119">
        <f t="shared" ca="1" si="244"/>
        <v>37</v>
      </c>
      <c r="AV165" s="119">
        <f t="shared" ca="1" si="244"/>
        <v>54</v>
      </c>
      <c r="AW165" s="119">
        <f t="shared" ca="1" si="244"/>
        <v>54</v>
      </c>
      <c r="AX165" s="119">
        <f t="shared" ca="1" si="244"/>
        <v>66</v>
      </c>
      <c r="AY165" s="119">
        <f t="shared" ca="1" si="244"/>
        <v>32</v>
      </c>
      <c r="AZ165" s="119">
        <f t="shared" ca="1" si="244"/>
        <v>63</v>
      </c>
      <c r="BA165" s="119">
        <f t="shared" ca="1" si="244"/>
        <v>48</v>
      </c>
      <c r="BB165" s="119">
        <f t="shared" ca="1" si="244"/>
        <v>75</v>
      </c>
      <c r="BC165" s="119">
        <f t="shared" ca="1" si="244"/>
        <v>77</v>
      </c>
      <c r="BD165" s="119">
        <f t="shared" ca="1" si="244"/>
        <v>49</v>
      </c>
      <c r="BE165" s="119">
        <f t="shared" ca="1" si="244"/>
        <v>12</v>
      </c>
      <c r="BF165" s="119">
        <f t="shared" ca="1" si="244"/>
        <v>58</v>
      </c>
      <c r="BG165" s="119">
        <f t="shared" ca="1" si="244"/>
        <v>54</v>
      </c>
      <c r="BH165" s="119">
        <f t="shared" ca="1" si="244"/>
        <v>62</v>
      </c>
      <c r="BI165" s="120">
        <f t="shared" ca="1" si="244"/>
        <v>40</v>
      </c>
    </row>
    <row r="166" spans="1:61" ht="13.15" x14ac:dyDescent="0.4">
      <c r="A166" s="116">
        <v>66</v>
      </c>
      <c r="B166" s="117">
        <f ca="1">RANDBETWEEN(1,81-2)</f>
        <v>64</v>
      </c>
      <c r="C166" s="117">
        <f t="shared" ref="C166:BI166" ca="1" si="245">RANDBETWEEN(1,81-2)</f>
        <v>47</v>
      </c>
      <c r="D166" s="117">
        <f t="shared" ca="1" si="245"/>
        <v>77</v>
      </c>
      <c r="E166" s="117">
        <f t="shared" ca="1" si="245"/>
        <v>35</v>
      </c>
      <c r="F166" s="117">
        <f t="shared" ca="1" si="245"/>
        <v>23</v>
      </c>
      <c r="G166" s="117">
        <f t="shared" ca="1" si="245"/>
        <v>33</v>
      </c>
      <c r="H166" s="117">
        <f t="shared" ca="1" si="245"/>
        <v>56</v>
      </c>
      <c r="I166" s="117">
        <f t="shared" ca="1" si="245"/>
        <v>66</v>
      </c>
      <c r="J166" s="117">
        <f t="shared" ca="1" si="245"/>
        <v>61</v>
      </c>
      <c r="K166" s="117">
        <f t="shared" ca="1" si="245"/>
        <v>40</v>
      </c>
      <c r="L166" s="117">
        <f t="shared" ca="1" si="245"/>
        <v>78</v>
      </c>
      <c r="M166" s="117">
        <f t="shared" ca="1" si="245"/>
        <v>5</v>
      </c>
      <c r="N166" s="117">
        <f t="shared" ca="1" si="245"/>
        <v>6</v>
      </c>
      <c r="O166" s="117">
        <f t="shared" ca="1" si="245"/>
        <v>78</v>
      </c>
      <c r="P166" s="117">
        <f t="shared" ca="1" si="245"/>
        <v>17</v>
      </c>
      <c r="Q166" s="117">
        <f t="shared" ca="1" si="245"/>
        <v>40</v>
      </c>
      <c r="R166" s="117">
        <f t="shared" ca="1" si="245"/>
        <v>51</v>
      </c>
      <c r="S166" s="117">
        <f t="shared" ca="1" si="245"/>
        <v>38</v>
      </c>
      <c r="T166" s="117">
        <f t="shared" ca="1" si="245"/>
        <v>46</v>
      </c>
      <c r="U166" s="117">
        <f t="shared" ca="1" si="245"/>
        <v>5</v>
      </c>
      <c r="V166" s="117">
        <f t="shared" ca="1" si="245"/>
        <v>36</v>
      </c>
      <c r="W166" s="117">
        <f t="shared" ca="1" si="245"/>
        <v>41</v>
      </c>
      <c r="X166" s="117">
        <f t="shared" ca="1" si="245"/>
        <v>29</v>
      </c>
      <c r="Y166" s="117">
        <f t="shared" ca="1" si="245"/>
        <v>23</v>
      </c>
      <c r="Z166" s="117">
        <f t="shared" ca="1" si="245"/>
        <v>60</v>
      </c>
      <c r="AA166" s="117">
        <f t="shared" ca="1" si="245"/>
        <v>41</v>
      </c>
      <c r="AB166" s="117">
        <f t="shared" ca="1" si="245"/>
        <v>68</v>
      </c>
      <c r="AC166" s="117">
        <f t="shared" ca="1" si="245"/>
        <v>12</v>
      </c>
      <c r="AD166" s="117">
        <f t="shared" ca="1" si="245"/>
        <v>8</v>
      </c>
      <c r="AE166" s="117">
        <f t="shared" ca="1" si="245"/>
        <v>47</v>
      </c>
      <c r="AF166" s="117">
        <f t="shared" ca="1" si="245"/>
        <v>7</v>
      </c>
      <c r="AG166" s="117">
        <f t="shared" ca="1" si="245"/>
        <v>68</v>
      </c>
      <c r="AH166" s="117">
        <f t="shared" ca="1" si="245"/>
        <v>44</v>
      </c>
      <c r="AI166" s="117">
        <f t="shared" ca="1" si="245"/>
        <v>69</v>
      </c>
      <c r="AJ166" s="117">
        <f t="shared" ca="1" si="245"/>
        <v>63</v>
      </c>
      <c r="AK166" s="117">
        <f t="shared" ca="1" si="245"/>
        <v>76</v>
      </c>
      <c r="AL166" s="117">
        <f t="shared" ca="1" si="245"/>
        <v>28</v>
      </c>
      <c r="AM166" s="117">
        <f t="shared" ca="1" si="245"/>
        <v>13</v>
      </c>
      <c r="AN166" s="117">
        <f t="shared" ca="1" si="245"/>
        <v>20</v>
      </c>
      <c r="AO166" s="117">
        <f t="shared" ca="1" si="245"/>
        <v>79</v>
      </c>
      <c r="AP166" s="117">
        <f t="shared" ca="1" si="245"/>
        <v>59</v>
      </c>
      <c r="AQ166" s="117">
        <f t="shared" ca="1" si="245"/>
        <v>71</v>
      </c>
      <c r="AR166" s="117">
        <f t="shared" ca="1" si="245"/>
        <v>8</v>
      </c>
      <c r="AS166" s="117">
        <f t="shared" ca="1" si="245"/>
        <v>28</v>
      </c>
      <c r="AT166" s="117">
        <f t="shared" ca="1" si="245"/>
        <v>4</v>
      </c>
      <c r="AU166" s="117">
        <f t="shared" ca="1" si="245"/>
        <v>29</v>
      </c>
      <c r="AV166" s="117">
        <f t="shared" ca="1" si="245"/>
        <v>69</v>
      </c>
      <c r="AW166" s="117">
        <f t="shared" ca="1" si="245"/>
        <v>47</v>
      </c>
      <c r="AX166" s="117">
        <f t="shared" ca="1" si="245"/>
        <v>37</v>
      </c>
      <c r="AY166" s="117">
        <f t="shared" ca="1" si="245"/>
        <v>73</v>
      </c>
      <c r="AZ166" s="117">
        <f t="shared" ca="1" si="245"/>
        <v>36</v>
      </c>
      <c r="BA166" s="117">
        <f t="shared" ca="1" si="245"/>
        <v>56</v>
      </c>
      <c r="BB166" s="117">
        <f t="shared" ca="1" si="245"/>
        <v>69</v>
      </c>
      <c r="BC166" s="117">
        <f t="shared" ca="1" si="245"/>
        <v>8</v>
      </c>
      <c r="BD166" s="117">
        <f t="shared" ca="1" si="245"/>
        <v>67</v>
      </c>
      <c r="BE166" s="117">
        <f t="shared" ca="1" si="245"/>
        <v>54</v>
      </c>
      <c r="BF166" s="117">
        <f t="shared" ca="1" si="245"/>
        <v>34</v>
      </c>
      <c r="BG166" s="117">
        <f t="shared" ca="1" si="245"/>
        <v>16</v>
      </c>
      <c r="BH166" s="117">
        <f t="shared" ca="1" si="245"/>
        <v>13</v>
      </c>
      <c r="BI166" s="118">
        <f t="shared" ca="1" si="245"/>
        <v>35</v>
      </c>
    </row>
    <row r="167" spans="1:61" ht="13.15" x14ac:dyDescent="0.4">
      <c r="A167" s="116">
        <v>67</v>
      </c>
      <c r="B167" s="119">
        <f ca="1">RANDBETWEEN(1,81)</f>
        <v>15</v>
      </c>
      <c r="C167" s="119">
        <f t="shared" ref="C167:BI167" ca="1" si="246">RANDBETWEEN(1,81)</f>
        <v>12</v>
      </c>
      <c r="D167" s="119">
        <f t="shared" ca="1" si="246"/>
        <v>33</v>
      </c>
      <c r="E167" s="119">
        <f t="shared" ca="1" si="246"/>
        <v>33</v>
      </c>
      <c r="F167" s="119">
        <f t="shared" ca="1" si="246"/>
        <v>42</v>
      </c>
      <c r="G167" s="119">
        <f t="shared" ca="1" si="246"/>
        <v>80</v>
      </c>
      <c r="H167" s="119">
        <f t="shared" ca="1" si="246"/>
        <v>3</v>
      </c>
      <c r="I167" s="119">
        <f t="shared" ca="1" si="246"/>
        <v>55</v>
      </c>
      <c r="J167" s="119">
        <f t="shared" ca="1" si="246"/>
        <v>16</v>
      </c>
      <c r="K167" s="119">
        <f t="shared" ca="1" si="246"/>
        <v>54</v>
      </c>
      <c r="L167" s="119">
        <f t="shared" ca="1" si="246"/>
        <v>24</v>
      </c>
      <c r="M167" s="119">
        <f t="shared" ca="1" si="246"/>
        <v>36</v>
      </c>
      <c r="N167" s="119">
        <f t="shared" ca="1" si="246"/>
        <v>12</v>
      </c>
      <c r="O167" s="119">
        <f t="shared" ca="1" si="246"/>
        <v>63</v>
      </c>
      <c r="P167" s="119">
        <f t="shared" ca="1" si="246"/>
        <v>79</v>
      </c>
      <c r="Q167" s="119">
        <f t="shared" ca="1" si="246"/>
        <v>33</v>
      </c>
      <c r="R167" s="119">
        <f t="shared" ca="1" si="246"/>
        <v>36</v>
      </c>
      <c r="S167" s="119">
        <f t="shared" ca="1" si="246"/>
        <v>43</v>
      </c>
      <c r="T167" s="119">
        <f t="shared" ca="1" si="246"/>
        <v>7</v>
      </c>
      <c r="U167" s="119">
        <f t="shared" ca="1" si="246"/>
        <v>70</v>
      </c>
      <c r="V167" s="119">
        <f t="shared" ca="1" si="246"/>
        <v>11</v>
      </c>
      <c r="W167" s="119">
        <f t="shared" ca="1" si="246"/>
        <v>40</v>
      </c>
      <c r="X167" s="119">
        <f t="shared" ca="1" si="246"/>
        <v>31</v>
      </c>
      <c r="Y167" s="119">
        <f t="shared" ca="1" si="246"/>
        <v>42</v>
      </c>
      <c r="Z167" s="119">
        <f t="shared" ca="1" si="246"/>
        <v>12</v>
      </c>
      <c r="AA167" s="119">
        <f t="shared" ca="1" si="246"/>
        <v>30</v>
      </c>
      <c r="AB167" s="119">
        <f t="shared" ca="1" si="246"/>
        <v>43</v>
      </c>
      <c r="AC167" s="119">
        <f t="shared" ca="1" si="246"/>
        <v>25</v>
      </c>
      <c r="AD167" s="119">
        <f t="shared" ca="1" si="246"/>
        <v>52</v>
      </c>
      <c r="AE167" s="119">
        <f t="shared" ca="1" si="246"/>
        <v>52</v>
      </c>
      <c r="AF167" s="119">
        <f t="shared" ca="1" si="246"/>
        <v>19</v>
      </c>
      <c r="AG167" s="119">
        <f t="shared" ca="1" si="246"/>
        <v>45</v>
      </c>
      <c r="AH167" s="119">
        <f t="shared" ca="1" si="246"/>
        <v>12</v>
      </c>
      <c r="AI167" s="119">
        <f t="shared" ca="1" si="246"/>
        <v>48</v>
      </c>
      <c r="AJ167" s="119">
        <f t="shared" ca="1" si="246"/>
        <v>48</v>
      </c>
      <c r="AK167" s="119">
        <f t="shared" ca="1" si="246"/>
        <v>15</v>
      </c>
      <c r="AL167" s="119">
        <f t="shared" ca="1" si="246"/>
        <v>7</v>
      </c>
      <c r="AM167" s="119">
        <f t="shared" ca="1" si="246"/>
        <v>52</v>
      </c>
      <c r="AN167" s="119">
        <f t="shared" ca="1" si="246"/>
        <v>79</v>
      </c>
      <c r="AO167" s="119">
        <f t="shared" ca="1" si="246"/>
        <v>5</v>
      </c>
      <c r="AP167" s="119">
        <f t="shared" ca="1" si="246"/>
        <v>77</v>
      </c>
      <c r="AQ167" s="119">
        <f t="shared" ca="1" si="246"/>
        <v>24</v>
      </c>
      <c r="AR167" s="119">
        <f t="shared" ca="1" si="246"/>
        <v>79</v>
      </c>
      <c r="AS167" s="119">
        <f t="shared" ca="1" si="246"/>
        <v>14</v>
      </c>
      <c r="AT167" s="119">
        <f t="shared" ca="1" si="246"/>
        <v>50</v>
      </c>
      <c r="AU167" s="119">
        <f t="shared" ca="1" si="246"/>
        <v>50</v>
      </c>
      <c r="AV167" s="119">
        <f t="shared" ca="1" si="246"/>
        <v>46</v>
      </c>
      <c r="AW167" s="119">
        <f t="shared" ca="1" si="246"/>
        <v>58</v>
      </c>
      <c r="AX167" s="119">
        <f t="shared" ca="1" si="246"/>
        <v>43</v>
      </c>
      <c r="AY167" s="119">
        <f t="shared" ca="1" si="246"/>
        <v>12</v>
      </c>
      <c r="AZ167" s="119">
        <f t="shared" ca="1" si="246"/>
        <v>72</v>
      </c>
      <c r="BA167" s="119">
        <f t="shared" ca="1" si="246"/>
        <v>74</v>
      </c>
      <c r="BB167" s="119">
        <f t="shared" ca="1" si="246"/>
        <v>69</v>
      </c>
      <c r="BC167" s="119">
        <f t="shared" ca="1" si="246"/>
        <v>58</v>
      </c>
      <c r="BD167" s="119">
        <f t="shared" ca="1" si="246"/>
        <v>79</v>
      </c>
      <c r="BE167" s="119">
        <f t="shared" ca="1" si="246"/>
        <v>45</v>
      </c>
      <c r="BF167" s="119">
        <f t="shared" ca="1" si="246"/>
        <v>60</v>
      </c>
      <c r="BG167" s="119">
        <f t="shared" ca="1" si="246"/>
        <v>55</v>
      </c>
      <c r="BH167" s="119">
        <f t="shared" ca="1" si="246"/>
        <v>41</v>
      </c>
      <c r="BI167" s="120">
        <f t="shared" ca="1" si="246"/>
        <v>1</v>
      </c>
    </row>
    <row r="168" spans="1:61" ht="13.15" x14ac:dyDescent="0.4">
      <c r="A168" s="116">
        <v>68</v>
      </c>
      <c r="B168" s="117">
        <f ca="1">RANDBETWEEN(1,81-1)</f>
        <v>7</v>
      </c>
      <c r="C168" s="117">
        <f t="shared" ref="C168:BI168" ca="1" si="247">RANDBETWEEN(1,81-1)</f>
        <v>64</v>
      </c>
      <c r="D168" s="117">
        <f t="shared" ca="1" si="247"/>
        <v>7</v>
      </c>
      <c r="E168" s="117">
        <f t="shared" ca="1" si="247"/>
        <v>61</v>
      </c>
      <c r="F168" s="117">
        <f t="shared" ca="1" si="247"/>
        <v>64</v>
      </c>
      <c r="G168" s="117">
        <f t="shared" ca="1" si="247"/>
        <v>70</v>
      </c>
      <c r="H168" s="117">
        <f t="shared" ca="1" si="247"/>
        <v>29</v>
      </c>
      <c r="I168" s="117">
        <f t="shared" ca="1" si="247"/>
        <v>1</v>
      </c>
      <c r="J168" s="117">
        <f t="shared" ca="1" si="247"/>
        <v>51</v>
      </c>
      <c r="K168" s="117">
        <f t="shared" ca="1" si="247"/>
        <v>46</v>
      </c>
      <c r="L168" s="117">
        <f t="shared" ca="1" si="247"/>
        <v>35</v>
      </c>
      <c r="M168" s="117">
        <f t="shared" ca="1" si="247"/>
        <v>17</v>
      </c>
      <c r="N168" s="117">
        <f t="shared" ca="1" si="247"/>
        <v>26</v>
      </c>
      <c r="O168" s="117">
        <f t="shared" ca="1" si="247"/>
        <v>55</v>
      </c>
      <c r="P168" s="117">
        <f t="shared" ca="1" si="247"/>
        <v>16</v>
      </c>
      <c r="Q168" s="117">
        <f t="shared" ca="1" si="247"/>
        <v>9</v>
      </c>
      <c r="R168" s="117">
        <f t="shared" ca="1" si="247"/>
        <v>79</v>
      </c>
      <c r="S168" s="117">
        <f t="shared" ca="1" si="247"/>
        <v>44</v>
      </c>
      <c r="T168" s="117">
        <f t="shared" ca="1" si="247"/>
        <v>74</v>
      </c>
      <c r="U168" s="117">
        <f t="shared" ca="1" si="247"/>
        <v>55</v>
      </c>
      <c r="V168" s="117">
        <f t="shared" ca="1" si="247"/>
        <v>80</v>
      </c>
      <c r="W168" s="117">
        <f t="shared" ca="1" si="247"/>
        <v>4</v>
      </c>
      <c r="X168" s="117">
        <f t="shared" ca="1" si="247"/>
        <v>60</v>
      </c>
      <c r="Y168" s="117">
        <f t="shared" ca="1" si="247"/>
        <v>46</v>
      </c>
      <c r="Z168" s="117">
        <f t="shared" ca="1" si="247"/>
        <v>62</v>
      </c>
      <c r="AA168" s="117">
        <f t="shared" ca="1" si="247"/>
        <v>68</v>
      </c>
      <c r="AB168" s="117">
        <f t="shared" ca="1" si="247"/>
        <v>80</v>
      </c>
      <c r="AC168" s="117">
        <f t="shared" ca="1" si="247"/>
        <v>24</v>
      </c>
      <c r="AD168" s="117">
        <f t="shared" ca="1" si="247"/>
        <v>42</v>
      </c>
      <c r="AE168" s="117">
        <f t="shared" ca="1" si="247"/>
        <v>75</v>
      </c>
      <c r="AF168" s="117">
        <f t="shared" ca="1" si="247"/>
        <v>51</v>
      </c>
      <c r="AG168" s="117">
        <f t="shared" ca="1" si="247"/>
        <v>48</v>
      </c>
      <c r="AH168" s="117">
        <f t="shared" ca="1" si="247"/>
        <v>57</v>
      </c>
      <c r="AI168" s="117">
        <f t="shared" ca="1" si="247"/>
        <v>17</v>
      </c>
      <c r="AJ168" s="117">
        <f t="shared" ca="1" si="247"/>
        <v>28</v>
      </c>
      <c r="AK168" s="117">
        <f t="shared" ca="1" si="247"/>
        <v>65</v>
      </c>
      <c r="AL168" s="117">
        <f t="shared" ca="1" si="247"/>
        <v>19</v>
      </c>
      <c r="AM168" s="117">
        <f t="shared" ca="1" si="247"/>
        <v>73</v>
      </c>
      <c r="AN168" s="117">
        <f t="shared" ca="1" si="247"/>
        <v>33</v>
      </c>
      <c r="AO168" s="117">
        <f t="shared" ca="1" si="247"/>
        <v>56</v>
      </c>
      <c r="AP168" s="117">
        <f t="shared" ca="1" si="247"/>
        <v>63</v>
      </c>
      <c r="AQ168" s="117">
        <f t="shared" ca="1" si="247"/>
        <v>64</v>
      </c>
      <c r="AR168" s="117">
        <f t="shared" ca="1" si="247"/>
        <v>42</v>
      </c>
      <c r="AS168" s="117">
        <f t="shared" ca="1" si="247"/>
        <v>78</v>
      </c>
      <c r="AT168" s="117">
        <f t="shared" ca="1" si="247"/>
        <v>56</v>
      </c>
      <c r="AU168" s="117">
        <f t="shared" ca="1" si="247"/>
        <v>16</v>
      </c>
      <c r="AV168" s="117">
        <f t="shared" ca="1" si="247"/>
        <v>45</v>
      </c>
      <c r="AW168" s="117">
        <f t="shared" ca="1" si="247"/>
        <v>2</v>
      </c>
      <c r="AX168" s="117">
        <f t="shared" ca="1" si="247"/>
        <v>3</v>
      </c>
      <c r="AY168" s="117">
        <f t="shared" ca="1" si="247"/>
        <v>44</v>
      </c>
      <c r="AZ168" s="117">
        <f t="shared" ca="1" si="247"/>
        <v>16</v>
      </c>
      <c r="BA168" s="117">
        <f t="shared" ca="1" si="247"/>
        <v>56</v>
      </c>
      <c r="BB168" s="117">
        <f t="shared" ca="1" si="247"/>
        <v>67</v>
      </c>
      <c r="BC168" s="117">
        <f t="shared" ca="1" si="247"/>
        <v>34</v>
      </c>
      <c r="BD168" s="117">
        <f t="shared" ca="1" si="247"/>
        <v>1</v>
      </c>
      <c r="BE168" s="117">
        <f t="shared" ca="1" si="247"/>
        <v>1</v>
      </c>
      <c r="BF168" s="117">
        <f t="shared" ca="1" si="247"/>
        <v>45</v>
      </c>
      <c r="BG168" s="117">
        <f t="shared" ca="1" si="247"/>
        <v>76</v>
      </c>
      <c r="BH168" s="117">
        <f t="shared" ca="1" si="247"/>
        <v>77</v>
      </c>
      <c r="BI168" s="118">
        <f t="shared" ca="1" si="247"/>
        <v>41</v>
      </c>
    </row>
    <row r="169" spans="1:61" ht="13.15" x14ac:dyDescent="0.4">
      <c r="A169" s="116">
        <v>69</v>
      </c>
      <c r="B169" s="119">
        <f ca="1">RANDBETWEEN(1,81-2)</f>
        <v>74</v>
      </c>
      <c r="C169" s="119">
        <f t="shared" ref="C169:BI169" ca="1" si="248">RANDBETWEEN(1,81-2)</f>
        <v>41</v>
      </c>
      <c r="D169" s="119">
        <f t="shared" ca="1" si="248"/>
        <v>25</v>
      </c>
      <c r="E169" s="119">
        <f t="shared" ca="1" si="248"/>
        <v>9</v>
      </c>
      <c r="F169" s="119">
        <f t="shared" ca="1" si="248"/>
        <v>76</v>
      </c>
      <c r="G169" s="119">
        <f t="shared" ca="1" si="248"/>
        <v>4</v>
      </c>
      <c r="H169" s="119">
        <f t="shared" ca="1" si="248"/>
        <v>20</v>
      </c>
      <c r="I169" s="119">
        <f t="shared" ca="1" si="248"/>
        <v>12</v>
      </c>
      <c r="J169" s="119">
        <f t="shared" ca="1" si="248"/>
        <v>61</v>
      </c>
      <c r="K169" s="119">
        <f t="shared" ca="1" si="248"/>
        <v>72</v>
      </c>
      <c r="L169" s="119">
        <f t="shared" ca="1" si="248"/>
        <v>77</v>
      </c>
      <c r="M169" s="119">
        <f t="shared" ca="1" si="248"/>
        <v>77</v>
      </c>
      <c r="N169" s="119">
        <f t="shared" ca="1" si="248"/>
        <v>63</v>
      </c>
      <c r="O169" s="119">
        <f t="shared" ca="1" si="248"/>
        <v>26</v>
      </c>
      <c r="P169" s="119">
        <f t="shared" ca="1" si="248"/>
        <v>49</v>
      </c>
      <c r="Q169" s="119">
        <f t="shared" ca="1" si="248"/>
        <v>27</v>
      </c>
      <c r="R169" s="119">
        <f t="shared" ca="1" si="248"/>
        <v>27</v>
      </c>
      <c r="S169" s="119">
        <f t="shared" ca="1" si="248"/>
        <v>12</v>
      </c>
      <c r="T169" s="119">
        <f t="shared" ca="1" si="248"/>
        <v>28</v>
      </c>
      <c r="U169" s="119">
        <f t="shared" ca="1" si="248"/>
        <v>48</v>
      </c>
      <c r="V169" s="119">
        <f t="shared" ca="1" si="248"/>
        <v>29</v>
      </c>
      <c r="W169" s="119">
        <f t="shared" ca="1" si="248"/>
        <v>15</v>
      </c>
      <c r="X169" s="119">
        <f t="shared" ca="1" si="248"/>
        <v>2</v>
      </c>
      <c r="Y169" s="119">
        <f t="shared" ca="1" si="248"/>
        <v>24</v>
      </c>
      <c r="Z169" s="119">
        <f t="shared" ca="1" si="248"/>
        <v>65</v>
      </c>
      <c r="AA169" s="119">
        <f t="shared" ca="1" si="248"/>
        <v>49</v>
      </c>
      <c r="AB169" s="119">
        <f t="shared" ca="1" si="248"/>
        <v>77</v>
      </c>
      <c r="AC169" s="119">
        <f t="shared" ca="1" si="248"/>
        <v>75</v>
      </c>
      <c r="AD169" s="119">
        <f t="shared" ca="1" si="248"/>
        <v>42</v>
      </c>
      <c r="AE169" s="119">
        <f t="shared" ca="1" si="248"/>
        <v>26</v>
      </c>
      <c r="AF169" s="119">
        <f t="shared" ca="1" si="248"/>
        <v>31</v>
      </c>
      <c r="AG169" s="119">
        <f t="shared" ca="1" si="248"/>
        <v>15</v>
      </c>
      <c r="AH169" s="119">
        <f t="shared" ca="1" si="248"/>
        <v>7</v>
      </c>
      <c r="AI169" s="119">
        <f t="shared" ca="1" si="248"/>
        <v>26</v>
      </c>
      <c r="AJ169" s="119">
        <f t="shared" ca="1" si="248"/>
        <v>52</v>
      </c>
      <c r="AK169" s="119">
        <f t="shared" ca="1" si="248"/>
        <v>75</v>
      </c>
      <c r="AL169" s="119">
        <f t="shared" ca="1" si="248"/>
        <v>8</v>
      </c>
      <c r="AM169" s="119">
        <f t="shared" ca="1" si="248"/>
        <v>12</v>
      </c>
      <c r="AN169" s="119">
        <f t="shared" ca="1" si="248"/>
        <v>8</v>
      </c>
      <c r="AO169" s="119">
        <f t="shared" ca="1" si="248"/>
        <v>48</v>
      </c>
      <c r="AP169" s="119">
        <f t="shared" ca="1" si="248"/>
        <v>50</v>
      </c>
      <c r="AQ169" s="119">
        <f t="shared" ca="1" si="248"/>
        <v>43</v>
      </c>
      <c r="AR169" s="119">
        <f t="shared" ca="1" si="248"/>
        <v>25</v>
      </c>
      <c r="AS169" s="119">
        <f t="shared" ca="1" si="248"/>
        <v>32</v>
      </c>
      <c r="AT169" s="119">
        <f t="shared" ca="1" si="248"/>
        <v>62</v>
      </c>
      <c r="AU169" s="119">
        <f t="shared" ca="1" si="248"/>
        <v>77</v>
      </c>
      <c r="AV169" s="119">
        <f t="shared" ca="1" si="248"/>
        <v>70</v>
      </c>
      <c r="AW169" s="119">
        <f t="shared" ca="1" si="248"/>
        <v>23</v>
      </c>
      <c r="AX169" s="119">
        <f t="shared" ca="1" si="248"/>
        <v>54</v>
      </c>
      <c r="AY169" s="119">
        <f t="shared" ca="1" si="248"/>
        <v>73</v>
      </c>
      <c r="AZ169" s="119">
        <f t="shared" ca="1" si="248"/>
        <v>2</v>
      </c>
      <c r="BA169" s="119">
        <f t="shared" ca="1" si="248"/>
        <v>6</v>
      </c>
      <c r="BB169" s="119">
        <f t="shared" ca="1" si="248"/>
        <v>26</v>
      </c>
      <c r="BC169" s="119">
        <f t="shared" ca="1" si="248"/>
        <v>76</v>
      </c>
      <c r="BD169" s="119">
        <f t="shared" ca="1" si="248"/>
        <v>38</v>
      </c>
      <c r="BE169" s="119">
        <f t="shared" ca="1" si="248"/>
        <v>19</v>
      </c>
      <c r="BF169" s="119">
        <f t="shared" ca="1" si="248"/>
        <v>5</v>
      </c>
      <c r="BG169" s="119">
        <f t="shared" ca="1" si="248"/>
        <v>53</v>
      </c>
      <c r="BH169" s="119">
        <f t="shared" ca="1" si="248"/>
        <v>1</v>
      </c>
      <c r="BI169" s="120">
        <f t="shared" ca="1" si="248"/>
        <v>28</v>
      </c>
    </row>
    <row r="170" spans="1:61" ht="13.15" x14ac:dyDescent="0.4">
      <c r="A170" s="116">
        <v>70</v>
      </c>
      <c r="B170" s="117">
        <f ca="1">RANDBETWEEN(1,81)</f>
        <v>12</v>
      </c>
      <c r="C170" s="117">
        <f t="shared" ref="C170:BI170" ca="1" si="249">RANDBETWEEN(1,81)</f>
        <v>44</v>
      </c>
      <c r="D170" s="117">
        <f t="shared" ca="1" si="249"/>
        <v>9</v>
      </c>
      <c r="E170" s="117">
        <f t="shared" ca="1" si="249"/>
        <v>29</v>
      </c>
      <c r="F170" s="117">
        <f t="shared" ca="1" si="249"/>
        <v>7</v>
      </c>
      <c r="G170" s="117">
        <f t="shared" ca="1" si="249"/>
        <v>7</v>
      </c>
      <c r="H170" s="117">
        <f t="shared" ca="1" si="249"/>
        <v>8</v>
      </c>
      <c r="I170" s="117">
        <f t="shared" ca="1" si="249"/>
        <v>32</v>
      </c>
      <c r="J170" s="117">
        <f t="shared" ca="1" si="249"/>
        <v>38</v>
      </c>
      <c r="K170" s="117">
        <f t="shared" ca="1" si="249"/>
        <v>55</v>
      </c>
      <c r="L170" s="117">
        <f t="shared" ca="1" si="249"/>
        <v>36</v>
      </c>
      <c r="M170" s="117">
        <f t="shared" ca="1" si="249"/>
        <v>45</v>
      </c>
      <c r="N170" s="117">
        <f t="shared" ca="1" si="249"/>
        <v>68</v>
      </c>
      <c r="O170" s="117">
        <f t="shared" ca="1" si="249"/>
        <v>68</v>
      </c>
      <c r="P170" s="117">
        <f t="shared" ca="1" si="249"/>
        <v>18</v>
      </c>
      <c r="Q170" s="117">
        <f t="shared" ca="1" si="249"/>
        <v>3</v>
      </c>
      <c r="R170" s="117">
        <f t="shared" ca="1" si="249"/>
        <v>7</v>
      </c>
      <c r="S170" s="117">
        <f t="shared" ca="1" si="249"/>
        <v>30</v>
      </c>
      <c r="T170" s="117">
        <f t="shared" ca="1" si="249"/>
        <v>17</v>
      </c>
      <c r="U170" s="117">
        <f t="shared" ca="1" si="249"/>
        <v>17</v>
      </c>
      <c r="V170" s="117">
        <f t="shared" ca="1" si="249"/>
        <v>47</v>
      </c>
      <c r="W170" s="117">
        <f t="shared" ca="1" si="249"/>
        <v>59</v>
      </c>
      <c r="X170" s="117">
        <f t="shared" ca="1" si="249"/>
        <v>9</v>
      </c>
      <c r="Y170" s="117">
        <f t="shared" ca="1" si="249"/>
        <v>62</v>
      </c>
      <c r="Z170" s="117">
        <f t="shared" ca="1" si="249"/>
        <v>12</v>
      </c>
      <c r="AA170" s="117">
        <f t="shared" ca="1" si="249"/>
        <v>51</v>
      </c>
      <c r="AB170" s="117">
        <f t="shared" ca="1" si="249"/>
        <v>24</v>
      </c>
      <c r="AC170" s="117">
        <f t="shared" ca="1" si="249"/>
        <v>11</v>
      </c>
      <c r="AD170" s="117">
        <f t="shared" ca="1" si="249"/>
        <v>16</v>
      </c>
      <c r="AE170" s="117">
        <f t="shared" ca="1" si="249"/>
        <v>26</v>
      </c>
      <c r="AF170" s="117">
        <f t="shared" ca="1" si="249"/>
        <v>44</v>
      </c>
      <c r="AG170" s="117">
        <f t="shared" ca="1" si="249"/>
        <v>53</v>
      </c>
      <c r="AH170" s="117">
        <f t="shared" ca="1" si="249"/>
        <v>28</v>
      </c>
      <c r="AI170" s="117">
        <f t="shared" ca="1" si="249"/>
        <v>27</v>
      </c>
      <c r="AJ170" s="117">
        <f t="shared" ca="1" si="249"/>
        <v>26</v>
      </c>
      <c r="AK170" s="117">
        <f t="shared" ca="1" si="249"/>
        <v>34</v>
      </c>
      <c r="AL170" s="117">
        <f t="shared" ca="1" si="249"/>
        <v>1</v>
      </c>
      <c r="AM170" s="117">
        <f t="shared" ca="1" si="249"/>
        <v>21</v>
      </c>
      <c r="AN170" s="117">
        <f t="shared" ca="1" si="249"/>
        <v>14</v>
      </c>
      <c r="AO170" s="117">
        <f t="shared" ca="1" si="249"/>
        <v>4</v>
      </c>
      <c r="AP170" s="117">
        <f t="shared" ca="1" si="249"/>
        <v>11</v>
      </c>
      <c r="AQ170" s="117">
        <f t="shared" ca="1" si="249"/>
        <v>54</v>
      </c>
      <c r="AR170" s="117">
        <f t="shared" ca="1" si="249"/>
        <v>11</v>
      </c>
      <c r="AS170" s="117">
        <f t="shared" ca="1" si="249"/>
        <v>29</v>
      </c>
      <c r="AT170" s="117">
        <f t="shared" ca="1" si="249"/>
        <v>28</v>
      </c>
      <c r="AU170" s="117">
        <f t="shared" ca="1" si="249"/>
        <v>69</v>
      </c>
      <c r="AV170" s="117">
        <f t="shared" ca="1" si="249"/>
        <v>2</v>
      </c>
      <c r="AW170" s="117">
        <f t="shared" ca="1" si="249"/>
        <v>65</v>
      </c>
      <c r="AX170" s="117">
        <f t="shared" ca="1" si="249"/>
        <v>48</v>
      </c>
      <c r="AY170" s="117">
        <f t="shared" ca="1" si="249"/>
        <v>75</v>
      </c>
      <c r="AZ170" s="117">
        <f t="shared" ca="1" si="249"/>
        <v>65</v>
      </c>
      <c r="BA170" s="117">
        <f t="shared" ca="1" si="249"/>
        <v>51</v>
      </c>
      <c r="BB170" s="117">
        <f t="shared" ca="1" si="249"/>
        <v>14</v>
      </c>
      <c r="BC170" s="117">
        <f t="shared" ca="1" si="249"/>
        <v>27</v>
      </c>
      <c r="BD170" s="117">
        <f t="shared" ca="1" si="249"/>
        <v>41</v>
      </c>
      <c r="BE170" s="117">
        <f t="shared" ca="1" si="249"/>
        <v>80</v>
      </c>
      <c r="BF170" s="117">
        <f t="shared" ca="1" si="249"/>
        <v>44</v>
      </c>
      <c r="BG170" s="117">
        <f t="shared" ca="1" si="249"/>
        <v>60</v>
      </c>
      <c r="BH170" s="117">
        <f t="shared" ca="1" si="249"/>
        <v>59</v>
      </c>
      <c r="BI170" s="118">
        <f t="shared" ca="1" si="249"/>
        <v>36</v>
      </c>
    </row>
    <row r="171" spans="1:61" ht="13.15" x14ac:dyDescent="0.4">
      <c r="A171" s="116">
        <v>71</v>
      </c>
      <c r="B171" s="119">
        <f ca="1">RANDBETWEEN(1,81-1)</f>
        <v>63</v>
      </c>
      <c r="C171" s="119">
        <f t="shared" ref="C171:BI171" ca="1" si="250">RANDBETWEEN(1,81-1)</f>
        <v>75</v>
      </c>
      <c r="D171" s="119">
        <f t="shared" ca="1" si="250"/>
        <v>72</v>
      </c>
      <c r="E171" s="119">
        <f t="shared" ca="1" si="250"/>
        <v>18</v>
      </c>
      <c r="F171" s="119">
        <f t="shared" ca="1" si="250"/>
        <v>40</v>
      </c>
      <c r="G171" s="119">
        <f t="shared" ca="1" si="250"/>
        <v>32</v>
      </c>
      <c r="H171" s="119">
        <f t="shared" ca="1" si="250"/>
        <v>73</v>
      </c>
      <c r="I171" s="119">
        <f t="shared" ca="1" si="250"/>
        <v>53</v>
      </c>
      <c r="J171" s="119">
        <f t="shared" ca="1" si="250"/>
        <v>67</v>
      </c>
      <c r="K171" s="119">
        <f t="shared" ca="1" si="250"/>
        <v>8</v>
      </c>
      <c r="L171" s="119">
        <f t="shared" ca="1" si="250"/>
        <v>74</v>
      </c>
      <c r="M171" s="119">
        <f t="shared" ca="1" si="250"/>
        <v>32</v>
      </c>
      <c r="N171" s="119">
        <f t="shared" ca="1" si="250"/>
        <v>23</v>
      </c>
      <c r="O171" s="119">
        <f t="shared" ca="1" si="250"/>
        <v>24</v>
      </c>
      <c r="P171" s="119">
        <f t="shared" ca="1" si="250"/>
        <v>27</v>
      </c>
      <c r="Q171" s="119">
        <f t="shared" ca="1" si="250"/>
        <v>41</v>
      </c>
      <c r="R171" s="119">
        <f t="shared" ca="1" si="250"/>
        <v>22</v>
      </c>
      <c r="S171" s="119">
        <f t="shared" ca="1" si="250"/>
        <v>20</v>
      </c>
      <c r="T171" s="119">
        <f t="shared" ca="1" si="250"/>
        <v>32</v>
      </c>
      <c r="U171" s="119">
        <f t="shared" ca="1" si="250"/>
        <v>80</v>
      </c>
      <c r="V171" s="119">
        <f t="shared" ca="1" si="250"/>
        <v>58</v>
      </c>
      <c r="W171" s="119">
        <f t="shared" ca="1" si="250"/>
        <v>1</v>
      </c>
      <c r="X171" s="119">
        <f t="shared" ca="1" si="250"/>
        <v>54</v>
      </c>
      <c r="Y171" s="119">
        <f t="shared" ca="1" si="250"/>
        <v>31</v>
      </c>
      <c r="Z171" s="119">
        <f t="shared" ca="1" si="250"/>
        <v>56</v>
      </c>
      <c r="AA171" s="119">
        <f t="shared" ca="1" si="250"/>
        <v>32</v>
      </c>
      <c r="AB171" s="119">
        <f t="shared" ca="1" si="250"/>
        <v>67</v>
      </c>
      <c r="AC171" s="119">
        <f t="shared" ca="1" si="250"/>
        <v>30</v>
      </c>
      <c r="AD171" s="119">
        <f t="shared" ca="1" si="250"/>
        <v>18</v>
      </c>
      <c r="AE171" s="119">
        <f t="shared" ca="1" si="250"/>
        <v>79</v>
      </c>
      <c r="AF171" s="119">
        <f t="shared" ca="1" si="250"/>
        <v>56</v>
      </c>
      <c r="AG171" s="119">
        <f t="shared" ca="1" si="250"/>
        <v>31</v>
      </c>
      <c r="AH171" s="119">
        <f t="shared" ca="1" si="250"/>
        <v>58</v>
      </c>
      <c r="AI171" s="119">
        <f t="shared" ca="1" si="250"/>
        <v>1</v>
      </c>
      <c r="AJ171" s="119">
        <f t="shared" ca="1" si="250"/>
        <v>79</v>
      </c>
      <c r="AK171" s="119">
        <f t="shared" ca="1" si="250"/>
        <v>63</v>
      </c>
      <c r="AL171" s="119">
        <f t="shared" ca="1" si="250"/>
        <v>80</v>
      </c>
      <c r="AM171" s="119">
        <f t="shared" ca="1" si="250"/>
        <v>34</v>
      </c>
      <c r="AN171" s="119">
        <f t="shared" ca="1" si="250"/>
        <v>53</v>
      </c>
      <c r="AO171" s="119">
        <f t="shared" ca="1" si="250"/>
        <v>61</v>
      </c>
      <c r="AP171" s="119">
        <f t="shared" ca="1" si="250"/>
        <v>18</v>
      </c>
      <c r="AQ171" s="119">
        <f t="shared" ca="1" si="250"/>
        <v>62</v>
      </c>
      <c r="AR171" s="119">
        <f t="shared" ca="1" si="250"/>
        <v>69</v>
      </c>
      <c r="AS171" s="119">
        <f t="shared" ca="1" si="250"/>
        <v>60</v>
      </c>
      <c r="AT171" s="119">
        <f t="shared" ca="1" si="250"/>
        <v>52</v>
      </c>
      <c r="AU171" s="119">
        <f t="shared" ca="1" si="250"/>
        <v>16</v>
      </c>
      <c r="AV171" s="119">
        <f t="shared" ca="1" si="250"/>
        <v>58</v>
      </c>
      <c r="AW171" s="119">
        <f t="shared" ca="1" si="250"/>
        <v>69</v>
      </c>
      <c r="AX171" s="119">
        <f t="shared" ca="1" si="250"/>
        <v>46</v>
      </c>
      <c r="AY171" s="119">
        <f t="shared" ca="1" si="250"/>
        <v>62</v>
      </c>
      <c r="AZ171" s="119">
        <f t="shared" ca="1" si="250"/>
        <v>4</v>
      </c>
      <c r="BA171" s="119">
        <f t="shared" ca="1" si="250"/>
        <v>7</v>
      </c>
      <c r="BB171" s="119">
        <f t="shared" ca="1" si="250"/>
        <v>27</v>
      </c>
      <c r="BC171" s="119">
        <f t="shared" ca="1" si="250"/>
        <v>20</v>
      </c>
      <c r="BD171" s="119">
        <f t="shared" ca="1" si="250"/>
        <v>9</v>
      </c>
      <c r="BE171" s="119">
        <f t="shared" ca="1" si="250"/>
        <v>8</v>
      </c>
      <c r="BF171" s="119">
        <f t="shared" ca="1" si="250"/>
        <v>50</v>
      </c>
      <c r="BG171" s="119">
        <f t="shared" ca="1" si="250"/>
        <v>17</v>
      </c>
      <c r="BH171" s="119">
        <f t="shared" ca="1" si="250"/>
        <v>8</v>
      </c>
      <c r="BI171" s="120">
        <f t="shared" ca="1" si="250"/>
        <v>29</v>
      </c>
    </row>
    <row r="172" spans="1:61" ht="13.15" x14ac:dyDescent="0.4">
      <c r="A172" s="116">
        <v>72</v>
      </c>
      <c r="B172" s="117">
        <f ca="1">RANDBETWEEN(1,81-2)</f>
        <v>18</v>
      </c>
      <c r="C172" s="117">
        <f t="shared" ref="C172:BI172" ca="1" si="251">RANDBETWEEN(1,81-2)</f>
        <v>48</v>
      </c>
      <c r="D172" s="117">
        <f t="shared" ca="1" si="251"/>
        <v>17</v>
      </c>
      <c r="E172" s="117">
        <f t="shared" ca="1" si="251"/>
        <v>11</v>
      </c>
      <c r="F172" s="117">
        <f t="shared" ca="1" si="251"/>
        <v>31</v>
      </c>
      <c r="G172" s="117">
        <f t="shared" ca="1" si="251"/>
        <v>61</v>
      </c>
      <c r="H172" s="117">
        <f t="shared" ca="1" si="251"/>
        <v>47</v>
      </c>
      <c r="I172" s="117">
        <f t="shared" ca="1" si="251"/>
        <v>20</v>
      </c>
      <c r="J172" s="117">
        <f t="shared" ca="1" si="251"/>
        <v>39</v>
      </c>
      <c r="K172" s="117">
        <f t="shared" ca="1" si="251"/>
        <v>39</v>
      </c>
      <c r="L172" s="117">
        <f t="shared" ca="1" si="251"/>
        <v>9</v>
      </c>
      <c r="M172" s="117">
        <f t="shared" ca="1" si="251"/>
        <v>61</v>
      </c>
      <c r="N172" s="117">
        <f t="shared" ca="1" si="251"/>
        <v>53</v>
      </c>
      <c r="O172" s="117">
        <f t="shared" ca="1" si="251"/>
        <v>61</v>
      </c>
      <c r="P172" s="117">
        <f t="shared" ca="1" si="251"/>
        <v>68</v>
      </c>
      <c r="Q172" s="117">
        <f t="shared" ca="1" si="251"/>
        <v>8</v>
      </c>
      <c r="R172" s="117">
        <f t="shared" ca="1" si="251"/>
        <v>73</v>
      </c>
      <c r="S172" s="117">
        <f t="shared" ca="1" si="251"/>
        <v>74</v>
      </c>
      <c r="T172" s="117">
        <f t="shared" ca="1" si="251"/>
        <v>63</v>
      </c>
      <c r="U172" s="117">
        <f t="shared" ca="1" si="251"/>
        <v>62</v>
      </c>
      <c r="V172" s="117">
        <f t="shared" ca="1" si="251"/>
        <v>18</v>
      </c>
      <c r="W172" s="117">
        <f t="shared" ca="1" si="251"/>
        <v>4</v>
      </c>
      <c r="X172" s="117">
        <f t="shared" ca="1" si="251"/>
        <v>75</v>
      </c>
      <c r="Y172" s="117">
        <f t="shared" ca="1" si="251"/>
        <v>75</v>
      </c>
      <c r="Z172" s="117">
        <f t="shared" ca="1" si="251"/>
        <v>9</v>
      </c>
      <c r="AA172" s="117">
        <f t="shared" ca="1" si="251"/>
        <v>29</v>
      </c>
      <c r="AB172" s="117">
        <f t="shared" ca="1" si="251"/>
        <v>23</v>
      </c>
      <c r="AC172" s="117">
        <f t="shared" ca="1" si="251"/>
        <v>33</v>
      </c>
      <c r="AD172" s="117">
        <f t="shared" ca="1" si="251"/>
        <v>53</v>
      </c>
      <c r="AE172" s="117">
        <f t="shared" ca="1" si="251"/>
        <v>26</v>
      </c>
      <c r="AF172" s="117">
        <f t="shared" ca="1" si="251"/>
        <v>1</v>
      </c>
      <c r="AG172" s="117">
        <f t="shared" ca="1" si="251"/>
        <v>67</v>
      </c>
      <c r="AH172" s="117">
        <f t="shared" ca="1" si="251"/>
        <v>42</v>
      </c>
      <c r="AI172" s="117">
        <f t="shared" ca="1" si="251"/>
        <v>11</v>
      </c>
      <c r="AJ172" s="117">
        <f t="shared" ca="1" si="251"/>
        <v>75</v>
      </c>
      <c r="AK172" s="117">
        <f t="shared" ca="1" si="251"/>
        <v>11</v>
      </c>
      <c r="AL172" s="117">
        <f t="shared" ca="1" si="251"/>
        <v>22</v>
      </c>
      <c r="AM172" s="117">
        <f t="shared" ca="1" si="251"/>
        <v>3</v>
      </c>
      <c r="AN172" s="117">
        <f t="shared" ca="1" si="251"/>
        <v>5</v>
      </c>
      <c r="AO172" s="117">
        <f t="shared" ca="1" si="251"/>
        <v>7</v>
      </c>
      <c r="AP172" s="117">
        <f t="shared" ca="1" si="251"/>
        <v>4</v>
      </c>
      <c r="AQ172" s="117">
        <f t="shared" ca="1" si="251"/>
        <v>67</v>
      </c>
      <c r="AR172" s="117">
        <f t="shared" ca="1" si="251"/>
        <v>72</v>
      </c>
      <c r="AS172" s="117">
        <f t="shared" ca="1" si="251"/>
        <v>3</v>
      </c>
      <c r="AT172" s="117">
        <f t="shared" ca="1" si="251"/>
        <v>52</v>
      </c>
      <c r="AU172" s="117">
        <f t="shared" ca="1" si="251"/>
        <v>31</v>
      </c>
      <c r="AV172" s="117">
        <f t="shared" ca="1" si="251"/>
        <v>23</v>
      </c>
      <c r="AW172" s="117">
        <f t="shared" ca="1" si="251"/>
        <v>40</v>
      </c>
      <c r="AX172" s="117">
        <f t="shared" ca="1" si="251"/>
        <v>19</v>
      </c>
      <c r="AY172" s="117">
        <f t="shared" ca="1" si="251"/>
        <v>21</v>
      </c>
      <c r="AZ172" s="117">
        <f t="shared" ca="1" si="251"/>
        <v>66</v>
      </c>
      <c r="BA172" s="117">
        <f t="shared" ca="1" si="251"/>
        <v>44</v>
      </c>
      <c r="BB172" s="117">
        <f t="shared" ca="1" si="251"/>
        <v>18</v>
      </c>
      <c r="BC172" s="117">
        <f t="shared" ca="1" si="251"/>
        <v>71</v>
      </c>
      <c r="BD172" s="117">
        <f t="shared" ca="1" si="251"/>
        <v>41</v>
      </c>
      <c r="BE172" s="117">
        <f t="shared" ca="1" si="251"/>
        <v>6</v>
      </c>
      <c r="BF172" s="117">
        <f t="shared" ca="1" si="251"/>
        <v>64</v>
      </c>
      <c r="BG172" s="117">
        <f t="shared" ca="1" si="251"/>
        <v>57</v>
      </c>
      <c r="BH172" s="117">
        <f t="shared" ca="1" si="251"/>
        <v>68</v>
      </c>
      <c r="BI172" s="118">
        <f t="shared" ca="1" si="251"/>
        <v>48</v>
      </c>
    </row>
    <row r="173" spans="1:61" ht="13.15" x14ac:dyDescent="0.4">
      <c r="A173" s="116">
        <v>73</v>
      </c>
      <c r="B173" s="119">
        <f ca="1">RANDBETWEEN(1,81)</f>
        <v>32</v>
      </c>
      <c r="C173" s="119">
        <f t="shared" ref="C173:BI173" ca="1" si="252">RANDBETWEEN(1,81)</f>
        <v>23</v>
      </c>
      <c r="D173" s="119">
        <f t="shared" ca="1" si="252"/>
        <v>78</v>
      </c>
      <c r="E173" s="119">
        <f t="shared" ca="1" si="252"/>
        <v>7</v>
      </c>
      <c r="F173" s="119">
        <f t="shared" ca="1" si="252"/>
        <v>43</v>
      </c>
      <c r="G173" s="119">
        <f t="shared" ca="1" si="252"/>
        <v>37</v>
      </c>
      <c r="H173" s="119">
        <f t="shared" ca="1" si="252"/>
        <v>63</v>
      </c>
      <c r="I173" s="119">
        <f t="shared" ca="1" si="252"/>
        <v>81</v>
      </c>
      <c r="J173" s="119">
        <f t="shared" ca="1" si="252"/>
        <v>38</v>
      </c>
      <c r="K173" s="119">
        <f t="shared" ca="1" si="252"/>
        <v>75</v>
      </c>
      <c r="L173" s="119">
        <f t="shared" ca="1" si="252"/>
        <v>1</v>
      </c>
      <c r="M173" s="119">
        <f t="shared" ca="1" si="252"/>
        <v>56</v>
      </c>
      <c r="N173" s="119">
        <f t="shared" ca="1" si="252"/>
        <v>68</v>
      </c>
      <c r="O173" s="119">
        <f t="shared" ca="1" si="252"/>
        <v>74</v>
      </c>
      <c r="P173" s="119">
        <f t="shared" ca="1" si="252"/>
        <v>6</v>
      </c>
      <c r="Q173" s="119">
        <f t="shared" ca="1" si="252"/>
        <v>78</v>
      </c>
      <c r="R173" s="119">
        <f t="shared" ca="1" si="252"/>
        <v>12</v>
      </c>
      <c r="S173" s="119">
        <f t="shared" ca="1" si="252"/>
        <v>16</v>
      </c>
      <c r="T173" s="119">
        <f t="shared" ca="1" si="252"/>
        <v>4</v>
      </c>
      <c r="U173" s="119">
        <f t="shared" ca="1" si="252"/>
        <v>39</v>
      </c>
      <c r="V173" s="119">
        <f t="shared" ca="1" si="252"/>
        <v>1</v>
      </c>
      <c r="W173" s="119">
        <f t="shared" ca="1" si="252"/>
        <v>25</v>
      </c>
      <c r="X173" s="119">
        <f t="shared" ca="1" si="252"/>
        <v>2</v>
      </c>
      <c r="Y173" s="119">
        <f t="shared" ca="1" si="252"/>
        <v>18</v>
      </c>
      <c r="Z173" s="119">
        <f t="shared" ca="1" si="252"/>
        <v>16</v>
      </c>
      <c r="AA173" s="119">
        <f t="shared" ca="1" si="252"/>
        <v>36</v>
      </c>
      <c r="AB173" s="119">
        <f t="shared" ca="1" si="252"/>
        <v>48</v>
      </c>
      <c r="AC173" s="119">
        <f t="shared" ca="1" si="252"/>
        <v>30</v>
      </c>
      <c r="AD173" s="119">
        <f t="shared" ca="1" si="252"/>
        <v>29</v>
      </c>
      <c r="AE173" s="119">
        <f t="shared" ca="1" si="252"/>
        <v>14</v>
      </c>
      <c r="AF173" s="119">
        <f t="shared" ca="1" si="252"/>
        <v>77</v>
      </c>
      <c r="AG173" s="119">
        <f t="shared" ca="1" si="252"/>
        <v>26</v>
      </c>
      <c r="AH173" s="119">
        <f t="shared" ca="1" si="252"/>
        <v>12</v>
      </c>
      <c r="AI173" s="119">
        <f t="shared" ca="1" si="252"/>
        <v>60</v>
      </c>
      <c r="AJ173" s="119">
        <f t="shared" ca="1" si="252"/>
        <v>59</v>
      </c>
      <c r="AK173" s="119">
        <f t="shared" ca="1" si="252"/>
        <v>26</v>
      </c>
      <c r="AL173" s="119">
        <f t="shared" ca="1" si="252"/>
        <v>39</v>
      </c>
      <c r="AM173" s="119">
        <f t="shared" ca="1" si="252"/>
        <v>10</v>
      </c>
      <c r="AN173" s="119">
        <f t="shared" ca="1" si="252"/>
        <v>23</v>
      </c>
      <c r="AO173" s="119">
        <f t="shared" ca="1" si="252"/>
        <v>23</v>
      </c>
      <c r="AP173" s="119">
        <f t="shared" ca="1" si="252"/>
        <v>78</v>
      </c>
      <c r="AQ173" s="119">
        <f t="shared" ca="1" si="252"/>
        <v>10</v>
      </c>
      <c r="AR173" s="119">
        <f t="shared" ca="1" si="252"/>
        <v>7</v>
      </c>
      <c r="AS173" s="119">
        <f t="shared" ca="1" si="252"/>
        <v>16</v>
      </c>
      <c r="AT173" s="119">
        <f t="shared" ca="1" si="252"/>
        <v>11</v>
      </c>
      <c r="AU173" s="119">
        <f t="shared" ca="1" si="252"/>
        <v>45</v>
      </c>
      <c r="AV173" s="119">
        <f t="shared" ca="1" si="252"/>
        <v>49</v>
      </c>
      <c r="AW173" s="119">
        <f t="shared" ca="1" si="252"/>
        <v>60</v>
      </c>
      <c r="AX173" s="119">
        <f t="shared" ca="1" si="252"/>
        <v>81</v>
      </c>
      <c r="AY173" s="119">
        <f t="shared" ca="1" si="252"/>
        <v>54</v>
      </c>
      <c r="AZ173" s="119">
        <f t="shared" ca="1" si="252"/>
        <v>17</v>
      </c>
      <c r="BA173" s="119">
        <f t="shared" ca="1" si="252"/>
        <v>1</v>
      </c>
      <c r="BB173" s="119">
        <f t="shared" ca="1" si="252"/>
        <v>27</v>
      </c>
      <c r="BC173" s="119">
        <f t="shared" ca="1" si="252"/>
        <v>70</v>
      </c>
      <c r="BD173" s="119">
        <f t="shared" ca="1" si="252"/>
        <v>14</v>
      </c>
      <c r="BE173" s="119">
        <f t="shared" ca="1" si="252"/>
        <v>4</v>
      </c>
      <c r="BF173" s="119">
        <f t="shared" ca="1" si="252"/>
        <v>41</v>
      </c>
      <c r="BG173" s="119">
        <f t="shared" ca="1" si="252"/>
        <v>30</v>
      </c>
      <c r="BH173" s="119">
        <f t="shared" ca="1" si="252"/>
        <v>11</v>
      </c>
      <c r="BI173" s="120">
        <f t="shared" ca="1" si="252"/>
        <v>45</v>
      </c>
    </row>
    <row r="174" spans="1:61" ht="13.15" x14ac:dyDescent="0.4">
      <c r="A174" s="116">
        <v>74</v>
      </c>
      <c r="B174" s="117">
        <f ca="1">RANDBETWEEN(1,81-1)</f>
        <v>44</v>
      </c>
      <c r="C174" s="117">
        <f t="shared" ref="C174:BI174" ca="1" si="253">RANDBETWEEN(1,81-1)</f>
        <v>39</v>
      </c>
      <c r="D174" s="117">
        <f t="shared" ca="1" si="253"/>
        <v>32</v>
      </c>
      <c r="E174" s="117">
        <f t="shared" ca="1" si="253"/>
        <v>72</v>
      </c>
      <c r="F174" s="117">
        <f t="shared" ca="1" si="253"/>
        <v>50</v>
      </c>
      <c r="G174" s="117">
        <f t="shared" ca="1" si="253"/>
        <v>32</v>
      </c>
      <c r="H174" s="117">
        <f t="shared" ca="1" si="253"/>
        <v>28</v>
      </c>
      <c r="I174" s="117">
        <f t="shared" ca="1" si="253"/>
        <v>80</v>
      </c>
      <c r="J174" s="117">
        <f t="shared" ca="1" si="253"/>
        <v>13</v>
      </c>
      <c r="K174" s="117">
        <f t="shared" ca="1" si="253"/>
        <v>58</v>
      </c>
      <c r="L174" s="117">
        <f t="shared" ca="1" si="253"/>
        <v>32</v>
      </c>
      <c r="M174" s="117">
        <f t="shared" ca="1" si="253"/>
        <v>11</v>
      </c>
      <c r="N174" s="117">
        <f t="shared" ca="1" si="253"/>
        <v>25</v>
      </c>
      <c r="O174" s="117">
        <f t="shared" ca="1" si="253"/>
        <v>3</v>
      </c>
      <c r="P174" s="117">
        <f t="shared" ca="1" si="253"/>
        <v>77</v>
      </c>
      <c r="Q174" s="117">
        <f t="shared" ca="1" si="253"/>
        <v>2</v>
      </c>
      <c r="R174" s="117">
        <f t="shared" ca="1" si="253"/>
        <v>52</v>
      </c>
      <c r="S174" s="117">
        <f t="shared" ca="1" si="253"/>
        <v>39</v>
      </c>
      <c r="T174" s="117">
        <f t="shared" ca="1" si="253"/>
        <v>46</v>
      </c>
      <c r="U174" s="117">
        <f t="shared" ca="1" si="253"/>
        <v>18</v>
      </c>
      <c r="V174" s="117">
        <f t="shared" ca="1" si="253"/>
        <v>64</v>
      </c>
      <c r="W174" s="117">
        <f t="shared" ca="1" si="253"/>
        <v>50</v>
      </c>
      <c r="X174" s="117">
        <f t="shared" ca="1" si="253"/>
        <v>74</v>
      </c>
      <c r="Y174" s="117">
        <f t="shared" ca="1" si="253"/>
        <v>56</v>
      </c>
      <c r="Z174" s="117">
        <f t="shared" ca="1" si="253"/>
        <v>21</v>
      </c>
      <c r="AA174" s="117">
        <f t="shared" ca="1" si="253"/>
        <v>19</v>
      </c>
      <c r="AB174" s="117">
        <f t="shared" ca="1" si="253"/>
        <v>34</v>
      </c>
      <c r="AC174" s="117">
        <f t="shared" ca="1" si="253"/>
        <v>49</v>
      </c>
      <c r="AD174" s="117">
        <f t="shared" ca="1" si="253"/>
        <v>63</v>
      </c>
      <c r="AE174" s="117">
        <f t="shared" ca="1" si="253"/>
        <v>2</v>
      </c>
      <c r="AF174" s="117">
        <f t="shared" ca="1" si="253"/>
        <v>59</v>
      </c>
      <c r="AG174" s="117">
        <f t="shared" ca="1" si="253"/>
        <v>41</v>
      </c>
      <c r="AH174" s="117">
        <f t="shared" ca="1" si="253"/>
        <v>49</v>
      </c>
      <c r="AI174" s="117">
        <f t="shared" ca="1" si="253"/>
        <v>53</v>
      </c>
      <c r="AJ174" s="117">
        <f t="shared" ca="1" si="253"/>
        <v>13</v>
      </c>
      <c r="AK174" s="117">
        <f t="shared" ca="1" si="253"/>
        <v>15</v>
      </c>
      <c r="AL174" s="117">
        <f t="shared" ca="1" si="253"/>
        <v>34</v>
      </c>
      <c r="AM174" s="117">
        <f t="shared" ca="1" si="253"/>
        <v>68</v>
      </c>
      <c r="AN174" s="117">
        <f t="shared" ca="1" si="253"/>
        <v>35</v>
      </c>
      <c r="AO174" s="117">
        <f t="shared" ca="1" si="253"/>
        <v>68</v>
      </c>
      <c r="AP174" s="117">
        <f t="shared" ca="1" si="253"/>
        <v>13</v>
      </c>
      <c r="AQ174" s="117">
        <f t="shared" ca="1" si="253"/>
        <v>56</v>
      </c>
      <c r="AR174" s="117">
        <f t="shared" ca="1" si="253"/>
        <v>61</v>
      </c>
      <c r="AS174" s="117">
        <f t="shared" ca="1" si="253"/>
        <v>40</v>
      </c>
      <c r="AT174" s="117">
        <f t="shared" ca="1" si="253"/>
        <v>35</v>
      </c>
      <c r="AU174" s="117">
        <f t="shared" ca="1" si="253"/>
        <v>5</v>
      </c>
      <c r="AV174" s="117">
        <f t="shared" ca="1" si="253"/>
        <v>40</v>
      </c>
      <c r="AW174" s="117">
        <f t="shared" ca="1" si="253"/>
        <v>75</v>
      </c>
      <c r="AX174" s="117">
        <f t="shared" ca="1" si="253"/>
        <v>59</v>
      </c>
      <c r="AY174" s="117">
        <f t="shared" ca="1" si="253"/>
        <v>39</v>
      </c>
      <c r="AZ174" s="117">
        <f t="shared" ca="1" si="253"/>
        <v>29</v>
      </c>
      <c r="BA174" s="117">
        <f t="shared" ca="1" si="253"/>
        <v>17</v>
      </c>
      <c r="BB174" s="117">
        <f t="shared" ca="1" si="253"/>
        <v>12</v>
      </c>
      <c r="BC174" s="117">
        <f t="shared" ca="1" si="253"/>
        <v>25</v>
      </c>
      <c r="BD174" s="117">
        <f t="shared" ca="1" si="253"/>
        <v>24</v>
      </c>
      <c r="BE174" s="117">
        <f t="shared" ca="1" si="253"/>
        <v>15</v>
      </c>
      <c r="BF174" s="117">
        <f t="shared" ca="1" si="253"/>
        <v>54</v>
      </c>
      <c r="BG174" s="117">
        <f t="shared" ca="1" si="253"/>
        <v>30</v>
      </c>
      <c r="BH174" s="117">
        <f t="shared" ca="1" si="253"/>
        <v>42</v>
      </c>
      <c r="BI174" s="118">
        <f t="shared" ca="1" si="253"/>
        <v>60</v>
      </c>
    </row>
    <row r="175" spans="1:61" ht="13.15" x14ac:dyDescent="0.4">
      <c r="A175" s="116">
        <v>75</v>
      </c>
      <c r="B175" s="119">
        <f ca="1">RANDBETWEEN(1,81-2)</f>
        <v>70</v>
      </c>
      <c r="C175" s="119">
        <f t="shared" ref="C175:BI175" ca="1" si="254">RANDBETWEEN(1,81-2)</f>
        <v>44</v>
      </c>
      <c r="D175" s="119">
        <f t="shared" ca="1" si="254"/>
        <v>66</v>
      </c>
      <c r="E175" s="119">
        <f t="shared" ca="1" si="254"/>
        <v>16</v>
      </c>
      <c r="F175" s="119">
        <f t="shared" ca="1" si="254"/>
        <v>64</v>
      </c>
      <c r="G175" s="119">
        <f t="shared" ca="1" si="254"/>
        <v>11</v>
      </c>
      <c r="H175" s="119">
        <f t="shared" ca="1" si="254"/>
        <v>42</v>
      </c>
      <c r="I175" s="119">
        <f t="shared" ca="1" si="254"/>
        <v>77</v>
      </c>
      <c r="J175" s="119">
        <f t="shared" ca="1" si="254"/>
        <v>75</v>
      </c>
      <c r="K175" s="119">
        <f t="shared" ca="1" si="254"/>
        <v>4</v>
      </c>
      <c r="L175" s="119">
        <f t="shared" ca="1" si="254"/>
        <v>22</v>
      </c>
      <c r="M175" s="119">
        <f t="shared" ca="1" si="254"/>
        <v>27</v>
      </c>
      <c r="N175" s="119">
        <f t="shared" ca="1" si="254"/>
        <v>75</v>
      </c>
      <c r="O175" s="119">
        <f t="shared" ca="1" si="254"/>
        <v>45</v>
      </c>
      <c r="P175" s="119">
        <f t="shared" ca="1" si="254"/>
        <v>20</v>
      </c>
      <c r="Q175" s="119">
        <f t="shared" ca="1" si="254"/>
        <v>77</v>
      </c>
      <c r="R175" s="119">
        <f t="shared" ca="1" si="254"/>
        <v>43</v>
      </c>
      <c r="S175" s="119">
        <f t="shared" ca="1" si="254"/>
        <v>70</v>
      </c>
      <c r="T175" s="119">
        <f t="shared" ca="1" si="254"/>
        <v>27</v>
      </c>
      <c r="U175" s="119">
        <f t="shared" ca="1" si="254"/>
        <v>27</v>
      </c>
      <c r="V175" s="119">
        <f t="shared" ca="1" si="254"/>
        <v>42</v>
      </c>
      <c r="W175" s="119">
        <f t="shared" ca="1" si="254"/>
        <v>32</v>
      </c>
      <c r="X175" s="119">
        <f t="shared" ca="1" si="254"/>
        <v>31</v>
      </c>
      <c r="Y175" s="119">
        <f t="shared" ca="1" si="254"/>
        <v>22</v>
      </c>
      <c r="Z175" s="119">
        <f t="shared" ca="1" si="254"/>
        <v>70</v>
      </c>
      <c r="AA175" s="119">
        <f t="shared" ca="1" si="254"/>
        <v>79</v>
      </c>
      <c r="AB175" s="119">
        <f t="shared" ca="1" si="254"/>
        <v>2</v>
      </c>
      <c r="AC175" s="119">
        <f t="shared" ca="1" si="254"/>
        <v>71</v>
      </c>
      <c r="AD175" s="119">
        <f t="shared" ca="1" si="254"/>
        <v>61</v>
      </c>
      <c r="AE175" s="119">
        <f t="shared" ca="1" si="254"/>
        <v>61</v>
      </c>
      <c r="AF175" s="119">
        <f t="shared" ca="1" si="254"/>
        <v>72</v>
      </c>
      <c r="AG175" s="119">
        <f t="shared" ca="1" si="254"/>
        <v>46</v>
      </c>
      <c r="AH175" s="119">
        <f t="shared" ca="1" si="254"/>
        <v>2</v>
      </c>
      <c r="AI175" s="119">
        <f t="shared" ca="1" si="254"/>
        <v>27</v>
      </c>
      <c r="AJ175" s="119">
        <f t="shared" ca="1" si="254"/>
        <v>2</v>
      </c>
      <c r="AK175" s="119">
        <f t="shared" ca="1" si="254"/>
        <v>48</v>
      </c>
      <c r="AL175" s="119">
        <f t="shared" ca="1" si="254"/>
        <v>50</v>
      </c>
      <c r="AM175" s="119">
        <f t="shared" ca="1" si="254"/>
        <v>43</v>
      </c>
      <c r="AN175" s="119">
        <f t="shared" ca="1" si="254"/>
        <v>62</v>
      </c>
      <c r="AO175" s="119">
        <f t="shared" ca="1" si="254"/>
        <v>8</v>
      </c>
      <c r="AP175" s="119">
        <f t="shared" ca="1" si="254"/>
        <v>66</v>
      </c>
      <c r="AQ175" s="119">
        <f t="shared" ca="1" si="254"/>
        <v>10</v>
      </c>
      <c r="AR175" s="119">
        <f t="shared" ca="1" si="254"/>
        <v>70</v>
      </c>
      <c r="AS175" s="119">
        <f t="shared" ca="1" si="254"/>
        <v>51</v>
      </c>
      <c r="AT175" s="119">
        <f t="shared" ca="1" si="254"/>
        <v>71</v>
      </c>
      <c r="AU175" s="119">
        <f t="shared" ca="1" si="254"/>
        <v>36</v>
      </c>
      <c r="AV175" s="119">
        <f t="shared" ca="1" si="254"/>
        <v>44</v>
      </c>
      <c r="AW175" s="119">
        <f t="shared" ca="1" si="254"/>
        <v>3</v>
      </c>
      <c r="AX175" s="119">
        <f t="shared" ca="1" si="254"/>
        <v>8</v>
      </c>
      <c r="AY175" s="119">
        <f t="shared" ca="1" si="254"/>
        <v>2</v>
      </c>
      <c r="AZ175" s="119">
        <f t="shared" ca="1" si="254"/>
        <v>22</v>
      </c>
      <c r="BA175" s="119">
        <f t="shared" ca="1" si="254"/>
        <v>25</v>
      </c>
      <c r="BB175" s="119">
        <f t="shared" ca="1" si="254"/>
        <v>42</v>
      </c>
      <c r="BC175" s="119">
        <f t="shared" ca="1" si="254"/>
        <v>49</v>
      </c>
      <c r="BD175" s="119">
        <f t="shared" ca="1" si="254"/>
        <v>14</v>
      </c>
      <c r="BE175" s="119">
        <f t="shared" ca="1" si="254"/>
        <v>29</v>
      </c>
      <c r="BF175" s="119">
        <f t="shared" ca="1" si="254"/>
        <v>72</v>
      </c>
      <c r="BG175" s="119">
        <f t="shared" ca="1" si="254"/>
        <v>2</v>
      </c>
      <c r="BH175" s="119">
        <f t="shared" ca="1" si="254"/>
        <v>30</v>
      </c>
      <c r="BI175" s="120">
        <f t="shared" ca="1" si="254"/>
        <v>15</v>
      </c>
    </row>
    <row r="176" spans="1:61" ht="13.15" x14ac:dyDescent="0.4">
      <c r="A176" s="116">
        <v>76</v>
      </c>
      <c r="B176" s="117">
        <f ca="1">RANDBETWEEN(1,81)</f>
        <v>19</v>
      </c>
      <c r="C176" s="117">
        <f t="shared" ref="C176:BI176" ca="1" si="255">RANDBETWEEN(1,81)</f>
        <v>69</v>
      </c>
      <c r="D176" s="117">
        <f t="shared" ca="1" si="255"/>
        <v>2</v>
      </c>
      <c r="E176" s="117">
        <f t="shared" ca="1" si="255"/>
        <v>13</v>
      </c>
      <c r="F176" s="117">
        <f t="shared" ca="1" si="255"/>
        <v>47</v>
      </c>
      <c r="G176" s="117">
        <f t="shared" ca="1" si="255"/>
        <v>70</v>
      </c>
      <c r="H176" s="117">
        <f t="shared" ca="1" si="255"/>
        <v>47</v>
      </c>
      <c r="I176" s="117">
        <f t="shared" ca="1" si="255"/>
        <v>29</v>
      </c>
      <c r="J176" s="117">
        <f t="shared" ca="1" si="255"/>
        <v>47</v>
      </c>
      <c r="K176" s="117">
        <f t="shared" ca="1" si="255"/>
        <v>76</v>
      </c>
      <c r="L176" s="117">
        <f t="shared" ca="1" si="255"/>
        <v>77</v>
      </c>
      <c r="M176" s="117">
        <f t="shared" ca="1" si="255"/>
        <v>24</v>
      </c>
      <c r="N176" s="117">
        <f t="shared" ca="1" si="255"/>
        <v>40</v>
      </c>
      <c r="O176" s="117">
        <f t="shared" ca="1" si="255"/>
        <v>3</v>
      </c>
      <c r="P176" s="117">
        <f t="shared" ca="1" si="255"/>
        <v>66</v>
      </c>
      <c r="Q176" s="117">
        <f t="shared" ca="1" si="255"/>
        <v>7</v>
      </c>
      <c r="R176" s="117">
        <f t="shared" ca="1" si="255"/>
        <v>30</v>
      </c>
      <c r="S176" s="117">
        <f t="shared" ca="1" si="255"/>
        <v>54</v>
      </c>
      <c r="T176" s="117">
        <f t="shared" ca="1" si="255"/>
        <v>56</v>
      </c>
      <c r="U176" s="117">
        <f t="shared" ca="1" si="255"/>
        <v>4</v>
      </c>
      <c r="V176" s="117">
        <f t="shared" ca="1" si="255"/>
        <v>70</v>
      </c>
      <c r="W176" s="117">
        <f t="shared" ca="1" si="255"/>
        <v>11</v>
      </c>
      <c r="X176" s="117">
        <f t="shared" ca="1" si="255"/>
        <v>27</v>
      </c>
      <c r="Y176" s="117">
        <f t="shared" ca="1" si="255"/>
        <v>37</v>
      </c>
      <c r="Z176" s="117">
        <f t="shared" ca="1" si="255"/>
        <v>23</v>
      </c>
      <c r="AA176" s="117">
        <f t="shared" ca="1" si="255"/>
        <v>60</v>
      </c>
      <c r="AB176" s="117">
        <f t="shared" ca="1" si="255"/>
        <v>69</v>
      </c>
      <c r="AC176" s="117">
        <f t="shared" ca="1" si="255"/>
        <v>77</v>
      </c>
      <c r="AD176" s="117">
        <f t="shared" ca="1" si="255"/>
        <v>35</v>
      </c>
      <c r="AE176" s="117">
        <f t="shared" ca="1" si="255"/>
        <v>81</v>
      </c>
      <c r="AF176" s="117">
        <f t="shared" ca="1" si="255"/>
        <v>68</v>
      </c>
      <c r="AG176" s="117">
        <f t="shared" ca="1" si="255"/>
        <v>26</v>
      </c>
      <c r="AH176" s="117">
        <f t="shared" ca="1" si="255"/>
        <v>49</v>
      </c>
      <c r="AI176" s="117">
        <f t="shared" ca="1" si="255"/>
        <v>61</v>
      </c>
      <c r="AJ176" s="117">
        <f t="shared" ca="1" si="255"/>
        <v>67</v>
      </c>
      <c r="AK176" s="117">
        <f t="shared" ca="1" si="255"/>
        <v>81</v>
      </c>
      <c r="AL176" s="117">
        <f t="shared" ca="1" si="255"/>
        <v>42</v>
      </c>
      <c r="AM176" s="117">
        <f t="shared" ca="1" si="255"/>
        <v>60</v>
      </c>
      <c r="AN176" s="117">
        <f t="shared" ca="1" si="255"/>
        <v>48</v>
      </c>
      <c r="AO176" s="117">
        <f t="shared" ca="1" si="255"/>
        <v>18</v>
      </c>
      <c r="AP176" s="117">
        <f t="shared" ca="1" si="255"/>
        <v>64</v>
      </c>
      <c r="AQ176" s="117">
        <f t="shared" ca="1" si="255"/>
        <v>79</v>
      </c>
      <c r="AR176" s="117">
        <f t="shared" ca="1" si="255"/>
        <v>23</v>
      </c>
      <c r="AS176" s="117">
        <f t="shared" ca="1" si="255"/>
        <v>52</v>
      </c>
      <c r="AT176" s="117">
        <f t="shared" ca="1" si="255"/>
        <v>20</v>
      </c>
      <c r="AU176" s="117">
        <f t="shared" ca="1" si="255"/>
        <v>42</v>
      </c>
      <c r="AV176" s="117">
        <f t="shared" ca="1" si="255"/>
        <v>10</v>
      </c>
      <c r="AW176" s="117">
        <f t="shared" ca="1" si="255"/>
        <v>35</v>
      </c>
      <c r="AX176" s="117">
        <f t="shared" ca="1" si="255"/>
        <v>26</v>
      </c>
      <c r="AY176" s="117">
        <f t="shared" ca="1" si="255"/>
        <v>67</v>
      </c>
      <c r="AZ176" s="117">
        <f t="shared" ca="1" si="255"/>
        <v>45</v>
      </c>
      <c r="BA176" s="117">
        <f t="shared" ca="1" si="255"/>
        <v>50</v>
      </c>
      <c r="BB176" s="117">
        <f t="shared" ca="1" si="255"/>
        <v>8</v>
      </c>
      <c r="BC176" s="117">
        <f t="shared" ca="1" si="255"/>
        <v>11</v>
      </c>
      <c r="BD176" s="117">
        <f t="shared" ca="1" si="255"/>
        <v>20</v>
      </c>
      <c r="BE176" s="117">
        <f t="shared" ca="1" si="255"/>
        <v>38</v>
      </c>
      <c r="BF176" s="117">
        <f t="shared" ca="1" si="255"/>
        <v>65</v>
      </c>
      <c r="BG176" s="117">
        <f t="shared" ca="1" si="255"/>
        <v>67</v>
      </c>
      <c r="BH176" s="117">
        <f t="shared" ca="1" si="255"/>
        <v>4</v>
      </c>
      <c r="BI176" s="118">
        <f t="shared" ca="1" si="255"/>
        <v>38</v>
      </c>
    </row>
    <row r="177" spans="1:61" ht="13.15" x14ac:dyDescent="0.4">
      <c r="A177" s="116">
        <v>77</v>
      </c>
      <c r="B177" s="119">
        <f ca="1">RANDBETWEEN(1,81-1)</f>
        <v>50</v>
      </c>
      <c r="C177" s="119">
        <f t="shared" ref="C177:BI177" ca="1" si="256">RANDBETWEEN(1,81-1)</f>
        <v>48</v>
      </c>
      <c r="D177" s="119">
        <f t="shared" ca="1" si="256"/>
        <v>63</v>
      </c>
      <c r="E177" s="119">
        <f t="shared" ca="1" si="256"/>
        <v>18</v>
      </c>
      <c r="F177" s="119">
        <f t="shared" ca="1" si="256"/>
        <v>6</v>
      </c>
      <c r="G177" s="119">
        <f t="shared" ca="1" si="256"/>
        <v>21</v>
      </c>
      <c r="H177" s="119">
        <f t="shared" ca="1" si="256"/>
        <v>43</v>
      </c>
      <c r="I177" s="119">
        <f t="shared" ca="1" si="256"/>
        <v>67</v>
      </c>
      <c r="J177" s="119">
        <f t="shared" ca="1" si="256"/>
        <v>39</v>
      </c>
      <c r="K177" s="119">
        <f t="shared" ca="1" si="256"/>
        <v>9</v>
      </c>
      <c r="L177" s="119">
        <f t="shared" ca="1" si="256"/>
        <v>3</v>
      </c>
      <c r="M177" s="119">
        <f t="shared" ca="1" si="256"/>
        <v>12</v>
      </c>
      <c r="N177" s="119">
        <f t="shared" ca="1" si="256"/>
        <v>38</v>
      </c>
      <c r="O177" s="119">
        <f t="shared" ca="1" si="256"/>
        <v>17</v>
      </c>
      <c r="P177" s="119">
        <f t="shared" ca="1" si="256"/>
        <v>35</v>
      </c>
      <c r="Q177" s="119">
        <f t="shared" ca="1" si="256"/>
        <v>77</v>
      </c>
      <c r="R177" s="119">
        <f t="shared" ca="1" si="256"/>
        <v>30</v>
      </c>
      <c r="S177" s="119">
        <f t="shared" ca="1" si="256"/>
        <v>9</v>
      </c>
      <c r="T177" s="119">
        <f t="shared" ca="1" si="256"/>
        <v>74</v>
      </c>
      <c r="U177" s="119">
        <f t="shared" ca="1" si="256"/>
        <v>34</v>
      </c>
      <c r="V177" s="119">
        <f t="shared" ca="1" si="256"/>
        <v>12</v>
      </c>
      <c r="W177" s="119">
        <f t="shared" ca="1" si="256"/>
        <v>40</v>
      </c>
      <c r="X177" s="119">
        <f t="shared" ca="1" si="256"/>
        <v>61</v>
      </c>
      <c r="Y177" s="119">
        <f t="shared" ca="1" si="256"/>
        <v>46</v>
      </c>
      <c r="Z177" s="119">
        <f t="shared" ca="1" si="256"/>
        <v>74</v>
      </c>
      <c r="AA177" s="119">
        <f t="shared" ca="1" si="256"/>
        <v>28</v>
      </c>
      <c r="AB177" s="119">
        <f t="shared" ca="1" si="256"/>
        <v>18</v>
      </c>
      <c r="AC177" s="119">
        <f t="shared" ca="1" si="256"/>
        <v>4</v>
      </c>
      <c r="AD177" s="119">
        <f t="shared" ca="1" si="256"/>
        <v>52</v>
      </c>
      <c r="AE177" s="119">
        <f t="shared" ca="1" si="256"/>
        <v>58</v>
      </c>
      <c r="AF177" s="119">
        <f t="shared" ca="1" si="256"/>
        <v>59</v>
      </c>
      <c r="AG177" s="119">
        <f t="shared" ca="1" si="256"/>
        <v>74</v>
      </c>
      <c r="AH177" s="119">
        <f t="shared" ca="1" si="256"/>
        <v>39</v>
      </c>
      <c r="AI177" s="119">
        <f t="shared" ca="1" si="256"/>
        <v>54</v>
      </c>
      <c r="AJ177" s="119">
        <f t="shared" ca="1" si="256"/>
        <v>26</v>
      </c>
      <c r="AK177" s="119">
        <f t="shared" ca="1" si="256"/>
        <v>15</v>
      </c>
      <c r="AL177" s="119">
        <f t="shared" ca="1" si="256"/>
        <v>28</v>
      </c>
      <c r="AM177" s="119">
        <f t="shared" ca="1" si="256"/>
        <v>54</v>
      </c>
      <c r="AN177" s="119">
        <f t="shared" ca="1" si="256"/>
        <v>64</v>
      </c>
      <c r="AO177" s="119">
        <f t="shared" ca="1" si="256"/>
        <v>50</v>
      </c>
      <c r="AP177" s="119">
        <f t="shared" ca="1" si="256"/>
        <v>53</v>
      </c>
      <c r="AQ177" s="119">
        <f t="shared" ca="1" si="256"/>
        <v>61</v>
      </c>
      <c r="AR177" s="119">
        <f t="shared" ca="1" si="256"/>
        <v>74</v>
      </c>
      <c r="AS177" s="119">
        <f t="shared" ca="1" si="256"/>
        <v>60</v>
      </c>
      <c r="AT177" s="119">
        <f t="shared" ca="1" si="256"/>
        <v>3</v>
      </c>
      <c r="AU177" s="119">
        <f t="shared" ca="1" si="256"/>
        <v>6</v>
      </c>
      <c r="AV177" s="119">
        <f t="shared" ca="1" si="256"/>
        <v>49</v>
      </c>
      <c r="AW177" s="119">
        <f t="shared" ca="1" si="256"/>
        <v>67</v>
      </c>
      <c r="AX177" s="119">
        <f t="shared" ca="1" si="256"/>
        <v>79</v>
      </c>
      <c r="AY177" s="119">
        <f t="shared" ca="1" si="256"/>
        <v>40</v>
      </c>
      <c r="AZ177" s="119">
        <f t="shared" ca="1" si="256"/>
        <v>58</v>
      </c>
      <c r="BA177" s="119">
        <f t="shared" ca="1" si="256"/>
        <v>4</v>
      </c>
      <c r="BB177" s="119">
        <f t="shared" ca="1" si="256"/>
        <v>52</v>
      </c>
      <c r="BC177" s="119">
        <f t="shared" ca="1" si="256"/>
        <v>52</v>
      </c>
      <c r="BD177" s="119">
        <f t="shared" ca="1" si="256"/>
        <v>61</v>
      </c>
      <c r="BE177" s="119">
        <f t="shared" ca="1" si="256"/>
        <v>17</v>
      </c>
      <c r="BF177" s="119">
        <f t="shared" ca="1" si="256"/>
        <v>24</v>
      </c>
      <c r="BG177" s="119">
        <f t="shared" ca="1" si="256"/>
        <v>16</v>
      </c>
      <c r="BH177" s="119">
        <f t="shared" ca="1" si="256"/>
        <v>7</v>
      </c>
      <c r="BI177" s="120">
        <f t="shared" ca="1" si="256"/>
        <v>11</v>
      </c>
    </row>
    <row r="178" spans="1:61" ht="13.15" x14ac:dyDescent="0.4">
      <c r="A178" s="116">
        <v>78</v>
      </c>
      <c r="B178" s="117">
        <f ca="1">RANDBETWEEN(1,81-2)</f>
        <v>4</v>
      </c>
      <c r="C178" s="117">
        <f t="shared" ref="C178:BI178" ca="1" si="257">RANDBETWEEN(1,81-2)</f>
        <v>70</v>
      </c>
      <c r="D178" s="117">
        <f t="shared" ca="1" si="257"/>
        <v>9</v>
      </c>
      <c r="E178" s="117">
        <f t="shared" ca="1" si="257"/>
        <v>47</v>
      </c>
      <c r="F178" s="117">
        <f t="shared" ca="1" si="257"/>
        <v>11</v>
      </c>
      <c r="G178" s="117">
        <f t="shared" ca="1" si="257"/>
        <v>66</v>
      </c>
      <c r="H178" s="117">
        <f t="shared" ca="1" si="257"/>
        <v>72</v>
      </c>
      <c r="I178" s="117">
        <f t="shared" ca="1" si="257"/>
        <v>60</v>
      </c>
      <c r="J178" s="117">
        <f t="shared" ca="1" si="257"/>
        <v>12</v>
      </c>
      <c r="K178" s="117">
        <f t="shared" ca="1" si="257"/>
        <v>14</v>
      </c>
      <c r="L178" s="117">
        <f t="shared" ca="1" si="257"/>
        <v>53</v>
      </c>
      <c r="M178" s="117">
        <f t="shared" ca="1" si="257"/>
        <v>28</v>
      </c>
      <c r="N178" s="117">
        <f t="shared" ca="1" si="257"/>
        <v>30</v>
      </c>
      <c r="O178" s="117">
        <f t="shared" ca="1" si="257"/>
        <v>16</v>
      </c>
      <c r="P178" s="117">
        <f t="shared" ca="1" si="257"/>
        <v>37</v>
      </c>
      <c r="Q178" s="117">
        <f t="shared" ca="1" si="257"/>
        <v>50</v>
      </c>
      <c r="R178" s="117">
        <f t="shared" ca="1" si="257"/>
        <v>56</v>
      </c>
      <c r="S178" s="117">
        <f t="shared" ca="1" si="257"/>
        <v>59</v>
      </c>
      <c r="T178" s="117">
        <f t="shared" ca="1" si="257"/>
        <v>4</v>
      </c>
      <c r="U178" s="117">
        <f t="shared" ca="1" si="257"/>
        <v>24</v>
      </c>
      <c r="V178" s="117">
        <f t="shared" ca="1" si="257"/>
        <v>71</v>
      </c>
      <c r="W178" s="117">
        <f t="shared" ca="1" si="257"/>
        <v>19</v>
      </c>
      <c r="X178" s="117">
        <f t="shared" ca="1" si="257"/>
        <v>8</v>
      </c>
      <c r="Y178" s="117">
        <f t="shared" ca="1" si="257"/>
        <v>43</v>
      </c>
      <c r="Z178" s="117">
        <f t="shared" ca="1" si="257"/>
        <v>35</v>
      </c>
      <c r="AA178" s="117">
        <f t="shared" ca="1" si="257"/>
        <v>65</v>
      </c>
      <c r="AB178" s="117">
        <f t="shared" ca="1" si="257"/>
        <v>32</v>
      </c>
      <c r="AC178" s="117">
        <f t="shared" ca="1" si="257"/>
        <v>2</v>
      </c>
      <c r="AD178" s="117">
        <f t="shared" ca="1" si="257"/>
        <v>9</v>
      </c>
      <c r="AE178" s="117">
        <f t="shared" ca="1" si="257"/>
        <v>39</v>
      </c>
      <c r="AF178" s="117">
        <f t="shared" ca="1" si="257"/>
        <v>76</v>
      </c>
      <c r="AG178" s="117">
        <f t="shared" ca="1" si="257"/>
        <v>20</v>
      </c>
      <c r="AH178" s="117">
        <f t="shared" ca="1" si="257"/>
        <v>50</v>
      </c>
      <c r="AI178" s="117">
        <f t="shared" ca="1" si="257"/>
        <v>74</v>
      </c>
      <c r="AJ178" s="117">
        <f t="shared" ca="1" si="257"/>
        <v>65</v>
      </c>
      <c r="AK178" s="117">
        <f t="shared" ca="1" si="257"/>
        <v>9</v>
      </c>
      <c r="AL178" s="117">
        <f t="shared" ca="1" si="257"/>
        <v>61</v>
      </c>
      <c r="AM178" s="117">
        <f t="shared" ca="1" si="257"/>
        <v>54</v>
      </c>
      <c r="AN178" s="117">
        <f t="shared" ca="1" si="257"/>
        <v>28</v>
      </c>
      <c r="AO178" s="117">
        <f t="shared" ca="1" si="257"/>
        <v>22</v>
      </c>
      <c r="AP178" s="117">
        <f t="shared" ca="1" si="257"/>
        <v>77</v>
      </c>
      <c r="AQ178" s="117">
        <f t="shared" ca="1" si="257"/>
        <v>72</v>
      </c>
      <c r="AR178" s="117">
        <f t="shared" ca="1" si="257"/>
        <v>27</v>
      </c>
      <c r="AS178" s="117">
        <f t="shared" ca="1" si="257"/>
        <v>39</v>
      </c>
      <c r="AT178" s="117">
        <f t="shared" ca="1" si="257"/>
        <v>10</v>
      </c>
      <c r="AU178" s="117">
        <f t="shared" ca="1" si="257"/>
        <v>43</v>
      </c>
      <c r="AV178" s="117">
        <f t="shared" ca="1" si="257"/>
        <v>23</v>
      </c>
      <c r="AW178" s="117">
        <f t="shared" ca="1" si="257"/>
        <v>28</v>
      </c>
      <c r="AX178" s="117">
        <f t="shared" ca="1" si="257"/>
        <v>75</v>
      </c>
      <c r="AY178" s="117">
        <f t="shared" ca="1" si="257"/>
        <v>78</v>
      </c>
      <c r="AZ178" s="117">
        <f t="shared" ca="1" si="257"/>
        <v>56</v>
      </c>
      <c r="BA178" s="117">
        <f t="shared" ca="1" si="257"/>
        <v>64</v>
      </c>
      <c r="BB178" s="117">
        <f t="shared" ca="1" si="257"/>
        <v>62</v>
      </c>
      <c r="BC178" s="117">
        <f t="shared" ca="1" si="257"/>
        <v>33</v>
      </c>
      <c r="BD178" s="117">
        <f t="shared" ca="1" si="257"/>
        <v>11</v>
      </c>
      <c r="BE178" s="117">
        <f t="shared" ca="1" si="257"/>
        <v>34</v>
      </c>
      <c r="BF178" s="117">
        <f t="shared" ca="1" si="257"/>
        <v>35</v>
      </c>
      <c r="BG178" s="117">
        <f t="shared" ca="1" si="257"/>
        <v>10</v>
      </c>
      <c r="BH178" s="117">
        <f t="shared" ca="1" si="257"/>
        <v>29</v>
      </c>
      <c r="BI178" s="118">
        <f t="shared" ca="1" si="257"/>
        <v>71</v>
      </c>
    </row>
    <row r="179" spans="1:61" ht="13.15" x14ac:dyDescent="0.4">
      <c r="A179" s="116">
        <v>79</v>
      </c>
      <c r="B179" s="119">
        <f ca="1">RANDBETWEEN(1,81)</f>
        <v>32</v>
      </c>
      <c r="C179" s="119">
        <f t="shared" ref="C179:BI179" ca="1" si="258">RANDBETWEEN(1,81)</f>
        <v>69</v>
      </c>
      <c r="D179" s="119">
        <f t="shared" ca="1" si="258"/>
        <v>63</v>
      </c>
      <c r="E179" s="119">
        <f t="shared" ca="1" si="258"/>
        <v>6</v>
      </c>
      <c r="F179" s="119">
        <f t="shared" ca="1" si="258"/>
        <v>44</v>
      </c>
      <c r="G179" s="119">
        <f t="shared" ca="1" si="258"/>
        <v>27</v>
      </c>
      <c r="H179" s="119">
        <f t="shared" ca="1" si="258"/>
        <v>22</v>
      </c>
      <c r="I179" s="119">
        <f t="shared" ca="1" si="258"/>
        <v>2</v>
      </c>
      <c r="J179" s="119">
        <f t="shared" ca="1" si="258"/>
        <v>3</v>
      </c>
      <c r="K179" s="119">
        <f t="shared" ca="1" si="258"/>
        <v>79</v>
      </c>
      <c r="L179" s="119">
        <f t="shared" ca="1" si="258"/>
        <v>47</v>
      </c>
      <c r="M179" s="119">
        <f t="shared" ca="1" si="258"/>
        <v>46</v>
      </c>
      <c r="N179" s="119">
        <f t="shared" ca="1" si="258"/>
        <v>79</v>
      </c>
      <c r="O179" s="119">
        <f t="shared" ca="1" si="258"/>
        <v>21</v>
      </c>
      <c r="P179" s="119">
        <f t="shared" ca="1" si="258"/>
        <v>57</v>
      </c>
      <c r="Q179" s="119">
        <f t="shared" ca="1" si="258"/>
        <v>15</v>
      </c>
      <c r="R179" s="119">
        <f t="shared" ca="1" si="258"/>
        <v>17</v>
      </c>
      <c r="S179" s="119">
        <f t="shared" ca="1" si="258"/>
        <v>73</v>
      </c>
      <c r="T179" s="119">
        <f t="shared" ca="1" si="258"/>
        <v>19</v>
      </c>
      <c r="U179" s="119">
        <f t="shared" ca="1" si="258"/>
        <v>41</v>
      </c>
      <c r="V179" s="119">
        <f t="shared" ca="1" si="258"/>
        <v>18</v>
      </c>
      <c r="W179" s="119">
        <f t="shared" ca="1" si="258"/>
        <v>16</v>
      </c>
      <c r="X179" s="119">
        <f t="shared" ca="1" si="258"/>
        <v>49</v>
      </c>
      <c r="Y179" s="119">
        <f t="shared" ca="1" si="258"/>
        <v>20</v>
      </c>
      <c r="Z179" s="119">
        <f t="shared" ca="1" si="258"/>
        <v>39</v>
      </c>
      <c r="AA179" s="119">
        <f t="shared" ca="1" si="258"/>
        <v>77</v>
      </c>
      <c r="AB179" s="119">
        <f t="shared" ca="1" si="258"/>
        <v>60</v>
      </c>
      <c r="AC179" s="119">
        <f t="shared" ca="1" si="258"/>
        <v>35</v>
      </c>
      <c r="AD179" s="119">
        <f t="shared" ca="1" si="258"/>
        <v>74</v>
      </c>
      <c r="AE179" s="119">
        <f t="shared" ca="1" si="258"/>
        <v>60</v>
      </c>
      <c r="AF179" s="119">
        <f t="shared" ca="1" si="258"/>
        <v>78</v>
      </c>
      <c r="AG179" s="119">
        <f t="shared" ca="1" si="258"/>
        <v>62</v>
      </c>
      <c r="AH179" s="119">
        <f t="shared" ca="1" si="258"/>
        <v>49</v>
      </c>
      <c r="AI179" s="119">
        <f t="shared" ca="1" si="258"/>
        <v>5</v>
      </c>
      <c r="AJ179" s="119">
        <f t="shared" ca="1" si="258"/>
        <v>35</v>
      </c>
      <c r="AK179" s="119">
        <f t="shared" ca="1" si="258"/>
        <v>44</v>
      </c>
      <c r="AL179" s="119">
        <f t="shared" ca="1" si="258"/>
        <v>32</v>
      </c>
      <c r="AM179" s="119">
        <f t="shared" ca="1" si="258"/>
        <v>2</v>
      </c>
      <c r="AN179" s="119">
        <f t="shared" ca="1" si="258"/>
        <v>26</v>
      </c>
      <c r="AO179" s="119">
        <f t="shared" ca="1" si="258"/>
        <v>19</v>
      </c>
      <c r="AP179" s="119">
        <f t="shared" ca="1" si="258"/>
        <v>64</v>
      </c>
      <c r="AQ179" s="119">
        <f t="shared" ca="1" si="258"/>
        <v>47</v>
      </c>
      <c r="AR179" s="119">
        <f t="shared" ca="1" si="258"/>
        <v>7</v>
      </c>
      <c r="AS179" s="119">
        <f t="shared" ca="1" si="258"/>
        <v>42</v>
      </c>
      <c r="AT179" s="119">
        <f t="shared" ca="1" si="258"/>
        <v>42</v>
      </c>
      <c r="AU179" s="119">
        <f t="shared" ca="1" si="258"/>
        <v>30</v>
      </c>
      <c r="AV179" s="119">
        <f t="shared" ca="1" si="258"/>
        <v>60</v>
      </c>
      <c r="AW179" s="119">
        <f t="shared" ca="1" si="258"/>
        <v>20</v>
      </c>
      <c r="AX179" s="119">
        <f t="shared" ca="1" si="258"/>
        <v>27</v>
      </c>
      <c r="AY179" s="119">
        <f t="shared" ca="1" si="258"/>
        <v>20</v>
      </c>
      <c r="AZ179" s="119">
        <f t="shared" ca="1" si="258"/>
        <v>73</v>
      </c>
      <c r="BA179" s="119">
        <f t="shared" ca="1" si="258"/>
        <v>78</v>
      </c>
      <c r="BB179" s="119">
        <f t="shared" ca="1" si="258"/>
        <v>20</v>
      </c>
      <c r="BC179" s="119">
        <f t="shared" ca="1" si="258"/>
        <v>8</v>
      </c>
      <c r="BD179" s="119">
        <f t="shared" ca="1" si="258"/>
        <v>68</v>
      </c>
      <c r="BE179" s="119">
        <f t="shared" ca="1" si="258"/>
        <v>73</v>
      </c>
      <c r="BF179" s="119">
        <f t="shared" ca="1" si="258"/>
        <v>60</v>
      </c>
      <c r="BG179" s="119">
        <f t="shared" ca="1" si="258"/>
        <v>60</v>
      </c>
      <c r="BH179" s="119">
        <f t="shared" ca="1" si="258"/>
        <v>56</v>
      </c>
      <c r="BI179" s="120">
        <f t="shared" ca="1" si="258"/>
        <v>63</v>
      </c>
    </row>
    <row r="180" spans="1:61" ht="13.15" x14ac:dyDescent="0.4">
      <c r="A180" s="116">
        <v>80</v>
      </c>
      <c r="B180" s="117">
        <f ca="1">RANDBETWEEN(1,81-1)</f>
        <v>39</v>
      </c>
      <c r="C180" s="117">
        <f t="shared" ref="C180:BI180" ca="1" si="259">RANDBETWEEN(1,81-1)</f>
        <v>58</v>
      </c>
      <c r="D180" s="117">
        <f t="shared" ca="1" si="259"/>
        <v>38</v>
      </c>
      <c r="E180" s="117">
        <f t="shared" ca="1" si="259"/>
        <v>53</v>
      </c>
      <c r="F180" s="117">
        <f t="shared" ca="1" si="259"/>
        <v>26</v>
      </c>
      <c r="G180" s="117">
        <f t="shared" ca="1" si="259"/>
        <v>5</v>
      </c>
      <c r="H180" s="117">
        <f t="shared" ca="1" si="259"/>
        <v>78</v>
      </c>
      <c r="I180" s="117">
        <f t="shared" ca="1" si="259"/>
        <v>68</v>
      </c>
      <c r="J180" s="117">
        <f t="shared" ca="1" si="259"/>
        <v>80</v>
      </c>
      <c r="K180" s="117">
        <f t="shared" ca="1" si="259"/>
        <v>9</v>
      </c>
      <c r="L180" s="117">
        <f t="shared" ca="1" si="259"/>
        <v>31</v>
      </c>
      <c r="M180" s="117">
        <f t="shared" ca="1" si="259"/>
        <v>34</v>
      </c>
      <c r="N180" s="117">
        <f t="shared" ca="1" si="259"/>
        <v>40</v>
      </c>
      <c r="O180" s="117">
        <f t="shared" ca="1" si="259"/>
        <v>78</v>
      </c>
      <c r="P180" s="117">
        <f t="shared" ca="1" si="259"/>
        <v>74</v>
      </c>
      <c r="Q180" s="117">
        <f t="shared" ca="1" si="259"/>
        <v>4</v>
      </c>
      <c r="R180" s="117">
        <f t="shared" ca="1" si="259"/>
        <v>62</v>
      </c>
      <c r="S180" s="117">
        <f t="shared" ca="1" si="259"/>
        <v>21</v>
      </c>
      <c r="T180" s="117">
        <f t="shared" ca="1" si="259"/>
        <v>12</v>
      </c>
      <c r="U180" s="117">
        <f t="shared" ca="1" si="259"/>
        <v>29</v>
      </c>
      <c r="V180" s="117">
        <f t="shared" ca="1" si="259"/>
        <v>76</v>
      </c>
      <c r="W180" s="117">
        <f t="shared" ca="1" si="259"/>
        <v>21</v>
      </c>
      <c r="X180" s="117">
        <f t="shared" ca="1" si="259"/>
        <v>29</v>
      </c>
      <c r="Y180" s="117">
        <f t="shared" ca="1" si="259"/>
        <v>16</v>
      </c>
      <c r="Z180" s="117">
        <f t="shared" ca="1" si="259"/>
        <v>56</v>
      </c>
      <c r="AA180" s="117">
        <f t="shared" ca="1" si="259"/>
        <v>69</v>
      </c>
      <c r="AB180" s="117">
        <f t="shared" ca="1" si="259"/>
        <v>21</v>
      </c>
      <c r="AC180" s="117">
        <f t="shared" ca="1" si="259"/>
        <v>16</v>
      </c>
      <c r="AD180" s="117">
        <f t="shared" ca="1" si="259"/>
        <v>3</v>
      </c>
      <c r="AE180" s="117">
        <f t="shared" ca="1" si="259"/>
        <v>2</v>
      </c>
      <c r="AF180" s="117">
        <f t="shared" ca="1" si="259"/>
        <v>65</v>
      </c>
      <c r="AG180" s="117">
        <f t="shared" ca="1" si="259"/>
        <v>20</v>
      </c>
      <c r="AH180" s="117">
        <f t="shared" ca="1" si="259"/>
        <v>39</v>
      </c>
      <c r="AI180" s="117">
        <f t="shared" ca="1" si="259"/>
        <v>18</v>
      </c>
      <c r="AJ180" s="117">
        <f t="shared" ca="1" si="259"/>
        <v>49</v>
      </c>
      <c r="AK180" s="117">
        <f t="shared" ca="1" si="259"/>
        <v>38</v>
      </c>
      <c r="AL180" s="117">
        <f t="shared" ca="1" si="259"/>
        <v>44</v>
      </c>
      <c r="AM180" s="117">
        <f t="shared" ca="1" si="259"/>
        <v>36</v>
      </c>
      <c r="AN180" s="117">
        <f t="shared" ca="1" si="259"/>
        <v>47</v>
      </c>
      <c r="AO180" s="117">
        <f t="shared" ca="1" si="259"/>
        <v>12</v>
      </c>
      <c r="AP180" s="117">
        <f t="shared" ca="1" si="259"/>
        <v>29</v>
      </c>
      <c r="AQ180" s="117">
        <f t="shared" ca="1" si="259"/>
        <v>52</v>
      </c>
      <c r="AR180" s="117">
        <f t="shared" ca="1" si="259"/>
        <v>7</v>
      </c>
      <c r="AS180" s="117">
        <f t="shared" ca="1" si="259"/>
        <v>64</v>
      </c>
      <c r="AT180" s="117">
        <f t="shared" ca="1" si="259"/>
        <v>38</v>
      </c>
      <c r="AU180" s="117">
        <f t="shared" ca="1" si="259"/>
        <v>47</v>
      </c>
      <c r="AV180" s="117">
        <f t="shared" ca="1" si="259"/>
        <v>74</v>
      </c>
      <c r="AW180" s="117">
        <f t="shared" ca="1" si="259"/>
        <v>9</v>
      </c>
      <c r="AX180" s="117">
        <f t="shared" ca="1" si="259"/>
        <v>31</v>
      </c>
      <c r="AY180" s="117">
        <f t="shared" ca="1" si="259"/>
        <v>23</v>
      </c>
      <c r="AZ180" s="117">
        <f t="shared" ca="1" si="259"/>
        <v>41</v>
      </c>
      <c r="BA180" s="117">
        <f t="shared" ca="1" si="259"/>
        <v>37</v>
      </c>
      <c r="BB180" s="117">
        <f t="shared" ca="1" si="259"/>
        <v>42</v>
      </c>
      <c r="BC180" s="117">
        <f t="shared" ca="1" si="259"/>
        <v>47</v>
      </c>
      <c r="BD180" s="117">
        <f t="shared" ca="1" si="259"/>
        <v>80</v>
      </c>
      <c r="BE180" s="117">
        <f t="shared" ca="1" si="259"/>
        <v>59</v>
      </c>
      <c r="BF180" s="117">
        <f t="shared" ca="1" si="259"/>
        <v>29</v>
      </c>
      <c r="BG180" s="117">
        <f t="shared" ca="1" si="259"/>
        <v>67</v>
      </c>
      <c r="BH180" s="117">
        <f t="shared" ca="1" si="259"/>
        <v>77</v>
      </c>
      <c r="BI180" s="118">
        <f t="shared" ca="1" si="259"/>
        <v>36</v>
      </c>
    </row>
    <row r="181" spans="1:61" ht="13.15" x14ac:dyDescent="0.4">
      <c r="A181" s="116">
        <v>81</v>
      </c>
      <c r="B181" s="119">
        <f ca="1">RANDBETWEEN(1,81-2)</f>
        <v>56</v>
      </c>
      <c r="C181" s="119">
        <f t="shared" ref="C181:BI181" ca="1" si="260">RANDBETWEEN(1,81-2)</f>
        <v>70</v>
      </c>
      <c r="D181" s="119">
        <f t="shared" ca="1" si="260"/>
        <v>56</v>
      </c>
      <c r="E181" s="119">
        <f t="shared" ca="1" si="260"/>
        <v>62</v>
      </c>
      <c r="F181" s="119">
        <f t="shared" ca="1" si="260"/>
        <v>63</v>
      </c>
      <c r="G181" s="119">
        <f t="shared" ca="1" si="260"/>
        <v>34</v>
      </c>
      <c r="H181" s="119">
        <f t="shared" ca="1" si="260"/>
        <v>15</v>
      </c>
      <c r="I181" s="119">
        <f t="shared" ca="1" si="260"/>
        <v>39</v>
      </c>
      <c r="J181" s="119">
        <f t="shared" ca="1" si="260"/>
        <v>3</v>
      </c>
      <c r="K181" s="119">
        <f t="shared" ca="1" si="260"/>
        <v>75</v>
      </c>
      <c r="L181" s="119">
        <f t="shared" ca="1" si="260"/>
        <v>57</v>
      </c>
      <c r="M181" s="119">
        <f t="shared" ca="1" si="260"/>
        <v>76</v>
      </c>
      <c r="N181" s="119">
        <f t="shared" ca="1" si="260"/>
        <v>74</v>
      </c>
      <c r="O181" s="119">
        <f t="shared" ca="1" si="260"/>
        <v>24</v>
      </c>
      <c r="P181" s="119">
        <f t="shared" ca="1" si="260"/>
        <v>46</v>
      </c>
      <c r="Q181" s="119">
        <f t="shared" ca="1" si="260"/>
        <v>37</v>
      </c>
      <c r="R181" s="119">
        <f t="shared" ca="1" si="260"/>
        <v>30</v>
      </c>
      <c r="S181" s="119">
        <f t="shared" ca="1" si="260"/>
        <v>10</v>
      </c>
      <c r="T181" s="119">
        <f t="shared" ca="1" si="260"/>
        <v>39</v>
      </c>
      <c r="U181" s="119">
        <f t="shared" ca="1" si="260"/>
        <v>3</v>
      </c>
      <c r="V181" s="119">
        <f t="shared" ca="1" si="260"/>
        <v>32</v>
      </c>
      <c r="W181" s="119">
        <f t="shared" ca="1" si="260"/>
        <v>38</v>
      </c>
      <c r="X181" s="119">
        <f t="shared" ca="1" si="260"/>
        <v>26</v>
      </c>
      <c r="Y181" s="119">
        <f t="shared" ca="1" si="260"/>
        <v>69</v>
      </c>
      <c r="Z181" s="119">
        <f t="shared" ca="1" si="260"/>
        <v>3</v>
      </c>
      <c r="AA181" s="119">
        <f t="shared" ca="1" si="260"/>
        <v>43</v>
      </c>
      <c r="AB181" s="119">
        <f t="shared" ca="1" si="260"/>
        <v>7</v>
      </c>
      <c r="AC181" s="119">
        <f t="shared" ca="1" si="260"/>
        <v>39</v>
      </c>
      <c r="AD181" s="119">
        <f t="shared" ca="1" si="260"/>
        <v>59</v>
      </c>
      <c r="AE181" s="119">
        <f t="shared" ca="1" si="260"/>
        <v>46</v>
      </c>
      <c r="AF181" s="119">
        <f t="shared" ca="1" si="260"/>
        <v>5</v>
      </c>
      <c r="AG181" s="119">
        <f t="shared" ca="1" si="260"/>
        <v>56</v>
      </c>
      <c r="AH181" s="119">
        <f t="shared" ca="1" si="260"/>
        <v>13</v>
      </c>
      <c r="AI181" s="119">
        <f t="shared" ca="1" si="260"/>
        <v>41</v>
      </c>
      <c r="AJ181" s="119">
        <f t="shared" ca="1" si="260"/>
        <v>14</v>
      </c>
      <c r="AK181" s="119">
        <f t="shared" ca="1" si="260"/>
        <v>36</v>
      </c>
      <c r="AL181" s="119">
        <f t="shared" ca="1" si="260"/>
        <v>41</v>
      </c>
      <c r="AM181" s="119">
        <f t="shared" ca="1" si="260"/>
        <v>33</v>
      </c>
      <c r="AN181" s="119">
        <f t="shared" ca="1" si="260"/>
        <v>1</v>
      </c>
      <c r="AO181" s="119">
        <f t="shared" ca="1" si="260"/>
        <v>33</v>
      </c>
      <c r="AP181" s="119">
        <f t="shared" ca="1" si="260"/>
        <v>65</v>
      </c>
      <c r="AQ181" s="119">
        <f t="shared" ca="1" si="260"/>
        <v>23</v>
      </c>
      <c r="AR181" s="119">
        <f t="shared" ca="1" si="260"/>
        <v>13</v>
      </c>
      <c r="AS181" s="119">
        <f t="shared" ca="1" si="260"/>
        <v>32</v>
      </c>
      <c r="AT181" s="119">
        <f t="shared" ca="1" si="260"/>
        <v>79</v>
      </c>
      <c r="AU181" s="119">
        <f t="shared" ca="1" si="260"/>
        <v>39</v>
      </c>
      <c r="AV181" s="119">
        <f t="shared" ca="1" si="260"/>
        <v>26</v>
      </c>
      <c r="AW181" s="119">
        <f t="shared" ca="1" si="260"/>
        <v>43</v>
      </c>
      <c r="AX181" s="119">
        <f t="shared" ca="1" si="260"/>
        <v>70</v>
      </c>
      <c r="AY181" s="119">
        <f t="shared" ca="1" si="260"/>
        <v>49</v>
      </c>
      <c r="AZ181" s="119">
        <f t="shared" ca="1" si="260"/>
        <v>30</v>
      </c>
      <c r="BA181" s="119">
        <f t="shared" ca="1" si="260"/>
        <v>50</v>
      </c>
      <c r="BB181" s="119">
        <f t="shared" ca="1" si="260"/>
        <v>18</v>
      </c>
      <c r="BC181" s="119">
        <f t="shared" ca="1" si="260"/>
        <v>73</v>
      </c>
      <c r="BD181" s="119">
        <f t="shared" ca="1" si="260"/>
        <v>58</v>
      </c>
      <c r="BE181" s="119">
        <f t="shared" ca="1" si="260"/>
        <v>73</v>
      </c>
      <c r="BF181" s="119">
        <f t="shared" ca="1" si="260"/>
        <v>59</v>
      </c>
      <c r="BG181" s="119">
        <f t="shared" ca="1" si="260"/>
        <v>58</v>
      </c>
      <c r="BH181" s="119">
        <f t="shared" ca="1" si="260"/>
        <v>38</v>
      </c>
      <c r="BI181" s="120">
        <f t="shared" ca="1" si="260"/>
        <v>35</v>
      </c>
    </row>
    <row r="182" spans="1:61" ht="13.15" x14ac:dyDescent="0.4">
      <c r="A182" s="116">
        <v>82</v>
      </c>
      <c r="B182" s="117">
        <f ca="1">RANDBETWEEN(1,81)</f>
        <v>20</v>
      </c>
      <c r="C182" s="117">
        <f t="shared" ref="C182:BI182" ca="1" si="261">RANDBETWEEN(1,81)</f>
        <v>43</v>
      </c>
      <c r="D182" s="117">
        <f t="shared" ca="1" si="261"/>
        <v>12</v>
      </c>
      <c r="E182" s="117">
        <f t="shared" ca="1" si="261"/>
        <v>17</v>
      </c>
      <c r="F182" s="117">
        <f t="shared" ca="1" si="261"/>
        <v>76</v>
      </c>
      <c r="G182" s="117">
        <f t="shared" ca="1" si="261"/>
        <v>5</v>
      </c>
      <c r="H182" s="117">
        <f t="shared" ca="1" si="261"/>
        <v>17</v>
      </c>
      <c r="I182" s="117">
        <f t="shared" ca="1" si="261"/>
        <v>35</v>
      </c>
      <c r="J182" s="117">
        <f t="shared" ca="1" si="261"/>
        <v>25</v>
      </c>
      <c r="K182" s="117">
        <f t="shared" ca="1" si="261"/>
        <v>4</v>
      </c>
      <c r="L182" s="117">
        <f t="shared" ca="1" si="261"/>
        <v>25</v>
      </c>
      <c r="M182" s="117">
        <f t="shared" ca="1" si="261"/>
        <v>56</v>
      </c>
      <c r="N182" s="117">
        <f t="shared" ca="1" si="261"/>
        <v>78</v>
      </c>
      <c r="O182" s="117">
        <f t="shared" ca="1" si="261"/>
        <v>61</v>
      </c>
      <c r="P182" s="117">
        <f t="shared" ca="1" si="261"/>
        <v>79</v>
      </c>
      <c r="Q182" s="117">
        <f t="shared" ca="1" si="261"/>
        <v>59</v>
      </c>
      <c r="R182" s="117">
        <f t="shared" ca="1" si="261"/>
        <v>25</v>
      </c>
      <c r="S182" s="117">
        <f t="shared" ca="1" si="261"/>
        <v>38</v>
      </c>
      <c r="T182" s="117">
        <f t="shared" ca="1" si="261"/>
        <v>54</v>
      </c>
      <c r="U182" s="117">
        <f t="shared" ca="1" si="261"/>
        <v>58</v>
      </c>
      <c r="V182" s="117">
        <f t="shared" ca="1" si="261"/>
        <v>69</v>
      </c>
      <c r="W182" s="117">
        <f t="shared" ca="1" si="261"/>
        <v>71</v>
      </c>
      <c r="X182" s="117">
        <f t="shared" ca="1" si="261"/>
        <v>77</v>
      </c>
      <c r="Y182" s="117">
        <f t="shared" ca="1" si="261"/>
        <v>72</v>
      </c>
      <c r="Z182" s="117">
        <f t="shared" ca="1" si="261"/>
        <v>31</v>
      </c>
      <c r="AA182" s="117">
        <f t="shared" ca="1" si="261"/>
        <v>29</v>
      </c>
      <c r="AB182" s="117">
        <f t="shared" ca="1" si="261"/>
        <v>59</v>
      </c>
      <c r="AC182" s="117">
        <f t="shared" ca="1" si="261"/>
        <v>44</v>
      </c>
      <c r="AD182" s="117">
        <f t="shared" ca="1" si="261"/>
        <v>81</v>
      </c>
      <c r="AE182" s="117">
        <f t="shared" ca="1" si="261"/>
        <v>78</v>
      </c>
      <c r="AF182" s="117">
        <f t="shared" ca="1" si="261"/>
        <v>75</v>
      </c>
      <c r="AG182" s="117">
        <f t="shared" ca="1" si="261"/>
        <v>47</v>
      </c>
      <c r="AH182" s="117">
        <f t="shared" ca="1" si="261"/>
        <v>54</v>
      </c>
      <c r="AI182" s="117">
        <f t="shared" ca="1" si="261"/>
        <v>8</v>
      </c>
      <c r="AJ182" s="117">
        <f t="shared" ca="1" si="261"/>
        <v>79</v>
      </c>
      <c r="AK182" s="117">
        <f t="shared" ca="1" si="261"/>
        <v>71</v>
      </c>
      <c r="AL182" s="117">
        <f t="shared" ca="1" si="261"/>
        <v>48</v>
      </c>
      <c r="AM182" s="117">
        <f t="shared" ca="1" si="261"/>
        <v>51</v>
      </c>
      <c r="AN182" s="117">
        <f t="shared" ca="1" si="261"/>
        <v>40</v>
      </c>
      <c r="AO182" s="117">
        <f t="shared" ca="1" si="261"/>
        <v>62</v>
      </c>
      <c r="AP182" s="117">
        <f t="shared" ca="1" si="261"/>
        <v>17</v>
      </c>
      <c r="AQ182" s="117">
        <f t="shared" ca="1" si="261"/>
        <v>1</v>
      </c>
      <c r="AR182" s="117">
        <f t="shared" ca="1" si="261"/>
        <v>35</v>
      </c>
      <c r="AS182" s="117">
        <f t="shared" ca="1" si="261"/>
        <v>4</v>
      </c>
      <c r="AT182" s="117">
        <f t="shared" ca="1" si="261"/>
        <v>23</v>
      </c>
      <c r="AU182" s="117">
        <f t="shared" ca="1" si="261"/>
        <v>71</v>
      </c>
      <c r="AV182" s="117">
        <f t="shared" ca="1" si="261"/>
        <v>26</v>
      </c>
      <c r="AW182" s="117">
        <f t="shared" ca="1" si="261"/>
        <v>53</v>
      </c>
      <c r="AX182" s="117">
        <f t="shared" ca="1" si="261"/>
        <v>25</v>
      </c>
      <c r="AY182" s="117">
        <f t="shared" ca="1" si="261"/>
        <v>67</v>
      </c>
      <c r="AZ182" s="117">
        <f t="shared" ca="1" si="261"/>
        <v>36</v>
      </c>
      <c r="BA182" s="117">
        <f t="shared" ca="1" si="261"/>
        <v>44</v>
      </c>
      <c r="BB182" s="117">
        <f t="shared" ca="1" si="261"/>
        <v>74</v>
      </c>
      <c r="BC182" s="117">
        <f t="shared" ca="1" si="261"/>
        <v>62</v>
      </c>
      <c r="BD182" s="117">
        <f t="shared" ca="1" si="261"/>
        <v>71</v>
      </c>
      <c r="BE182" s="117">
        <f t="shared" ca="1" si="261"/>
        <v>55</v>
      </c>
      <c r="BF182" s="117">
        <f t="shared" ca="1" si="261"/>
        <v>17</v>
      </c>
      <c r="BG182" s="117">
        <f t="shared" ca="1" si="261"/>
        <v>23</v>
      </c>
      <c r="BH182" s="117">
        <f t="shared" ca="1" si="261"/>
        <v>59</v>
      </c>
      <c r="BI182" s="118">
        <f t="shared" ca="1" si="261"/>
        <v>41</v>
      </c>
    </row>
    <row r="183" spans="1:61" ht="13.15" x14ac:dyDescent="0.4">
      <c r="A183" s="116">
        <v>83</v>
      </c>
      <c r="B183" s="119">
        <f ca="1">RANDBETWEEN(1,81-1)</f>
        <v>7</v>
      </c>
      <c r="C183" s="119">
        <f t="shared" ref="C183:BI183" ca="1" si="262">RANDBETWEEN(1,81-1)</f>
        <v>59</v>
      </c>
      <c r="D183" s="119">
        <f t="shared" ca="1" si="262"/>
        <v>21</v>
      </c>
      <c r="E183" s="119">
        <f t="shared" ca="1" si="262"/>
        <v>64</v>
      </c>
      <c r="F183" s="119">
        <f t="shared" ca="1" si="262"/>
        <v>66</v>
      </c>
      <c r="G183" s="119">
        <f t="shared" ca="1" si="262"/>
        <v>1</v>
      </c>
      <c r="H183" s="119">
        <f t="shared" ca="1" si="262"/>
        <v>70</v>
      </c>
      <c r="I183" s="119">
        <f t="shared" ca="1" si="262"/>
        <v>20</v>
      </c>
      <c r="J183" s="119">
        <f t="shared" ca="1" si="262"/>
        <v>3</v>
      </c>
      <c r="K183" s="119">
        <f t="shared" ca="1" si="262"/>
        <v>12</v>
      </c>
      <c r="L183" s="119">
        <f t="shared" ca="1" si="262"/>
        <v>3</v>
      </c>
      <c r="M183" s="119">
        <f t="shared" ca="1" si="262"/>
        <v>58</v>
      </c>
      <c r="N183" s="119">
        <f t="shared" ca="1" si="262"/>
        <v>8</v>
      </c>
      <c r="O183" s="119">
        <f t="shared" ca="1" si="262"/>
        <v>63</v>
      </c>
      <c r="P183" s="119">
        <f t="shared" ca="1" si="262"/>
        <v>30</v>
      </c>
      <c r="Q183" s="119">
        <f t="shared" ca="1" si="262"/>
        <v>32</v>
      </c>
      <c r="R183" s="119">
        <f t="shared" ca="1" si="262"/>
        <v>64</v>
      </c>
      <c r="S183" s="119">
        <f t="shared" ca="1" si="262"/>
        <v>16</v>
      </c>
      <c r="T183" s="119">
        <f t="shared" ca="1" si="262"/>
        <v>74</v>
      </c>
      <c r="U183" s="119">
        <f t="shared" ca="1" si="262"/>
        <v>34</v>
      </c>
      <c r="V183" s="119">
        <f t="shared" ca="1" si="262"/>
        <v>14</v>
      </c>
      <c r="W183" s="119">
        <f t="shared" ca="1" si="262"/>
        <v>33</v>
      </c>
      <c r="X183" s="119">
        <f t="shared" ca="1" si="262"/>
        <v>9</v>
      </c>
      <c r="Y183" s="119">
        <f t="shared" ca="1" si="262"/>
        <v>48</v>
      </c>
      <c r="Z183" s="119">
        <f t="shared" ca="1" si="262"/>
        <v>57</v>
      </c>
      <c r="AA183" s="119">
        <f t="shared" ca="1" si="262"/>
        <v>8</v>
      </c>
      <c r="AB183" s="119">
        <f t="shared" ca="1" si="262"/>
        <v>29</v>
      </c>
      <c r="AC183" s="119">
        <f t="shared" ca="1" si="262"/>
        <v>78</v>
      </c>
      <c r="AD183" s="119">
        <f t="shared" ca="1" si="262"/>
        <v>58</v>
      </c>
      <c r="AE183" s="119">
        <f t="shared" ca="1" si="262"/>
        <v>63</v>
      </c>
      <c r="AF183" s="119">
        <f t="shared" ca="1" si="262"/>
        <v>49</v>
      </c>
      <c r="AG183" s="119">
        <f t="shared" ca="1" si="262"/>
        <v>47</v>
      </c>
      <c r="AH183" s="119">
        <f t="shared" ca="1" si="262"/>
        <v>59</v>
      </c>
      <c r="AI183" s="119">
        <f t="shared" ca="1" si="262"/>
        <v>33</v>
      </c>
      <c r="AJ183" s="119">
        <f t="shared" ca="1" si="262"/>
        <v>79</v>
      </c>
      <c r="AK183" s="119">
        <f t="shared" ca="1" si="262"/>
        <v>64</v>
      </c>
      <c r="AL183" s="119">
        <f t="shared" ca="1" si="262"/>
        <v>76</v>
      </c>
      <c r="AM183" s="119">
        <f t="shared" ca="1" si="262"/>
        <v>3</v>
      </c>
      <c r="AN183" s="119">
        <f t="shared" ca="1" si="262"/>
        <v>7</v>
      </c>
      <c r="AO183" s="119">
        <f t="shared" ca="1" si="262"/>
        <v>42</v>
      </c>
      <c r="AP183" s="119">
        <f t="shared" ca="1" si="262"/>
        <v>59</v>
      </c>
      <c r="AQ183" s="119">
        <f t="shared" ca="1" si="262"/>
        <v>13</v>
      </c>
      <c r="AR183" s="119">
        <f t="shared" ca="1" si="262"/>
        <v>69</v>
      </c>
      <c r="AS183" s="119">
        <f t="shared" ca="1" si="262"/>
        <v>72</v>
      </c>
      <c r="AT183" s="119">
        <f t="shared" ca="1" si="262"/>
        <v>54</v>
      </c>
      <c r="AU183" s="119">
        <f t="shared" ca="1" si="262"/>
        <v>53</v>
      </c>
      <c r="AV183" s="119">
        <f t="shared" ca="1" si="262"/>
        <v>50</v>
      </c>
      <c r="AW183" s="119">
        <f t="shared" ca="1" si="262"/>
        <v>74</v>
      </c>
      <c r="AX183" s="119">
        <f t="shared" ca="1" si="262"/>
        <v>20</v>
      </c>
      <c r="AY183" s="119">
        <f t="shared" ca="1" si="262"/>
        <v>42</v>
      </c>
      <c r="AZ183" s="119">
        <f t="shared" ca="1" si="262"/>
        <v>38</v>
      </c>
      <c r="BA183" s="119">
        <f t="shared" ca="1" si="262"/>
        <v>31</v>
      </c>
      <c r="BB183" s="119">
        <f t="shared" ca="1" si="262"/>
        <v>45</v>
      </c>
      <c r="BC183" s="119">
        <f t="shared" ca="1" si="262"/>
        <v>6</v>
      </c>
      <c r="BD183" s="119">
        <f t="shared" ca="1" si="262"/>
        <v>36</v>
      </c>
      <c r="BE183" s="119">
        <f t="shared" ca="1" si="262"/>
        <v>12</v>
      </c>
      <c r="BF183" s="119">
        <f t="shared" ca="1" si="262"/>
        <v>80</v>
      </c>
      <c r="BG183" s="119">
        <f t="shared" ca="1" si="262"/>
        <v>62</v>
      </c>
      <c r="BH183" s="119">
        <f t="shared" ca="1" si="262"/>
        <v>71</v>
      </c>
      <c r="BI183" s="120">
        <f t="shared" ca="1" si="262"/>
        <v>73</v>
      </c>
    </row>
    <row r="184" spans="1:61" ht="13.15" x14ac:dyDescent="0.4">
      <c r="A184" s="116">
        <v>84</v>
      </c>
      <c r="B184" s="117">
        <f ca="1">RANDBETWEEN(1,81-2)</f>
        <v>60</v>
      </c>
      <c r="C184" s="117">
        <f t="shared" ref="C184:BI184" ca="1" si="263">RANDBETWEEN(1,81-2)</f>
        <v>53</v>
      </c>
      <c r="D184" s="117">
        <f t="shared" ca="1" si="263"/>
        <v>51</v>
      </c>
      <c r="E184" s="117">
        <f t="shared" ca="1" si="263"/>
        <v>75</v>
      </c>
      <c r="F184" s="117">
        <f t="shared" ca="1" si="263"/>
        <v>73</v>
      </c>
      <c r="G184" s="117">
        <f t="shared" ca="1" si="263"/>
        <v>63</v>
      </c>
      <c r="H184" s="117">
        <f t="shared" ca="1" si="263"/>
        <v>51</v>
      </c>
      <c r="I184" s="117">
        <f t="shared" ca="1" si="263"/>
        <v>45</v>
      </c>
      <c r="J184" s="117">
        <f t="shared" ca="1" si="263"/>
        <v>69</v>
      </c>
      <c r="K184" s="117">
        <f t="shared" ca="1" si="263"/>
        <v>13</v>
      </c>
      <c r="L184" s="117">
        <f t="shared" ca="1" si="263"/>
        <v>16</v>
      </c>
      <c r="M184" s="117">
        <f t="shared" ca="1" si="263"/>
        <v>72</v>
      </c>
      <c r="N184" s="117">
        <f t="shared" ca="1" si="263"/>
        <v>60</v>
      </c>
      <c r="O184" s="117">
        <f t="shared" ca="1" si="263"/>
        <v>39</v>
      </c>
      <c r="P184" s="117">
        <f t="shared" ca="1" si="263"/>
        <v>22</v>
      </c>
      <c r="Q184" s="117">
        <f t="shared" ca="1" si="263"/>
        <v>46</v>
      </c>
      <c r="R184" s="117">
        <f t="shared" ca="1" si="263"/>
        <v>3</v>
      </c>
      <c r="S184" s="117">
        <f t="shared" ca="1" si="263"/>
        <v>65</v>
      </c>
      <c r="T184" s="117">
        <f t="shared" ca="1" si="263"/>
        <v>78</v>
      </c>
      <c r="U184" s="117">
        <f t="shared" ca="1" si="263"/>
        <v>16</v>
      </c>
      <c r="V184" s="117">
        <f t="shared" ca="1" si="263"/>
        <v>45</v>
      </c>
      <c r="W184" s="117">
        <f t="shared" ca="1" si="263"/>
        <v>71</v>
      </c>
      <c r="X184" s="117">
        <f t="shared" ca="1" si="263"/>
        <v>2</v>
      </c>
      <c r="Y184" s="117">
        <f t="shared" ca="1" si="263"/>
        <v>22</v>
      </c>
      <c r="Z184" s="117">
        <f t="shared" ca="1" si="263"/>
        <v>64</v>
      </c>
      <c r="AA184" s="117">
        <f t="shared" ca="1" si="263"/>
        <v>27</v>
      </c>
      <c r="AB184" s="117">
        <f t="shared" ca="1" si="263"/>
        <v>26</v>
      </c>
      <c r="AC184" s="117">
        <f t="shared" ca="1" si="263"/>
        <v>63</v>
      </c>
      <c r="AD184" s="117">
        <f t="shared" ca="1" si="263"/>
        <v>62</v>
      </c>
      <c r="AE184" s="117">
        <f t="shared" ca="1" si="263"/>
        <v>71</v>
      </c>
      <c r="AF184" s="117">
        <f t="shared" ca="1" si="263"/>
        <v>39</v>
      </c>
      <c r="AG184" s="117">
        <f t="shared" ca="1" si="263"/>
        <v>29</v>
      </c>
      <c r="AH184" s="117">
        <f t="shared" ca="1" si="263"/>
        <v>53</v>
      </c>
      <c r="AI184" s="117">
        <f t="shared" ca="1" si="263"/>
        <v>71</v>
      </c>
      <c r="AJ184" s="117">
        <f t="shared" ca="1" si="263"/>
        <v>60</v>
      </c>
      <c r="AK184" s="117">
        <f t="shared" ca="1" si="263"/>
        <v>48</v>
      </c>
      <c r="AL184" s="117">
        <f t="shared" ca="1" si="263"/>
        <v>2</v>
      </c>
      <c r="AM184" s="117">
        <f t="shared" ca="1" si="263"/>
        <v>51</v>
      </c>
      <c r="AN184" s="117">
        <f t="shared" ca="1" si="263"/>
        <v>16</v>
      </c>
      <c r="AO184" s="117">
        <f t="shared" ca="1" si="263"/>
        <v>23</v>
      </c>
      <c r="AP184" s="117">
        <f t="shared" ca="1" si="263"/>
        <v>40</v>
      </c>
      <c r="AQ184" s="117">
        <f t="shared" ca="1" si="263"/>
        <v>3</v>
      </c>
      <c r="AR184" s="117">
        <f t="shared" ca="1" si="263"/>
        <v>56</v>
      </c>
      <c r="AS184" s="117">
        <f t="shared" ca="1" si="263"/>
        <v>9</v>
      </c>
      <c r="AT184" s="117">
        <f t="shared" ca="1" si="263"/>
        <v>58</v>
      </c>
      <c r="AU184" s="117">
        <f t="shared" ca="1" si="263"/>
        <v>49</v>
      </c>
      <c r="AV184" s="117">
        <f t="shared" ca="1" si="263"/>
        <v>68</v>
      </c>
      <c r="AW184" s="117">
        <f t="shared" ca="1" si="263"/>
        <v>29</v>
      </c>
      <c r="AX184" s="117">
        <f t="shared" ca="1" si="263"/>
        <v>41</v>
      </c>
      <c r="AY184" s="117">
        <f t="shared" ca="1" si="263"/>
        <v>75</v>
      </c>
      <c r="AZ184" s="117">
        <f t="shared" ca="1" si="263"/>
        <v>68</v>
      </c>
      <c r="BA184" s="117">
        <f t="shared" ca="1" si="263"/>
        <v>77</v>
      </c>
      <c r="BB184" s="117">
        <f t="shared" ca="1" si="263"/>
        <v>14</v>
      </c>
      <c r="BC184" s="117">
        <f t="shared" ca="1" si="263"/>
        <v>34</v>
      </c>
      <c r="BD184" s="117">
        <f t="shared" ca="1" si="263"/>
        <v>46</v>
      </c>
      <c r="BE184" s="117">
        <f t="shared" ca="1" si="263"/>
        <v>38</v>
      </c>
      <c r="BF184" s="117">
        <f t="shared" ca="1" si="263"/>
        <v>51</v>
      </c>
      <c r="BG184" s="117">
        <f t="shared" ca="1" si="263"/>
        <v>30</v>
      </c>
      <c r="BH184" s="117">
        <f t="shared" ca="1" si="263"/>
        <v>77</v>
      </c>
      <c r="BI184" s="118">
        <f t="shared" ca="1" si="263"/>
        <v>18</v>
      </c>
    </row>
    <row r="185" spans="1:61" ht="13.15" x14ac:dyDescent="0.4">
      <c r="A185" s="116">
        <v>85</v>
      </c>
      <c r="B185" s="119">
        <f ca="1">RANDBETWEEN(1,81)</f>
        <v>37</v>
      </c>
      <c r="C185" s="119">
        <f t="shared" ref="C185:BI185" ca="1" si="264">RANDBETWEEN(1,81)</f>
        <v>17</v>
      </c>
      <c r="D185" s="119">
        <f t="shared" ca="1" si="264"/>
        <v>2</v>
      </c>
      <c r="E185" s="119">
        <f t="shared" ca="1" si="264"/>
        <v>64</v>
      </c>
      <c r="F185" s="119">
        <f t="shared" ca="1" si="264"/>
        <v>24</v>
      </c>
      <c r="G185" s="119">
        <f t="shared" ca="1" si="264"/>
        <v>36</v>
      </c>
      <c r="H185" s="119">
        <f t="shared" ca="1" si="264"/>
        <v>30</v>
      </c>
      <c r="I185" s="119">
        <f t="shared" ca="1" si="264"/>
        <v>26</v>
      </c>
      <c r="J185" s="119">
        <f t="shared" ca="1" si="264"/>
        <v>44</v>
      </c>
      <c r="K185" s="119">
        <f t="shared" ca="1" si="264"/>
        <v>61</v>
      </c>
      <c r="L185" s="119">
        <f t="shared" ca="1" si="264"/>
        <v>12</v>
      </c>
      <c r="M185" s="119">
        <f t="shared" ca="1" si="264"/>
        <v>45</v>
      </c>
      <c r="N185" s="119">
        <f t="shared" ca="1" si="264"/>
        <v>63</v>
      </c>
      <c r="O185" s="119">
        <f t="shared" ca="1" si="264"/>
        <v>71</v>
      </c>
      <c r="P185" s="119">
        <f t="shared" ca="1" si="264"/>
        <v>13</v>
      </c>
      <c r="Q185" s="119">
        <f t="shared" ca="1" si="264"/>
        <v>11</v>
      </c>
      <c r="R185" s="119">
        <f t="shared" ca="1" si="264"/>
        <v>70</v>
      </c>
      <c r="S185" s="119">
        <f t="shared" ca="1" si="264"/>
        <v>64</v>
      </c>
      <c r="T185" s="119">
        <f t="shared" ca="1" si="264"/>
        <v>67</v>
      </c>
      <c r="U185" s="119">
        <f t="shared" ca="1" si="264"/>
        <v>66</v>
      </c>
      <c r="V185" s="119">
        <f t="shared" ca="1" si="264"/>
        <v>69</v>
      </c>
      <c r="W185" s="119">
        <f t="shared" ca="1" si="264"/>
        <v>11</v>
      </c>
      <c r="X185" s="119">
        <f t="shared" ca="1" si="264"/>
        <v>27</v>
      </c>
      <c r="Y185" s="119">
        <f t="shared" ca="1" si="264"/>
        <v>69</v>
      </c>
      <c r="Z185" s="119">
        <f t="shared" ca="1" si="264"/>
        <v>55</v>
      </c>
      <c r="AA185" s="119">
        <f t="shared" ca="1" si="264"/>
        <v>81</v>
      </c>
      <c r="AB185" s="119">
        <f t="shared" ca="1" si="264"/>
        <v>55</v>
      </c>
      <c r="AC185" s="119">
        <f t="shared" ca="1" si="264"/>
        <v>25</v>
      </c>
      <c r="AD185" s="119">
        <f t="shared" ca="1" si="264"/>
        <v>71</v>
      </c>
      <c r="AE185" s="119">
        <f t="shared" ca="1" si="264"/>
        <v>76</v>
      </c>
      <c r="AF185" s="119">
        <f t="shared" ca="1" si="264"/>
        <v>59</v>
      </c>
      <c r="AG185" s="119">
        <f t="shared" ca="1" si="264"/>
        <v>62</v>
      </c>
      <c r="AH185" s="119">
        <f t="shared" ca="1" si="264"/>
        <v>4</v>
      </c>
      <c r="AI185" s="119">
        <f t="shared" ca="1" si="264"/>
        <v>7</v>
      </c>
      <c r="AJ185" s="119">
        <f t="shared" ca="1" si="264"/>
        <v>44</v>
      </c>
      <c r="AK185" s="119">
        <f t="shared" ca="1" si="264"/>
        <v>14</v>
      </c>
      <c r="AL185" s="119">
        <f t="shared" ca="1" si="264"/>
        <v>13</v>
      </c>
      <c r="AM185" s="119">
        <f t="shared" ca="1" si="264"/>
        <v>9</v>
      </c>
      <c r="AN185" s="119">
        <f t="shared" ca="1" si="264"/>
        <v>76</v>
      </c>
      <c r="AO185" s="119">
        <f t="shared" ca="1" si="264"/>
        <v>32</v>
      </c>
      <c r="AP185" s="119">
        <f t="shared" ca="1" si="264"/>
        <v>46</v>
      </c>
      <c r="AQ185" s="119">
        <f t="shared" ca="1" si="264"/>
        <v>31</v>
      </c>
      <c r="AR185" s="119">
        <f t="shared" ca="1" si="264"/>
        <v>52</v>
      </c>
      <c r="AS185" s="119">
        <f t="shared" ca="1" si="264"/>
        <v>55</v>
      </c>
      <c r="AT185" s="119">
        <f t="shared" ca="1" si="264"/>
        <v>56</v>
      </c>
      <c r="AU185" s="119">
        <f t="shared" ca="1" si="264"/>
        <v>48</v>
      </c>
      <c r="AV185" s="119">
        <f t="shared" ca="1" si="264"/>
        <v>59</v>
      </c>
      <c r="AW185" s="119">
        <f t="shared" ca="1" si="264"/>
        <v>71</v>
      </c>
      <c r="AX185" s="119">
        <f t="shared" ca="1" si="264"/>
        <v>18</v>
      </c>
      <c r="AY185" s="119">
        <f t="shared" ca="1" si="264"/>
        <v>17</v>
      </c>
      <c r="AZ185" s="119">
        <f t="shared" ca="1" si="264"/>
        <v>49</v>
      </c>
      <c r="BA185" s="119">
        <f t="shared" ca="1" si="264"/>
        <v>35</v>
      </c>
      <c r="BB185" s="119">
        <f t="shared" ca="1" si="264"/>
        <v>58</v>
      </c>
      <c r="BC185" s="119">
        <f t="shared" ca="1" si="264"/>
        <v>31</v>
      </c>
      <c r="BD185" s="119">
        <f t="shared" ca="1" si="264"/>
        <v>32</v>
      </c>
      <c r="BE185" s="119">
        <f t="shared" ca="1" si="264"/>
        <v>66</v>
      </c>
      <c r="BF185" s="119">
        <f t="shared" ca="1" si="264"/>
        <v>3</v>
      </c>
      <c r="BG185" s="119">
        <f t="shared" ca="1" si="264"/>
        <v>7</v>
      </c>
      <c r="BH185" s="119">
        <f t="shared" ca="1" si="264"/>
        <v>47</v>
      </c>
      <c r="BI185" s="120">
        <f t="shared" ca="1" si="264"/>
        <v>33</v>
      </c>
    </row>
    <row r="186" spans="1:61" ht="13.15" x14ac:dyDescent="0.4">
      <c r="A186" s="116">
        <v>86</v>
      </c>
      <c r="B186" s="117">
        <f ca="1">RANDBETWEEN(1,81-1)</f>
        <v>27</v>
      </c>
      <c r="C186" s="117">
        <f t="shared" ref="C186:BI186" ca="1" si="265">RANDBETWEEN(1,81-1)</f>
        <v>72</v>
      </c>
      <c r="D186" s="117">
        <f t="shared" ca="1" si="265"/>
        <v>17</v>
      </c>
      <c r="E186" s="117">
        <f t="shared" ca="1" si="265"/>
        <v>31</v>
      </c>
      <c r="F186" s="117">
        <f t="shared" ca="1" si="265"/>
        <v>74</v>
      </c>
      <c r="G186" s="117">
        <f t="shared" ca="1" si="265"/>
        <v>11</v>
      </c>
      <c r="H186" s="117">
        <f t="shared" ca="1" si="265"/>
        <v>7</v>
      </c>
      <c r="I186" s="117">
        <f t="shared" ca="1" si="265"/>
        <v>74</v>
      </c>
      <c r="J186" s="117">
        <f t="shared" ca="1" si="265"/>
        <v>59</v>
      </c>
      <c r="K186" s="117">
        <f t="shared" ca="1" si="265"/>
        <v>34</v>
      </c>
      <c r="L186" s="117">
        <f t="shared" ca="1" si="265"/>
        <v>38</v>
      </c>
      <c r="M186" s="117">
        <f t="shared" ca="1" si="265"/>
        <v>62</v>
      </c>
      <c r="N186" s="117">
        <f t="shared" ca="1" si="265"/>
        <v>53</v>
      </c>
      <c r="O186" s="117">
        <f t="shared" ca="1" si="265"/>
        <v>4</v>
      </c>
      <c r="P186" s="117">
        <f t="shared" ca="1" si="265"/>
        <v>54</v>
      </c>
      <c r="Q186" s="117">
        <f t="shared" ca="1" si="265"/>
        <v>68</v>
      </c>
      <c r="R186" s="117">
        <f t="shared" ca="1" si="265"/>
        <v>12</v>
      </c>
      <c r="S186" s="117">
        <f t="shared" ca="1" si="265"/>
        <v>5</v>
      </c>
      <c r="T186" s="117">
        <f t="shared" ca="1" si="265"/>
        <v>54</v>
      </c>
      <c r="U186" s="117">
        <f t="shared" ca="1" si="265"/>
        <v>76</v>
      </c>
      <c r="V186" s="117">
        <f t="shared" ca="1" si="265"/>
        <v>15</v>
      </c>
      <c r="W186" s="117">
        <f t="shared" ca="1" si="265"/>
        <v>75</v>
      </c>
      <c r="X186" s="117">
        <f t="shared" ca="1" si="265"/>
        <v>58</v>
      </c>
      <c r="Y186" s="117">
        <f t="shared" ca="1" si="265"/>
        <v>25</v>
      </c>
      <c r="Z186" s="117">
        <f t="shared" ca="1" si="265"/>
        <v>70</v>
      </c>
      <c r="AA186" s="117">
        <f t="shared" ca="1" si="265"/>
        <v>15</v>
      </c>
      <c r="AB186" s="117">
        <f t="shared" ca="1" si="265"/>
        <v>57</v>
      </c>
      <c r="AC186" s="117">
        <f t="shared" ca="1" si="265"/>
        <v>14</v>
      </c>
      <c r="AD186" s="117">
        <f t="shared" ca="1" si="265"/>
        <v>42</v>
      </c>
      <c r="AE186" s="117">
        <f t="shared" ca="1" si="265"/>
        <v>44</v>
      </c>
      <c r="AF186" s="117">
        <f t="shared" ca="1" si="265"/>
        <v>64</v>
      </c>
      <c r="AG186" s="117">
        <f t="shared" ca="1" si="265"/>
        <v>32</v>
      </c>
      <c r="AH186" s="117">
        <f t="shared" ca="1" si="265"/>
        <v>72</v>
      </c>
      <c r="AI186" s="117">
        <f t="shared" ca="1" si="265"/>
        <v>27</v>
      </c>
      <c r="AJ186" s="117">
        <f t="shared" ca="1" si="265"/>
        <v>30</v>
      </c>
      <c r="AK186" s="117">
        <f t="shared" ca="1" si="265"/>
        <v>59</v>
      </c>
      <c r="AL186" s="117">
        <f t="shared" ca="1" si="265"/>
        <v>12</v>
      </c>
      <c r="AM186" s="117">
        <f t="shared" ca="1" si="265"/>
        <v>44</v>
      </c>
      <c r="AN186" s="117">
        <f t="shared" ca="1" si="265"/>
        <v>72</v>
      </c>
      <c r="AO186" s="117">
        <f t="shared" ca="1" si="265"/>
        <v>69</v>
      </c>
      <c r="AP186" s="117">
        <f t="shared" ca="1" si="265"/>
        <v>1</v>
      </c>
      <c r="AQ186" s="117">
        <f t="shared" ca="1" si="265"/>
        <v>13</v>
      </c>
      <c r="AR186" s="117">
        <f t="shared" ca="1" si="265"/>
        <v>45</v>
      </c>
      <c r="AS186" s="117">
        <f t="shared" ca="1" si="265"/>
        <v>11</v>
      </c>
      <c r="AT186" s="117">
        <f t="shared" ca="1" si="265"/>
        <v>76</v>
      </c>
      <c r="AU186" s="117">
        <f t="shared" ca="1" si="265"/>
        <v>69</v>
      </c>
      <c r="AV186" s="117">
        <f t="shared" ca="1" si="265"/>
        <v>69</v>
      </c>
      <c r="AW186" s="117">
        <f t="shared" ca="1" si="265"/>
        <v>30</v>
      </c>
      <c r="AX186" s="117">
        <f t="shared" ca="1" si="265"/>
        <v>67</v>
      </c>
      <c r="AY186" s="117">
        <f t="shared" ca="1" si="265"/>
        <v>25</v>
      </c>
      <c r="AZ186" s="117">
        <f t="shared" ca="1" si="265"/>
        <v>33</v>
      </c>
      <c r="BA186" s="117">
        <f t="shared" ca="1" si="265"/>
        <v>78</v>
      </c>
      <c r="BB186" s="117">
        <f t="shared" ca="1" si="265"/>
        <v>68</v>
      </c>
      <c r="BC186" s="117">
        <f t="shared" ca="1" si="265"/>
        <v>47</v>
      </c>
      <c r="BD186" s="117">
        <f t="shared" ca="1" si="265"/>
        <v>56</v>
      </c>
      <c r="BE186" s="117">
        <f t="shared" ca="1" si="265"/>
        <v>23</v>
      </c>
      <c r="BF186" s="117">
        <f t="shared" ca="1" si="265"/>
        <v>75</v>
      </c>
      <c r="BG186" s="117">
        <f t="shared" ca="1" si="265"/>
        <v>79</v>
      </c>
      <c r="BH186" s="117">
        <f t="shared" ca="1" si="265"/>
        <v>33</v>
      </c>
      <c r="BI186" s="118">
        <f t="shared" ca="1" si="265"/>
        <v>1</v>
      </c>
    </row>
    <row r="187" spans="1:61" ht="13.15" x14ac:dyDescent="0.4">
      <c r="A187" s="116">
        <v>87</v>
      </c>
      <c r="B187" s="119">
        <f ca="1">RANDBETWEEN(1,81-2)</f>
        <v>7</v>
      </c>
      <c r="C187" s="119">
        <f t="shared" ref="C187:BI187" ca="1" si="266">RANDBETWEEN(1,81-2)</f>
        <v>14</v>
      </c>
      <c r="D187" s="119">
        <f t="shared" ca="1" si="266"/>
        <v>57</v>
      </c>
      <c r="E187" s="119">
        <f t="shared" ca="1" si="266"/>
        <v>79</v>
      </c>
      <c r="F187" s="119">
        <f t="shared" ca="1" si="266"/>
        <v>56</v>
      </c>
      <c r="G187" s="119">
        <f t="shared" ca="1" si="266"/>
        <v>13</v>
      </c>
      <c r="H187" s="119">
        <f t="shared" ca="1" si="266"/>
        <v>18</v>
      </c>
      <c r="I187" s="119">
        <f t="shared" ca="1" si="266"/>
        <v>78</v>
      </c>
      <c r="J187" s="119">
        <f t="shared" ca="1" si="266"/>
        <v>70</v>
      </c>
      <c r="K187" s="119">
        <f t="shared" ca="1" si="266"/>
        <v>32</v>
      </c>
      <c r="L187" s="119">
        <f t="shared" ca="1" si="266"/>
        <v>42</v>
      </c>
      <c r="M187" s="119">
        <f t="shared" ca="1" si="266"/>
        <v>34</v>
      </c>
      <c r="N187" s="119">
        <f t="shared" ca="1" si="266"/>
        <v>14</v>
      </c>
      <c r="O187" s="119">
        <f t="shared" ca="1" si="266"/>
        <v>69</v>
      </c>
      <c r="P187" s="119">
        <f t="shared" ca="1" si="266"/>
        <v>34</v>
      </c>
      <c r="Q187" s="119">
        <f t="shared" ca="1" si="266"/>
        <v>32</v>
      </c>
      <c r="R187" s="119">
        <f t="shared" ca="1" si="266"/>
        <v>31</v>
      </c>
      <c r="S187" s="119">
        <f t="shared" ca="1" si="266"/>
        <v>33</v>
      </c>
      <c r="T187" s="119">
        <f t="shared" ca="1" si="266"/>
        <v>32</v>
      </c>
      <c r="U187" s="119">
        <f t="shared" ca="1" si="266"/>
        <v>53</v>
      </c>
      <c r="V187" s="119">
        <f t="shared" ca="1" si="266"/>
        <v>61</v>
      </c>
      <c r="W187" s="119">
        <f t="shared" ca="1" si="266"/>
        <v>78</v>
      </c>
      <c r="X187" s="119">
        <f t="shared" ca="1" si="266"/>
        <v>10</v>
      </c>
      <c r="Y187" s="119">
        <f t="shared" ca="1" si="266"/>
        <v>38</v>
      </c>
      <c r="Z187" s="119">
        <f t="shared" ca="1" si="266"/>
        <v>55</v>
      </c>
      <c r="AA187" s="119">
        <f t="shared" ca="1" si="266"/>
        <v>77</v>
      </c>
      <c r="AB187" s="119">
        <f t="shared" ca="1" si="266"/>
        <v>50</v>
      </c>
      <c r="AC187" s="119">
        <f t="shared" ca="1" si="266"/>
        <v>7</v>
      </c>
      <c r="AD187" s="119">
        <f t="shared" ca="1" si="266"/>
        <v>32</v>
      </c>
      <c r="AE187" s="119">
        <f t="shared" ca="1" si="266"/>
        <v>15</v>
      </c>
      <c r="AF187" s="119">
        <f t="shared" ca="1" si="266"/>
        <v>66</v>
      </c>
      <c r="AG187" s="119">
        <f t="shared" ca="1" si="266"/>
        <v>41</v>
      </c>
      <c r="AH187" s="119">
        <f t="shared" ca="1" si="266"/>
        <v>59</v>
      </c>
      <c r="AI187" s="119">
        <f t="shared" ca="1" si="266"/>
        <v>60</v>
      </c>
      <c r="AJ187" s="119">
        <f t="shared" ca="1" si="266"/>
        <v>69</v>
      </c>
      <c r="AK187" s="119">
        <f t="shared" ca="1" si="266"/>
        <v>23</v>
      </c>
      <c r="AL187" s="119">
        <f t="shared" ca="1" si="266"/>
        <v>58</v>
      </c>
      <c r="AM187" s="119">
        <f t="shared" ca="1" si="266"/>
        <v>21</v>
      </c>
      <c r="AN187" s="119">
        <f t="shared" ca="1" si="266"/>
        <v>10</v>
      </c>
      <c r="AO187" s="119">
        <f t="shared" ca="1" si="266"/>
        <v>30</v>
      </c>
      <c r="AP187" s="119">
        <f t="shared" ca="1" si="266"/>
        <v>3</v>
      </c>
      <c r="AQ187" s="119">
        <f t="shared" ca="1" si="266"/>
        <v>15</v>
      </c>
      <c r="AR187" s="119">
        <f t="shared" ca="1" si="266"/>
        <v>70</v>
      </c>
      <c r="AS187" s="119">
        <f t="shared" ca="1" si="266"/>
        <v>6</v>
      </c>
      <c r="AT187" s="119">
        <f t="shared" ca="1" si="266"/>
        <v>75</v>
      </c>
      <c r="AU187" s="119">
        <f t="shared" ca="1" si="266"/>
        <v>22</v>
      </c>
      <c r="AV187" s="119">
        <f t="shared" ca="1" si="266"/>
        <v>5</v>
      </c>
      <c r="AW187" s="119">
        <f t="shared" ca="1" si="266"/>
        <v>2</v>
      </c>
      <c r="AX187" s="119">
        <f t="shared" ca="1" si="266"/>
        <v>60</v>
      </c>
      <c r="AY187" s="119">
        <f t="shared" ca="1" si="266"/>
        <v>23</v>
      </c>
      <c r="AZ187" s="119">
        <f t="shared" ca="1" si="266"/>
        <v>6</v>
      </c>
      <c r="BA187" s="119">
        <f t="shared" ca="1" si="266"/>
        <v>11</v>
      </c>
      <c r="BB187" s="119">
        <f t="shared" ca="1" si="266"/>
        <v>71</v>
      </c>
      <c r="BC187" s="119">
        <f t="shared" ca="1" si="266"/>
        <v>66</v>
      </c>
      <c r="BD187" s="119">
        <f t="shared" ca="1" si="266"/>
        <v>76</v>
      </c>
      <c r="BE187" s="119">
        <f t="shared" ca="1" si="266"/>
        <v>68</v>
      </c>
      <c r="BF187" s="119">
        <f t="shared" ca="1" si="266"/>
        <v>22</v>
      </c>
      <c r="BG187" s="119">
        <f t="shared" ca="1" si="266"/>
        <v>29</v>
      </c>
      <c r="BH187" s="119">
        <f t="shared" ca="1" si="266"/>
        <v>1</v>
      </c>
      <c r="BI187" s="120">
        <f t="shared" ca="1" si="266"/>
        <v>45</v>
      </c>
    </row>
    <row r="188" spans="1:61" ht="13.15" x14ac:dyDescent="0.4">
      <c r="A188" s="116">
        <v>88</v>
      </c>
      <c r="B188" s="117">
        <f ca="1">RANDBETWEEN(1,81)</f>
        <v>61</v>
      </c>
      <c r="C188" s="117">
        <f t="shared" ref="C188:BI188" ca="1" si="267">RANDBETWEEN(1,81)</f>
        <v>59</v>
      </c>
      <c r="D188" s="117">
        <f t="shared" ca="1" si="267"/>
        <v>49</v>
      </c>
      <c r="E188" s="117">
        <f t="shared" ca="1" si="267"/>
        <v>49</v>
      </c>
      <c r="F188" s="117">
        <f t="shared" ca="1" si="267"/>
        <v>79</v>
      </c>
      <c r="G188" s="117">
        <f t="shared" ca="1" si="267"/>
        <v>49</v>
      </c>
      <c r="H188" s="117">
        <f t="shared" ca="1" si="267"/>
        <v>1</v>
      </c>
      <c r="I188" s="117">
        <f t="shared" ca="1" si="267"/>
        <v>3</v>
      </c>
      <c r="J188" s="117">
        <f t="shared" ca="1" si="267"/>
        <v>75</v>
      </c>
      <c r="K188" s="117">
        <f t="shared" ca="1" si="267"/>
        <v>24</v>
      </c>
      <c r="L188" s="117">
        <f t="shared" ca="1" si="267"/>
        <v>24</v>
      </c>
      <c r="M188" s="117">
        <f t="shared" ca="1" si="267"/>
        <v>23</v>
      </c>
      <c r="N188" s="117">
        <f t="shared" ca="1" si="267"/>
        <v>43</v>
      </c>
      <c r="O188" s="117">
        <f t="shared" ca="1" si="267"/>
        <v>21</v>
      </c>
      <c r="P188" s="117">
        <f t="shared" ca="1" si="267"/>
        <v>24</v>
      </c>
      <c r="Q188" s="117">
        <f t="shared" ca="1" si="267"/>
        <v>67</v>
      </c>
      <c r="R188" s="117">
        <f t="shared" ca="1" si="267"/>
        <v>58</v>
      </c>
      <c r="S188" s="117">
        <f t="shared" ca="1" si="267"/>
        <v>13</v>
      </c>
      <c r="T188" s="117">
        <f t="shared" ca="1" si="267"/>
        <v>32</v>
      </c>
      <c r="U188" s="117">
        <f t="shared" ca="1" si="267"/>
        <v>21</v>
      </c>
      <c r="V188" s="117">
        <f t="shared" ca="1" si="267"/>
        <v>14</v>
      </c>
      <c r="W188" s="117">
        <f t="shared" ca="1" si="267"/>
        <v>24</v>
      </c>
      <c r="X188" s="117">
        <f t="shared" ca="1" si="267"/>
        <v>19</v>
      </c>
      <c r="Y188" s="117">
        <f t="shared" ca="1" si="267"/>
        <v>72</v>
      </c>
      <c r="Z188" s="117">
        <f t="shared" ca="1" si="267"/>
        <v>11</v>
      </c>
      <c r="AA188" s="117">
        <f t="shared" ca="1" si="267"/>
        <v>52</v>
      </c>
      <c r="AB188" s="117">
        <f t="shared" ca="1" si="267"/>
        <v>74</v>
      </c>
      <c r="AC188" s="117">
        <f t="shared" ca="1" si="267"/>
        <v>78</v>
      </c>
      <c r="AD188" s="117">
        <f t="shared" ca="1" si="267"/>
        <v>16</v>
      </c>
      <c r="AE188" s="117">
        <f t="shared" ca="1" si="267"/>
        <v>54</v>
      </c>
      <c r="AF188" s="117">
        <f t="shared" ca="1" si="267"/>
        <v>61</v>
      </c>
      <c r="AG188" s="117">
        <f t="shared" ca="1" si="267"/>
        <v>48</v>
      </c>
      <c r="AH188" s="117">
        <f t="shared" ca="1" si="267"/>
        <v>53</v>
      </c>
      <c r="AI188" s="117">
        <f t="shared" ca="1" si="267"/>
        <v>70</v>
      </c>
      <c r="AJ188" s="117">
        <f t="shared" ca="1" si="267"/>
        <v>55</v>
      </c>
      <c r="AK188" s="117">
        <f t="shared" ca="1" si="267"/>
        <v>56</v>
      </c>
      <c r="AL188" s="117">
        <f t="shared" ca="1" si="267"/>
        <v>72</v>
      </c>
      <c r="AM188" s="117">
        <f t="shared" ca="1" si="267"/>
        <v>22</v>
      </c>
      <c r="AN188" s="117">
        <f t="shared" ca="1" si="267"/>
        <v>80</v>
      </c>
      <c r="AO188" s="117">
        <f t="shared" ca="1" si="267"/>
        <v>56</v>
      </c>
      <c r="AP188" s="117">
        <f t="shared" ca="1" si="267"/>
        <v>30</v>
      </c>
      <c r="AQ188" s="117">
        <f t="shared" ca="1" si="267"/>
        <v>15</v>
      </c>
      <c r="AR188" s="117">
        <f t="shared" ca="1" si="267"/>
        <v>6</v>
      </c>
      <c r="AS188" s="117">
        <f t="shared" ca="1" si="267"/>
        <v>7</v>
      </c>
      <c r="AT188" s="117">
        <f t="shared" ca="1" si="267"/>
        <v>47</v>
      </c>
      <c r="AU188" s="117">
        <f t="shared" ca="1" si="267"/>
        <v>74</v>
      </c>
      <c r="AV188" s="117">
        <f t="shared" ca="1" si="267"/>
        <v>77</v>
      </c>
      <c r="AW188" s="117">
        <f t="shared" ca="1" si="267"/>
        <v>77</v>
      </c>
      <c r="AX188" s="117">
        <f t="shared" ca="1" si="267"/>
        <v>14</v>
      </c>
      <c r="AY188" s="117">
        <f t="shared" ca="1" si="267"/>
        <v>17</v>
      </c>
      <c r="AZ188" s="117">
        <f t="shared" ca="1" si="267"/>
        <v>8</v>
      </c>
      <c r="BA188" s="117">
        <f t="shared" ca="1" si="267"/>
        <v>58</v>
      </c>
      <c r="BB188" s="117">
        <f t="shared" ca="1" si="267"/>
        <v>8</v>
      </c>
      <c r="BC188" s="117">
        <f t="shared" ca="1" si="267"/>
        <v>62</v>
      </c>
      <c r="BD188" s="117">
        <f t="shared" ca="1" si="267"/>
        <v>45</v>
      </c>
      <c r="BE188" s="117">
        <f t="shared" ca="1" si="267"/>
        <v>33</v>
      </c>
      <c r="BF188" s="117">
        <f t="shared" ca="1" si="267"/>
        <v>12</v>
      </c>
      <c r="BG188" s="117">
        <f t="shared" ca="1" si="267"/>
        <v>79</v>
      </c>
      <c r="BH188" s="117">
        <f t="shared" ca="1" si="267"/>
        <v>72</v>
      </c>
      <c r="BI188" s="118">
        <f t="shared" ca="1" si="267"/>
        <v>40</v>
      </c>
    </row>
    <row r="189" spans="1:61" ht="13.15" x14ac:dyDescent="0.4">
      <c r="A189" s="116">
        <v>89</v>
      </c>
      <c r="B189" s="119">
        <f ca="1">RANDBETWEEN(1,81-1)</f>
        <v>80</v>
      </c>
      <c r="C189" s="119">
        <f t="shared" ref="C189:BI189" ca="1" si="268">RANDBETWEEN(1,81-1)</f>
        <v>71</v>
      </c>
      <c r="D189" s="119">
        <f t="shared" ca="1" si="268"/>
        <v>9</v>
      </c>
      <c r="E189" s="119">
        <f t="shared" ca="1" si="268"/>
        <v>1</v>
      </c>
      <c r="F189" s="119">
        <f t="shared" ca="1" si="268"/>
        <v>23</v>
      </c>
      <c r="G189" s="119">
        <f t="shared" ca="1" si="268"/>
        <v>27</v>
      </c>
      <c r="H189" s="119">
        <f t="shared" ca="1" si="268"/>
        <v>35</v>
      </c>
      <c r="I189" s="119">
        <f t="shared" ca="1" si="268"/>
        <v>64</v>
      </c>
      <c r="J189" s="119">
        <f t="shared" ca="1" si="268"/>
        <v>29</v>
      </c>
      <c r="K189" s="119">
        <f t="shared" ca="1" si="268"/>
        <v>61</v>
      </c>
      <c r="L189" s="119">
        <f t="shared" ca="1" si="268"/>
        <v>3</v>
      </c>
      <c r="M189" s="119">
        <f t="shared" ca="1" si="268"/>
        <v>46</v>
      </c>
      <c r="N189" s="119">
        <f t="shared" ca="1" si="268"/>
        <v>19</v>
      </c>
      <c r="O189" s="119">
        <f t="shared" ca="1" si="268"/>
        <v>27</v>
      </c>
      <c r="P189" s="119">
        <f t="shared" ca="1" si="268"/>
        <v>75</v>
      </c>
      <c r="Q189" s="119">
        <f t="shared" ca="1" si="268"/>
        <v>47</v>
      </c>
      <c r="R189" s="119">
        <f t="shared" ca="1" si="268"/>
        <v>11</v>
      </c>
      <c r="S189" s="119">
        <f t="shared" ca="1" si="268"/>
        <v>26</v>
      </c>
      <c r="T189" s="119">
        <f t="shared" ca="1" si="268"/>
        <v>19</v>
      </c>
      <c r="U189" s="119">
        <f t="shared" ca="1" si="268"/>
        <v>23</v>
      </c>
      <c r="V189" s="119">
        <f t="shared" ca="1" si="268"/>
        <v>35</v>
      </c>
      <c r="W189" s="119">
        <f t="shared" ca="1" si="268"/>
        <v>69</v>
      </c>
      <c r="X189" s="119">
        <f t="shared" ca="1" si="268"/>
        <v>53</v>
      </c>
      <c r="Y189" s="119">
        <f t="shared" ca="1" si="268"/>
        <v>38</v>
      </c>
      <c r="Z189" s="119">
        <f t="shared" ca="1" si="268"/>
        <v>73</v>
      </c>
      <c r="AA189" s="119">
        <f t="shared" ca="1" si="268"/>
        <v>16</v>
      </c>
      <c r="AB189" s="119">
        <f t="shared" ca="1" si="268"/>
        <v>24</v>
      </c>
      <c r="AC189" s="119">
        <f t="shared" ca="1" si="268"/>
        <v>51</v>
      </c>
      <c r="AD189" s="119">
        <f t="shared" ca="1" si="268"/>
        <v>33</v>
      </c>
      <c r="AE189" s="119">
        <f t="shared" ca="1" si="268"/>
        <v>61</v>
      </c>
      <c r="AF189" s="119">
        <f t="shared" ca="1" si="268"/>
        <v>59</v>
      </c>
      <c r="AG189" s="119">
        <f t="shared" ca="1" si="268"/>
        <v>24</v>
      </c>
      <c r="AH189" s="119">
        <f t="shared" ca="1" si="268"/>
        <v>73</v>
      </c>
      <c r="AI189" s="119">
        <f t="shared" ca="1" si="268"/>
        <v>21</v>
      </c>
      <c r="AJ189" s="119">
        <f t="shared" ca="1" si="268"/>
        <v>64</v>
      </c>
      <c r="AK189" s="119">
        <f t="shared" ca="1" si="268"/>
        <v>54</v>
      </c>
      <c r="AL189" s="119">
        <f t="shared" ca="1" si="268"/>
        <v>68</v>
      </c>
      <c r="AM189" s="119">
        <f t="shared" ca="1" si="268"/>
        <v>56</v>
      </c>
      <c r="AN189" s="119">
        <f t="shared" ca="1" si="268"/>
        <v>45</v>
      </c>
      <c r="AO189" s="119">
        <f t="shared" ca="1" si="268"/>
        <v>17</v>
      </c>
      <c r="AP189" s="119">
        <f t="shared" ca="1" si="268"/>
        <v>66</v>
      </c>
      <c r="AQ189" s="119">
        <f t="shared" ca="1" si="268"/>
        <v>25</v>
      </c>
      <c r="AR189" s="119">
        <f t="shared" ca="1" si="268"/>
        <v>5</v>
      </c>
      <c r="AS189" s="119">
        <f t="shared" ca="1" si="268"/>
        <v>25</v>
      </c>
      <c r="AT189" s="119">
        <f t="shared" ca="1" si="268"/>
        <v>25</v>
      </c>
      <c r="AU189" s="119">
        <f t="shared" ca="1" si="268"/>
        <v>16</v>
      </c>
      <c r="AV189" s="119">
        <f t="shared" ca="1" si="268"/>
        <v>32</v>
      </c>
      <c r="AW189" s="119">
        <f t="shared" ca="1" si="268"/>
        <v>44</v>
      </c>
      <c r="AX189" s="119">
        <f t="shared" ca="1" si="268"/>
        <v>75</v>
      </c>
      <c r="AY189" s="119">
        <f t="shared" ca="1" si="268"/>
        <v>59</v>
      </c>
      <c r="AZ189" s="119">
        <f t="shared" ca="1" si="268"/>
        <v>37</v>
      </c>
      <c r="BA189" s="119">
        <f t="shared" ca="1" si="268"/>
        <v>6</v>
      </c>
      <c r="BB189" s="119">
        <f t="shared" ca="1" si="268"/>
        <v>11</v>
      </c>
      <c r="BC189" s="119">
        <f t="shared" ca="1" si="268"/>
        <v>14</v>
      </c>
      <c r="BD189" s="119">
        <f t="shared" ca="1" si="268"/>
        <v>78</v>
      </c>
      <c r="BE189" s="119">
        <f t="shared" ca="1" si="268"/>
        <v>54</v>
      </c>
      <c r="BF189" s="119">
        <f t="shared" ca="1" si="268"/>
        <v>55</v>
      </c>
      <c r="BG189" s="119">
        <f t="shared" ca="1" si="268"/>
        <v>35</v>
      </c>
      <c r="BH189" s="119">
        <f t="shared" ca="1" si="268"/>
        <v>30</v>
      </c>
      <c r="BI189" s="120">
        <f t="shared" ca="1" si="268"/>
        <v>74</v>
      </c>
    </row>
    <row r="190" spans="1:61" ht="13.5" thickBot="1" x14ac:dyDescent="0.45">
      <c r="A190" s="121">
        <v>90</v>
      </c>
      <c r="B190" s="122">
        <f ca="1">RANDBETWEEN(1,81-2)</f>
        <v>74</v>
      </c>
      <c r="C190" s="122">
        <f t="shared" ref="C190:BI190" ca="1" si="269">RANDBETWEEN(1,81-2)</f>
        <v>39</v>
      </c>
      <c r="D190" s="122">
        <f t="shared" ca="1" si="269"/>
        <v>65</v>
      </c>
      <c r="E190" s="122">
        <f t="shared" ca="1" si="269"/>
        <v>66</v>
      </c>
      <c r="F190" s="122">
        <f t="shared" ca="1" si="269"/>
        <v>8</v>
      </c>
      <c r="G190" s="122">
        <f t="shared" ca="1" si="269"/>
        <v>67</v>
      </c>
      <c r="H190" s="122">
        <f t="shared" ca="1" si="269"/>
        <v>14</v>
      </c>
      <c r="I190" s="122">
        <f t="shared" ca="1" si="269"/>
        <v>10</v>
      </c>
      <c r="J190" s="122">
        <f t="shared" ca="1" si="269"/>
        <v>47</v>
      </c>
      <c r="K190" s="122">
        <f t="shared" ca="1" si="269"/>
        <v>66</v>
      </c>
      <c r="L190" s="122">
        <f t="shared" ca="1" si="269"/>
        <v>8</v>
      </c>
      <c r="M190" s="122">
        <f t="shared" ca="1" si="269"/>
        <v>59</v>
      </c>
      <c r="N190" s="122">
        <f t="shared" ca="1" si="269"/>
        <v>9</v>
      </c>
      <c r="O190" s="122">
        <f t="shared" ca="1" si="269"/>
        <v>18</v>
      </c>
      <c r="P190" s="122">
        <f t="shared" ca="1" si="269"/>
        <v>20</v>
      </c>
      <c r="Q190" s="122">
        <f t="shared" ca="1" si="269"/>
        <v>56</v>
      </c>
      <c r="R190" s="122">
        <f t="shared" ca="1" si="269"/>
        <v>44</v>
      </c>
      <c r="S190" s="122">
        <f t="shared" ca="1" si="269"/>
        <v>35</v>
      </c>
      <c r="T190" s="122">
        <f t="shared" ca="1" si="269"/>
        <v>52</v>
      </c>
      <c r="U190" s="122">
        <f t="shared" ca="1" si="269"/>
        <v>38</v>
      </c>
      <c r="V190" s="122">
        <f t="shared" ca="1" si="269"/>
        <v>15</v>
      </c>
      <c r="W190" s="122">
        <f t="shared" ca="1" si="269"/>
        <v>78</v>
      </c>
      <c r="X190" s="122">
        <f t="shared" ca="1" si="269"/>
        <v>25</v>
      </c>
      <c r="Y190" s="122">
        <f t="shared" ca="1" si="269"/>
        <v>55</v>
      </c>
      <c r="Z190" s="122">
        <f t="shared" ca="1" si="269"/>
        <v>14</v>
      </c>
      <c r="AA190" s="122">
        <f t="shared" ca="1" si="269"/>
        <v>12</v>
      </c>
      <c r="AB190" s="122">
        <f t="shared" ca="1" si="269"/>
        <v>44</v>
      </c>
      <c r="AC190" s="122">
        <f t="shared" ca="1" si="269"/>
        <v>56</v>
      </c>
      <c r="AD190" s="122">
        <f t="shared" ca="1" si="269"/>
        <v>4</v>
      </c>
      <c r="AE190" s="122">
        <f t="shared" ca="1" si="269"/>
        <v>39</v>
      </c>
      <c r="AF190" s="122">
        <f t="shared" ca="1" si="269"/>
        <v>26</v>
      </c>
      <c r="AG190" s="122">
        <f t="shared" ca="1" si="269"/>
        <v>66</v>
      </c>
      <c r="AH190" s="122">
        <f t="shared" ca="1" si="269"/>
        <v>8</v>
      </c>
      <c r="AI190" s="122">
        <f t="shared" ca="1" si="269"/>
        <v>47</v>
      </c>
      <c r="AJ190" s="122">
        <f t="shared" ca="1" si="269"/>
        <v>15</v>
      </c>
      <c r="AK190" s="122">
        <f t="shared" ca="1" si="269"/>
        <v>24</v>
      </c>
      <c r="AL190" s="122">
        <f t="shared" ca="1" si="269"/>
        <v>28</v>
      </c>
      <c r="AM190" s="122">
        <f t="shared" ca="1" si="269"/>
        <v>14</v>
      </c>
      <c r="AN190" s="122">
        <f t="shared" ca="1" si="269"/>
        <v>73</v>
      </c>
      <c r="AO190" s="122">
        <f t="shared" ca="1" si="269"/>
        <v>62</v>
      </c>
      <c r="AP190" s="122">
        <f t="shared" ca="1" si="269"/>
        <v>65</v>
      </c>
      <c r="AQ190" s="122">
        <f t="shared" ca="1" si="269"/>
        <v>44</v>
      </c>
      <c r="AR190" s="122">
        <f t="shared" ca="1" si="269"/>
        <v>8</v>
      </c>
      <c r="AS190" s="122">
        <f t="shared" ca="1" si="269"/>
        <v>72</v>
      </c>
      <c r="AT190" s="122">
        <f t="shared" ca="1" si="269"/>
        <v>72</v>
      </c>
      <c r="AU190" s="122">
        <f t="shared" ca="1" si="269"/>
        <v>3</v>
      </c>
      <c r="AV190" s="122">
        <f t="shared" ca="1" si="269"/>
        <v>5</v>
      </c>
      <c r="AW190" s="122">
        <f t="shared" ca="1" si="269"/>
        <v>65</v>
      </c>
      <c r="AX190" s="122">
        <f t="shared" ca="1" si="269"/>
        <v>2</v>
      </c>
      <c r="AY190" s="122">
        <f t="shared" ca="1" si="269"/>
        <v>36</v>
      </c>
      <c r="AZ190" s="122">
        <f t="shared" ca="1" si="269"/>
        <v>29</v>
      </c>
      <c r="BA190" s="122">
        <f t="shared" ca="1" si="269"/>
        <v>78</v>
      </c>
      <c r="BB190" s="122">
        <f t="shared" ca="1" si="269"/>
        <v>58</v>
      </c>
      <c r="BC190" s="122">
        <f t="shared" ca="1" si="269"/>
        <v>11</v>
      </c>
      <c r="BD190" s="122">
        <f t="shared" ca="1" si="269"/>
        <v>53</v>
      </c>
      <c r="BE190" s="122">
        <f t="shared" ca="1" si="269"/>
        <v>40</v>
      </c>
      <c r="BF190" s="122">
        <f t="shared" ca="1" si="269"/>
        <v>31</v>
      </c>
      <c r="BG190" s="122">
        <f t="shared" ca="1" si="269"/>
        <v>28</v>
      </c>
      <c r="BH190" s="122">
        <f t="shared" ca="1" si="269"/>
        <v>41</v>
      </c>
      <c r="BI190" s="53">
        <f t="shared" ca="1" si="269"/>
        <v>13</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1A461D-B149-40CB-99C7-79B3C85BC073}">
  <ds:schemaRefs>
    <ds:schemaRef ds:uri="http://purl.org/dc/dcmitype/"/>
    <ds:schemaRef ds:uri="http://schemas.microsoft.com/office/2006/documentManagement/types"/>
    <ds:schemaRef ds:uri="http://schemas.microsoft.com/office/infopath/2007/PartnerControls"/>
    <ds:schemaRef ds:uri="http://purl.org/dc/elements/1.1/"/>
    <ds:schemaRef ds:uri="2de6f903-a70b-4d4e-9d47-d88418a90129"/>
    <ds:schemaRef ds:uri="http://purl.org/dc/term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29A612AF-6026-45EE-9E75-4169355804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Knecht, Trevor B</cp:lastModifiedBy>
  <cp:revision/>
  <dcterms:created xsi:type="dcterms:W3CDTF">2004-11-10T18:33:34Z</dcterms:created>
  <dcterms:modified xsi:type="dcterms:W3CDTF">2024-11-16T21:32:05Z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