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Num Cuts Calculations\"/>
    </mc:Choice>
  </mc:AlternateContent>
  <xr:revisionPtr revIDLastSave="0" documentId="13_ncr:1_{93CAE563-AFE9-47DE-91A7-6E8E4D4E1DAD}" xr6:coauthVersionLast="47" xr6:coauthVersionMax="47" xr10:uidLastSave="{00000000-0000-0000-0000-000000000000}"/>
  <bookViews>
    <workbookView xWindow="-29325" yWindow="2595" windowWidth="21300" windowHeight="14535" xr2:uid="{00000000-000D-0000-FFFF-FFFF00000000}"/>
  </bookViews>
  <sheets>
    <sheet name="Sheet1" sheetId="1" r:id="rId1"/>
    <sheet name="Sheet2" sheetId="3" r:id="rId2"/>
  </sheets>
  <definedNames>
    <definedName name="Battery_Efficiency">Sheet1!$B$15</definedName>
    <definedName name="batteryCapacity">Sheet1!$B$2</definedName>
    <definedName name="batteryVoltage">Sheet1!$B$3</definedName>
    <definedName name="Chain_Tooth_Width">Sheet1!$B$6</definedName>
    <definedName name="Cutting_Efficiency">Sheet1!$B$7</definedName>
    <definedName name="Depth_of_Cut">Sheet1!$B$8</definedName>
    <definedName name="Fch">Sheet1!$B$12</definedName>
    <definedName name="Motor_Efficiency">Sheet1!$B$16</definedName>
    <definedName name="Motor_Torque">Sheet1!$B$13</definedName>
    <definedName name="n">Sheet1!$B$10</definedName>
    <definedName name="Number_Of_Cuts">Sheet1!$I$2</definedName>
    <definedName name="P">Sheet1!$B$9</definedName>
    <definedName name="S">Sheet1!$B$11</definedName>
    <definedName name="Standard_Cut_Depth">Sheet1!$B$5</definedName>
    <definedName name="Standard_Cut_Length">Sheet1!$B$4</definedName>
    <definedName name="Torque_Margin">Sheet1!$I$3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 s="1"/>
  <c r="L11" i="1" s="1"/>
  <c r="L5" i="1"/>
  <c r="L2" i="1"/>
  <c r="I3" i="1" l="1"/>
  <c r="L3" i="1" l="1"/>
  <c r="L4" i="1" s="1"/>
  <c r="L6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Trevor Knecht</author>
  </authors>
  <commentList>
    <comment ref="L5" authorId="0" shapeId="0" xr:uid="{69902900-0FCE-4B3F-9D22-683CF3F2D0C6}">
      <text>
        <r>
          <rPr>
            <b/>
            <sz val="9"/>
            <color indexed="81"/>
            <rFont val="Tahoma"/>
            <charset val="1"/>
          </rPr>
          <t>Trevor Knecht:</t>
        </r>
        <r>
          <rPr>
            <sz val="9"/>
            <color indexed="81"/>
            <rFont val="Tahoma"/>
            <charset val="1"/>
          </rPr>
          <t xml:space="preserve">
multiply this by batt eff</t>
        </r>
      </text>
    </comment>
  </commentList>
</comments>
</file>

<file path=xl/sharedStrings.xml><?xml version="1.0" encoding="utf-8"?>
<sst xmlns="http://schemas.openxmlformats.org/spreadsheetml/2006/main" count="79" uniqueCount="57">
  <si>
    <t>Inputs</t>
  </si>
  <si>
    <t>Min</t>
  </si>
  <si>
    <t>Max</t>
  </si>
  <si>
    <t>Outputs</t>
  </si>
  <si>
    <t>batteryCapacity</t>
  </si>
  <si>
    <t>A*hr</t>
  </si>
  <si>
    <t>Number Of Cuts</t>
  </si>
  <si>
    <t>Area (mm^2)</t>
  </si>
  <si>
    <t>batteryVoltage</t>
  </si>
  <si>
    <t>V</t>
  </si>
  <si>
    <t>Energy Required per cut</t>
  </si>
  <si>
    <t>J</t>
  </si>
  <si>
    <t>Standard Cut Length</t>
  </si>
  <si>
    <t>Total Energy Needed</t>
  </si>
  <si>
    <t>Standard Cut Depth</t>
  </si>
  <si>
    <t>W*hr</t>
  </si>
  <si>
    <t>Cutting Efficiency</t>
  </si>
  <si>
    <t>mm^2/J</t>
  </si>
  <si>
    <t>Depth of Cut</t>
  </si>
  <si>
    <t>mm</t>
  </si>
  <si>
    <t>P</t>
  </si>
  <si>
    <t>S</t>
  </si>
  <si>
    <t>Fch</t>
  </si>
  <si>
    <t>N</t>
  </si>
  <si>
    <t>n</t>
  </si>
  <si>
    <t>Battery Energy Available</t>
  </si>
  <si>
    <t>%</t>
  </si>
  <si>
    <t>Unit</t>
  </si>
  <si>
    <t>N*m</t>
  </si>
  <si>
    <t>Motor Torque</t>
  </si>
  <si>
    <t>Chain Force</t>
  </si>
  <si>
    <t>Chain Velocity</t>
  </si>
  <si>
    <t>Gear radius</t>
  </si>
  <si>
    <t>Cutting Force</t>
  </si>
  <si>
    <t>B0</t>
  </si>
  <si>
    <t>B1</t>
  </si>
  <si>
    <t>B2</t>
  </si>
  <si>
    <t>B3</t>
  </si>
  <si>
    <t>B4</t>
  </si>
  <si>
    <t>B5</t>
  </si>
  <si>
    <t>B6</t>
  </si>
  <si>
    <t>B7</t>
  </si>
  <si>
    <t>MC</t>
  </si>
  <si>
    <t>Vc</t>
  </si>
  <si>
    <t>S-Sol</t>
  </si>
  <si>
    <t>MC*S</t>
  </si>
  <si>
    <t>P*S</t>
  </si>
  <si>
    <t>Source</t>
  </si>
  <si>
    <t>SDV Input</t>
  </si>
  <si>
    <t>Constant</t>
  </si>
  <si>
    <t>Chain Force Calc</t>
  </si>
  <si>
    <t>Fch, motor torque calc</t>
  </si>
  <si>
    <t>eta, motor torque calc</t>
  </si>
  <si>
    <t>Torque Margin</t>
  </si>
  <si>
    <t>Chain Tooth Width</t>
  </si>
  <si>
    <t>Battery Efficiency</t>
  </si>
  <si>
    <t>Motor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</si>
</sst>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B16" sqref="B16"/>
    </sheetView>
  </sheetViews>
  <sheetFormatPr defaultColWidth="8.796875" defaultRowHeight="14.25" x14ac:dyDescent="0.45"/>
  <cols>
    <col min="1" max="1" width="20.46484375" customWidth="1"/>
    <col min="4" max="4" width="13.46484375" bestFit="1" customWidth="1"/>
    <col min="8" max="8" width="15.1328125" bestFit="1" customWidth="1"/>
    <col min="11" max="11" width="21.46484375" bestFit="1" customWidth="1"/>
  </cols>
  <sheetData>
    <row r="1" spans="1:13" x14ac:dyDescent="0.45">
      <c r="B1" t="s">
        <v>0</v>
      </c>
      <c r="C1" t="s">
        <v>27</v>
      </c>
      <c r="D1" t="s">
        <v>47</v>
      </c>
      <c r="E1" t="s">
        <v>1</v>
      </c>
      <c r="F1" t="s">
        <v>2</v>
      </c>
      <c r="H1" t="s">
        <v>3</v>
      </c>
    </row>
    <row r="2" spans="1:13" x14ac:dyDescent="0.45">
      <c r="A2" s="1" t="s">
        <v>4</v>
      </c>
      <c r="B2">
        <v>4</v>
      </c>
      <c r="C2" t="s">
        <v>5</v>
      </c>
      <c r="D2" t="s">
        <v>48</v>
      </c>
      <c r="H2" t="s">
        <v>6</v>
      </c>
      <c r="I2" s="2">
        <f>ROUNDDOWN(L6/L4,0)</f>
        <v>-1</v>
      </c>
      <c r="K2" t="s">
        <v>7</v>
      </c>
      <c r="L2">
        <f>(B4*B6)</f>
        <v>114.3</v>
      </c>
    </row>
    <row r="3" spans="1:13" x14ac:dyDescent="0.45">
      <c r="A3" s="1" t="s">
        <v>8</v>
      </c>
      <c r="B3">
        <v>36</v>
      </c>
      <c r="C3" t="s">
        <v>9</v>
      </c>
      <c r="D3" t="s">
        <v>49</v>
      </c>
      <c r="H3" t="s">
        <v>53</v>
      </c>
      <c r="I3">
        <f>L11</f>
        <v>-4480.6077482710534</v>
      </c>
      <c r="K3" t="s">
        <v>10</v>
      </c>
      <c r="L3" s="2">
        <f>(1/B7)*L2</f>
        <v>30.45968772783322</v>
      </c>
      <c r="M3" t="s">
        <v>11</v>
      </c>
    </row>
    <row r="4" spans="1:13" x14ac:dyDescent="0.45">
      <c r="A4" t="s">
        <v>12</v>
      </c>
      <c r="B4">
        <v>90</v>
      </c>
      <c r="C4" t="s">
        <v>19</v>
      </c>
      <c r="D4" t="s">
        <v>49</v>
      </c>
      <c r="K4" t="s">
        <v>13</v>
      </c>
      <c r="L4">
        <f>L3*(B5/B8)*(1+(L11/100))</f>
        <v>-300221.87415854161</v>
      </c>
      <c r="M4" t="s">
        <v>11</v>
      </c>
    </row>
    <row r="5" spans="1:13" x14ac:dyDescent="0.45">
      <c r="A5" t="s">
        <v>14</v>
      </c>
      <c r="B5">
        <v>90</v>
      </c>
      <c r="C5" t="s">
        <v>19</v>
      </c>
      <c r="D5" t="s">
        <v>49</v>
      </c>
      <c r="K5" t="s">
        <v>25</v>
      </c>
      <c r="L5">
        <f>B2*B3*B15</f>
        <v>144</v>
      </c>
      <c r="M5" t="s">
        <v>15</v>
      </c>
    </row>
    <row r="6" spans="1:13" x14ac:dyDescent="0.45">
      <c r="A6" t="s">
        <v>54</v>
      </c>
      <c r="B6">
        <v>1.27</v>
      </c>
      <c r="C6" t="s">
        <v>19</v>
      </c>
      <c r="D6" t="s">
        <v>49</v>
      </c>
      <c r="L6" s="2">
        <f>L5*60*60</f>
        <v>518400</v>
      </c>
      <c r="M6" t="s">
        <v>11</v>
      </c>
    </row>
    <row r="7" spans="1:13" x14ac:dyDescent="0.45">
      <c r="A7" t="s">
        <v>16</v>
      </c>
      <c r="B7">
        <v>3.75250071574292</v>
      </c>
      <c r="C7" t="s">
        <v>17</v>
      </c>
      <c r="D7" t="s">
        <v>50</v>
      </c>
    </row>
    <row r="8" spans="1:13" x14ac:dyDescent="0.45">
      <c r="A8" t="s">
        <v>18</v>
      </c>
      <c r="B8">
        <v>0.4</v>
      </c>
      <c r="C8" t="s">
        <v>19</v>
      </c>
      <c r="D8" t="s">
        <v>50</v>
      </c>
    </row>
    <row r="9" spans="1:13" x14ac:dyDescent="0.45">
      <c r="A9" t="s">
        <v>20</v>
      </c>
      <c r="B9">
        <v>9.5250000000000004</v>
      </c>
      <c r="C9" t="s">
        <v>19</v>
      </c>
      <c r="D9" t="s">
        <v>49</v>
      </c>
      <c r="K9" t="s">
        <v>51</v>
      </c>
      <c r="L9">
        <f>(1000*PI()*B13*B16)/(B9*B10)</f>
        <v>2.7485500031406764</v>
      </c>
      <c r="M9" t="s">
        <v>23</v>
      </c>
    </row>
    <row r="10" spans="1:13" x14ac:dyDescent="0.45">
      <c r="A10" t="s">
        <v>24</v>
      </c>
      <c r="B10">
        <v>6</v>
      </c>
      <c r="D10" t="s">
        <v>49</v>
      </c>
      <c r="K10" t="s">
        <v>52</v>
      </c>
      <c r="L10">
        <f>1000*((B8*B4)/(L9*B9*B11))</f>
        <v>171.88733853924694</v>
      </c>
      <c r="M10" t="s">
        <v>17</v>
      </c>
    </row>
    <row r="11" spans="1:13" x14ac:dyDescent="0.45">
      <c r="A11" t="s">
        <v>21</v>
      </c>
      <c r="B11">
        <v>8</v>
      </c>
      <c r="D11" t="s">
        <v>49</v>
      </c>
      <c r="K11" t="s">
        <v>53</v>
      </c>
      <c r="L11">
        <f>(1-(L10/B7))*100</f>
        <v>-4480.6077482710534</v>
      </c>
      <c r="M11" t="s">
        <v>26</v>
      </c>
    </row>
    <row r="12" spans="1:13" x14ac:dyDescent="0.45">
      <c r="A12" t="s">
        <v>22</v>
      </c>
      <c r="B12">
        <v>125.9</v>
      </c>
      <c r="C12" t="s">
        <v>23</v>
      </c>
      <c r="D12" t="s">
        <v>50</v>
      </c>
    </row>
    <row r="13" spans="1:13" x14ac:dyDescent="0.45">
      <c r="A13" t="s">
        <v>29</v>
      </c>
      <c r="B13">
        <v>0.05</v>
      </c>
      <c r="C13" t="s">
        <v>28</v>
      </c>
      <c r="D13" t="s">
        <v>48</v>
      </c>
    </row>
    <row r="15" spans="1:13" x14ac:dyDescent="0.45">
      <c r="A15" t="s">
        <v>55</v>
      </c>
      <c r="B15">
        <v>1</v>
      </c>
    </row>
    <row r="16" spans="1:13" x14ac:dyDescent="0.45">
      <c r="A16" t="s">
        <v>56</v>
      </c>
      <c r="B16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8E9E-5A5C-43D5-86CE-9BFBDE28F2A6}">
  <dimension ref="B2:E18"/>
  <sheetViews>
    <sheetView workbookViewId="0"/>
  </sheetViews>
  <sheetFormatPr defaultColWidth="10.6640625" defaultRowHeight="14.25" x14ac:dyDescent="0.45"/>
  <cols>
    <col min="2" max="2" width="11.6640625" bestFit="1" customWidth="1"/>
  </cols>
  <sheetData>
    <row r="2" spans="2:5" x14ac:dyDescent="0.45">
      <c r="B2" t="s">
        <v>30</v>
      </c>
    </row>
    <row r="3" spans="2:5" x14ac:dyDescent="0.45">
      <c r="B3" t="s">
        <v>31</v>
      </c>
    </row>
    <row r="4" spans="2:5" x14ac:dyDescent="0.45">
      <c r="B4" t="s">
        <v>29</v>
      </c>
    </row>
    <row r="5" spans="2:5" x14ac:dyDescent="0.45">
      <c r="B5" t="s">
        <v>32</v>
      </c>
      <c r="C5">
        <v>1</v>
      </c>
    </row>
    <row r="6" spans="2:5" x14ac:dyDescent="0.45">
      <c r="B6" t="s">
        <v>33</v>
      </c>
    </row>
    <row r="11" spans="2:5" x14ac:dyDescent="0.45">
      <c r="B11" t="s">
        <v>33</v>
      </c>
      <c r="C11" t="s">
        <v>34</v>
      </c>
    </row>
    <row r="12" spans="2:5" x14ac:dyDescent="0.45">
      <c r="C12" t="s">
        <v>35</v>
      </c>
      <c r="E12" t="s">
        <v>42</v>
      </c>
    </row>
    <row r="13" spans="2:5" x14ac:dyDescent="0.45">
      <c r="C13" t="s">
        <v>36</v>
      </c>
      <c r="E13" t="s">
        <v>20</v>
      </c>
    </row>
    <row r="14" spans="2:5" x14ac:dyDescent="0.45">
      <c r="C14" t="s">
        <v>37</v>
      </c>
      <c r="E14" t="s">
        <v>43</v>
      </c>
    </row>
    <row r="15" spans="2:5" x14ac:dyDescent="0.45">
      <c r="C15" t="s">
        <v>38</v>
      </c>
      <c r="E15" t="s">
        <v>21</v>
      </c>
    </row>
    <row r="16" spans="2:5" x14ac:dyDescent="0.45">
      <c r="C16" t="s">
        <v>39</v>
      </c>
      <c r="E16" t="s">
        <v>44</v>
      </c>
    </row>
    <row r="17" spans="3:5" x14ac:dyDescent="0.45">
      <c r="C17" t="s">
        <v>40</v>
      </c>
      <c r="E17" t="s">
        <v>45</v>
      </c>
    </row>
    <row r="18" spans="3:5" x14ac:dyDescent="0.45">
      <c r="C18" t="s">
        <v>41</v>
      </c>
      <c r="E18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F7F3AF-B156-485D-A0F9-0F4EDCD38B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7724E4-E0D0-415E-9287-96323981FFD6}">
  <ds:schemaRefs>
    <ds:schemaRef ds:uri="http://purl.org/dc/dcmitype/"/>
    <ds:schemaRef ds:uri="2de6f903-a70b-4d4e-9d47-d88418a90129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7DC5D7-965D-488C-911E-14E362A8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Sheet2</vt:lpstr>
      <vt:lpstr>Battery_Efficiency</vt:lpstr>
      <vt:lpstr>batteryCapacity</vt:lpstr>
      <vt:lpstr>batteryVoltage</vt:lpstr>
      <vt:lpstr>Chain_Tooth_Width</vt:lpstr>
      <vt:lpstr>Cutting_Efficiency</vt:lpstr>
      <vt:lpstr>Depth_of_Cut</vt:lpstr>
      <vt:lpstr>Fch</vt:lpstr>
      <vt:lpstr>Motor_Efficiency</vt:lpstr>
      <vt:lpstr>Motor_Torque</vt:lpstr>
      <vt:lpstr>n</vt:lpstr>
      <vt:lpstr>Number_Of_Cuts</vt:lpstr>
      <vt:lpstr>P</vt:lpstr>
      <vt:lpstr>S</vt:lpstr>
      <vt:lpstr>Standard_Cut_Depth</vt:lpstr>
      <vt:lpstr>Standard_Cut_Length</vt:lpstr>
      <vt:lpstr>Torque_Margin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Trevor Knecht</dc:creator>
  <cp:keywords/>
  <dc:description/>
  <cp:lastModifiedBy>Knecht, Trevor B</cp:lastModifiedBy>
  <cp:revision/>
  <dcterms:created xsi:type="dcterms:W3CDTF">2024-11-01T04:23:35Z</dcterms:created>
  <dcterms:modified xsi:type="dcterms:W3CDTF">2024-11-13T02:47:45Z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